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P:\fishstat\Callum\Nat stats Publication\2022\September 2022\"/>
    </mc:Choice>
  </mc:AlternateContent>
  <xr:revisionPtr revIDLastSave="0" documentId="13_ncr:1_{64A39A84-6518-40B7-A468-C592B5F22DE4}" xr6:coauthVersionLast="47" xr6:coauthVersionMax="47" xr10:uidLastSave="{00000000-0000-0000-0000-000000000000}"/>
  <bookViews>
    <workbookView xWindow="-28920" yWindow="-120" windowWidth="29040" windowHeight="15840" tabRatio="922" xr2:uid="{2FE1976C-BB84-4386-B8A9-5AB75290ECF4}"/>
  </bookViews>
  <sheets>
    <sheet name="Intro" sheetId="2" r:id="rId1"/>
    <sheet name="Highlights - Time Series" sheetId="89" r:id="rId2"/>
    <sheet name="Highlights - Time Series Data" sheetId="90" r:id="rId3"/>
    <sheet name="Highlights - September"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9" i="59" l="1"/>
  <c r="J17" i="59"/>
  <c r="M35" i="90" l="1"/>
  <c r="L35" i="90"/>
  <c r="H35" i="90"/>
  <c r="G35" i="90"/>
  <c r="M16" i="90"/>
  <c r="H16" i="90"/>
  <c r="G22" i="47"/>
  <c r="G37" i="47"/>
  <c r="M15" i="90"/>
  <c r="H15" i="90"/>
  <c r="M14" i="90"/>
  <c r="H14" i="90"/>
  <c r="H22" i="47"/>
  <c r="H12" i="90"/>
  <c r="H13" i="90"/>
  <c r="F27" i="90"/>
  <c r="F28" i="90" s="1"/>
  <c r="F29" i="90" s="1"/>
  <c r="F30" i="90" s="1"/>
  <c r="F31" i="90" s="1"/>
  <c r="F32" i="90" s="1"/>
  <c r="F33" i="90" s="1"/>
  <c r="F34" i="90" s="1"/>
  <c r="F35" i="90" s="1"/>
  <c r="F36" i="90" s="1"/>
  <c r="F37" i="90" s="1"/>
  <c r="F38" i="90" s="1"/>
  <c r="M13" i="90"/>
  <c r="K27" i="90"/>
  <c r="K28" i="90" s="1"/>
  <c r="K29" i="90" s="1"/>
  <c r="K30" i="90" s="1"/>
  <c r="M12" i="90"/>
  <c r="C22" i="47"/>
  <c r="J23" i="12"/>
  <c r="J22" i="12"/>
  <c r="J21" i="12"/>
  <c r="J20" i="12"/>
  <c r="J18" i="12"/>
  <c r="J17" i="12"/>
  <c r="J16" i="12"/>
  <c r="J15" i="12"/>
  <c r="J13" i="12"/>
  <c r="J12" i="12"/>
  <c r="J11" i="12"/>
  <c r="J10" i="12"/>
  <c r="F10" i="12"/>
  <c r="F11" i="12"/>
  <c r="F12" i="12"/>
  <c r="F13" i="12"/>
  <c r="F15" i="12"/>
  <c r="F16" i="12"/>
  <c r="F17" i="12"/>
  <c r="F18" i="12"/>
  <c r="F20" i="12"/>
  <c r="F21" i="12"/>
  <c r="F22" i="12"/>
  <c r="F23" i="12"/>
  <c r="H11" i="90"/>
  <c r="M11" i="90"/>
  <c r="H10" i="90"/>
  <c r="M10" i="90"/>
  <c r="K31" i="90" l="1"/>
  <c r="J48" i="56"/>
  <c r="K32" i="90" l="1"/>
  <c r="E32" i="57"/>
  <c r="E40" i="57"/>
  <c r="E54" i="57"/>
  <c r="J44" i="56"/>
  <c r="K33" i="90" l="1"/>
  <c r="K34" i="90" l="1"/>
  <c r="J72" i="55"/>
  <c r="J71" i="55"/>
  <c r="J70" i="55"/>
  <c r="J68" i="55"/>
  <c r="J67" i="55"/>
  <c r="J66" i="55"/>
  <c r="J64" i="55"/>
  <c r="J63" i="55"/>
  <c r="J62" i="55"/>
  <c r="J59" i="55"/>
  <c r="J58" i="55"/>
  <c r="J57" i="55"/>
  <c r="J55" i="55"/>
  <c r="J54" i="55"/>
  <c r="J53" i="55"/>
  <c r="J51" i="55"/>
  <c r="J50" i="55"/>
  <c r="J49" i="55"/>
  <c r="J46" i="55"/>
  <c r="J45" i="55"/>
  <c r="J42" i="55"/>
  <c r="J41" i="55"/>
  <c r="J40" i="55"/>
  <c r="J38" i="55"/>
  <c r="J37" i="55"/>
  <c r="J36" i="55"/>
  <c r="J31" i="55"/>
  <c r="J29" i="55"/>
  <c r="J28" i="55"/>
  <c r="J25" i="55"/>
  <c r="F37" i="55"/>
  <c r="F36" i="55"/>
  <c r="F27" i="55"/>
  <c r="F71" i="55"/>
  <c r="F67" i="55"/>
  <c r="F66" i="55"/>
  <c r="F63" i="55"/>
  <c r="F58" i="55"/>
  <c r="F54" i="55"/>
  <c r="F53" i="55"/>
  <c r="F50" i="55"/>
  <c r="F45" i="55"/>
  <c r="F41" i="55"/>
  <c r="F40" i="55"/>
  <c r="J71" i="4"/>
  <c r="J67" i="4"/>
  <c r="J63" i="4"/>
  <c r="J54" i="4"/>
  <c r="J50" i="4"/>
  <c r="J41" i="4"/>
  <c r="J37" i="4"/>
  <c r="F71" i="4"/>
  <c r="F67" i="4"/>
  <c r="F63" i="4"/>
  <c r="F54" i="4"/>
  <c r="F50" i="4"/>
  <c r="F41" i="4"/>
  <c r="F37" i="4"/>
  <c r="F36" i="4"/>
  <c r="L37" i="47"/>
  <c r="K37" i="47"/>
  <c r="J37" i="47"/>
  <c r="I37" i="47"/>
  <c r="H37" i="47"/>
  <c r="F37" i="47"/>
  <c r="E37" i="47"/>
  <c r="D37" i="47"/>
  <c r="C37" i="47"/>
  <c r="L22" i="47"/>
  <c r="K22" i="47"/>
  <c r="J22" i="47"/>
  <c r="I22" i="47"/>
  <c r="F22" i="47"/>
  <c r="E22" i="47"/>
  <c r="D22" i="47"/>
  <c r="N37" i="30"/>
  <c r="J37" i="30"/>
  <c r="F37" i="30"/>
  <c r="N36" i="30"/>
  <c r="J36" i="30"/>
  <c r="F36" i="30"/>
  <c r="N35" i="30"/>
  <c r="J35" i="30"/>
  <c r="F35" i="30"/>
  <c r="N34" i="30"/>
  <c r="J34" i="30"/>
  <c r="F34" i="30"/>
  <c r="N33" i="30"/>
  <c r="J33" i="30"/>
  <c r="F33" i="30"/>
  <c r="J32" i="30"/>
  <c r="N31" i="30"/>
  <c r="J31" i="30"/>
  <c r="F31" i="30"/>
  <c r="N30" i="30"/>
  <c r="J30" i="30"/>
  <c r="F30" i="30"/>
  <c r="N29" i="30"/>
  <c r="J29" i="30"/>
  <c r="F29" i="30"/>
  <c r="N28" i="30"/>
  <c r="J28" i="30"/>
  <c r="F28" i="30"/>
  <c r="N27" i="30"/>
  <c r="J27" i="30"/>
  <c r="F27" i="30"/>
  <c r="J26" i="30"/>
  <c r="N25" i="30"/>
  <c r="J25" i="30"/>
  <c r="F25" i="30"/>
  <c r="N24" i="30"/>
  <c r="J24" i="30"/>
  <c r="F24" i="30"/>
  <c r="N23" i="30"/>
  <c r="J23" i="30"/>
  <c r="F23" i="30"/>
  <c r="N22" i="30"/>
  <c r="J22" i="30"/>
  <c r="F22" i="30"/>
  <c r="N21" i="30"/>
  <c r="J21" i="30"/>
  <c r="F21" i="30"/>
  <c r="N20" i="30"/>
  <c r="J20" i="30"/>
  <c r="N19" i="30"/>
  <c r="J19" i="30"/>
  <c r="F19" i="30"/>
  <c r="N18" i="30"/>
  <c r="J18" i="30"/>
  <c r="F18" i="30"/>
  <c r="N17" i="30"/>
  <c r="J17" i="30"/>
  <c r="F17" i="30"/>
  <c r="N16" i="30"/>
  <c r="J16" i="30"/>
  <c r="F16" i="30"/>
  <c r="N15" i="30"/>
  <c r="J15" i="30"/>
  <c r="F15" i="30"/>
  <c r="J14" i="30"/>
  <c r="F19" i="12"/>
  <c r="J14" i="12"/>
  <c r="F9" i="12"/>
  <c r="F32" i="59"/>
  <c r="F28" i="59"/>
  <c r="F26" i="59"/>
  <c r="J23" i="59"/>
  <c r="F20" i="59"/>
  <c r="E54" i="50"/>
  <c r="E52" i="50"/>
  <c r="E51" i="50"/>
  <c r="E50" i="50"/>
  <c r="E49" i="50"/>
  <c r="E48" i="50"/>
  <c r="E47" i="50"/>
  <c r="E46" i="50"/>
  <c r="E45" i="50"/>
  <c r="E44" i="50"/>
  <c r="E43" i="50"/>
  <c r="E42" i="50"/>
  <c r="E40" i="50"/>
  <c r="E38" i="50"/>
  <c r="E37" i="50"/>
  <c r="E36" i="50"/>
  <c r="E35" i="50"/>
  <c r="E34" i="50"/>
  <c r="E33" i="50"/>
  <c r="E32" i="50"/>
  <c r="E30" i="50"/>
  <c r="E29" i="50"/>
  <c r="E28" i="50"/>
  <c r="E27" i="50"/>
  <c r="E26" i="50"/>
  <c r="E25" i="50"/>
  <c r="E24" i="50"/>
  <c r="E23" i="50"/>
  <c r="E22" i="50"/>
  <c r="E21" i="50"/>
  <c r="E20" i="50"/>
  <c r="E19" i="50"/>
  <c r="E18" i="50"/>
  <c r="E17" i="50"/>
  <c r="E16" i="50"/>
  <c r="E15" i="50"/>
  <c r="E14" i="50"/>
  <c r="E13" i="50"/>
  <c r="E12" i="50"/>
  <c r="E11" i="50"/>
  <c r="E10" i="50"/>
  <c r="E9" i="50"/>
  <c r="E8" i="50"/>
  <c r="E7" i="50"/>
  <c r="E54" i="87"/>
  <c r="E52" i="87"/>
  <c r="E48" i="87"/>
  <c r="E47" i="87"/>
  <c r="E40" i="87"/>
  <c r="E32" i="87"/>
  <c r="E47" i="57"/>
  <c r="E38" i="57"/>
  <c r="E24" i="57"/>
  <c r="J72" i="56"/>
  <c r="F72" i="56"/>
  <c r="J71" i="56"/>
  <c r="F71" i="56"/>
  <c r="J70" i="56"/>
  <c r="F70" i="56"/>
  <c r="J69" i="56"/>
  <c r="F69" i="56"/>
  <c r="J68" i="56"/>
  <c r="F68" i="56"/>
  <c r="J67" i="56"/>
  <c r="F67" i="56"/>
  <c r="J66" i="56"/>
  <c r="F66" i="56"/>
  <c r="J65" i="56"/>
  <c r="F65" i="56"/>
  <c r="J64" i="56"/>
  <c r="F64" i="56"/>
  <c r="J63" i="56"/>
  <c r="F63" i="56"/>
  <c r="J62" i="56"/>
  <c r="F62" i="56"/>
  <c r="J61" i="56"/>
  <c r="F61" i="56"/>
  <c r="J60" i="56"/>
  <c r="F60" i="56"/>
  <c r="J59" i="56"/>
  <c r="F59" i="56"/>
  <c r="J58" i="56"/>
  <c r="F58" i="56"/>
  <c r="J57" i="56"/>
  <c r="F57" i="56"/>
  <c r="J56" i="56"/>
  <c r="F56" i="56"/>
  <c r="J55" i="56"/>
  <c r="F55" i="56"/>
  <c r="J54" i="56"/>
  <c r="F54" i="56"/>
  <c r="J53" i="56"/>
  <c r="F53" i="56"/>
  <c r="J52" i="56"/>
  <c r="F52" i="56"/>
  <c r="J51" i="56"/>
  <c r="F51" i="56"/>
  <c r="J50" i="56"/>
  <c r="F50" i="56"/>
  <c r="J49" i="56"/>
  <c r="F49" i="56"/>
  <c r="F48" i="56"/>
  <c r="J47" i="56"/>
  <c r="F47" i="56"/>
  <c r="J46" i="56"/>
  <c r="F46" i="56"/>
  <c r="J45" i="56"/>
  <c r="F45" i="56"/>
  <c r="F44" i="56"/>
  <c r="J43" i="56"/>
  <c r="F43" i="56"/>
  <c r="J42" i="56"/>
  <c r="F42" i="56"/>
  <c r="J41" i="56"/>
  <c r="F41" i="56"/>
  <c r="J40" i="56"/>
  <c r="F40" i="56"/>
  <c r="J39" i="56"/>
  <c r="F39" i="56"/>
  <c r="J38" i="56"/>
  <c r="F38" i="56"/>
  <c r="J37" i="56"/>
  <c r="F37" i="56"/>
  <c r="J36" i="56"/>
  <c r="F36" i="56"/>
  <c r="J35" i="56"/>
  <c r="F35" i="56"/>
  <c r="J34" i="56"/>
  <c r="F34" i="56"/>
  <c r="J33" i="56"/>
  <c r="F33" i="56"/>
  <c r="J32" i="56"/>
  <c r="F32" i="56"/>
  <c r="J31" i="56"/>
  <c r="F31" i="56"/>
  <c r="J30" i="56"/>
  <c r="F30" i="56"/>
  <c r="J29" i="56"/>
  <c r="F29" i="56"/>
  <c r="J28" i="56"/>
  <c r="F28" i="56"/>
  <c r="J27" i="56"/>
  <c r="F27" i="56"/>
  <c r="J26" i="56"/>
  <c r="F26" i="56"/>
  <c r="J24" i="56"/>
  <c r="F24" i="56"/>
  <c r="J23" i="56"/>
  <c r="F23" i="56"/>
  <c r="J21" i="56"/>
  <c r="F21" i="56"/>
  <c r="J20" i="56"/>
  <c r="F20" i="56"/>
  <c r="J19" i="56"/>
  <c r="F19" i="56"/>
  <c r="J18" i="56"/>
  <c r="F18" i="56"/>
  <c r="J17" i="56"/>
  <c r="F17" i="56"/>
  <c r="J16" i="56"/>
  <c r="F16" i="56"/>
  <c r="J15" i="56"/>
  <c r="F15" i="56"/>
  <c r="J14" i="56"/>
  <c r="F14" i="56"/>
  <c r="J13" i="56"/>
  <c r="F13" i="56"/>
  <c r="J12" i="56"/>
  <c r="F12" i="56"/>
  <c r="J11" i="56"/>
  <c r="F11" i="56"/>
  <c r="J10" i="56"/>
  <c r="F10" i="56"/>
  <c r="J9" i="56"/>
  <c r="F9" i="56"/>
  <c r="J8" i="56"/>
  <c r="F8" i="56"/>
  <c r="L27" i="90"/>
  <c r="M27" i="90" s="1"/>
  <c r="G27" i="90"/>
  <c r="H27" i="90" s="1"/>
  <c r="M9" i="90"/>
  <c r="H9" i="90"/>
  <c r="M8" i="90"/>
  <c r="H8" i="90"/>
  <c r="E37" i="57" l="1"/>
  <c r="J19" i="12"/>
  <c r="K35" i="90"/>
  <c r="K36" i="90" s="1"/>
  <c r="K37" i="90" s="1"/>
  <c r="K38" i="90" s="1"/>
  <c r="F14" i="12"/>
  <c r="F45" i="4"/>
  <c r="J45" i="4"/>
  <c r="J9" i="12"/>
  <c r="F26" i="30"/>
  <c r="J8" i="12"/>
  <c r="F33" i="59"/>
  <c r="F36" i="59"/>
  <c r="F40" i="59"/>
  <c r="J24" i="59"/>
  <c r="J27" i="59"/>
  <c r="J33" i="59"/>
  <c r="J40" i="59"/>
  <c r="E11" i="57"/>
  <c r="E15" i="57"/>
  <c r="E19" i="57"/>
  <c r="E23" i="57"/>
  <c r="E27" i="57"/>
  <c r="E43" i="57"/>
  <c r="E24" i="87"/>
  <c r="E10" i="57"/>
  <c r="E14" i="57"/>
  <c r="E18" i="57"/>
  <c r="E22" i="57"/>
  <c r="E26" i="57"/>
  <c r="E30" i="57"/>
  <c r="E36" i="57"/>
  <c r="E8" i="57"/>
  <c r="E12" i="57"/>
  <c r="E16" i="57"/>
  <c r="E20" i="57"/>
  <c r="E28" i="57"/>
  <c r="E34" i="57"/>
  <c r="E44" i="57"/>
  <c r="E48" i="57"/>
  <c r="E52" i="57"/>
  <c r="E17" i="87"/>
  <c r="E25" i="87"/>
  <c r="F66" i="4"/>
  <c r="N32" i="30"/>
  <c r="J12" i="30"/>
  <c r="J13" i="30"/>
  <c r="F20" i="30"/>
  <c r="J14" i="59"/>
  <c r="J16" i="59"/>
  <c r="J18" i="59"/>
  <c r="J32" i="59"/>
  <c r="F14" i="59"/>
  <c r="J26" i="59"/>
  <c r="J28" i="59"/>
  <c r="J31" i="59"/>
  <c r="F16" i="59"/>
  <c r="F18" i="59"/>
  <c r="J10" i="59"/>
  <c r="J15" i="59"/>
  <c r="F24" i="59"/>
  <c r="F27" i="59"/>
  <c r="J34" i="59"/>
  <c r="J20" i="59"/>
  <c r="J36" i="59"/>
  <c r="F11" i="59"/>
  <c r="F15" i="59"/>
  <c r="F34" i="59"/>
  <c r="F13" i="59"/>
  <c r="J22" i="59"/>
  <c r="J29" i="59"/>
  <c r="F21" i="59"/>
  <c r="F23" i="59"/>
  <c r="F30" i="59"/>
  <c r="F38" i="59"/>
  <c r="F10" i="59"/>
  <c r="F17" i="59"/>
  <c r="J11" i="59"/>
  <c r="J13" i="59"/>
  <c r="J30" i="59"/>
  <c r="J38" i="59"/>
  <c r="J12" i="59"/>
  <c r="F22" i="59"/>
  <c r="F29" i="59"/>
  <c r="F31" i="59"/>
  <c r="F37" i="59"/>
  <c r="F39" i="59"/>
  <c r="E45" i="87"/>
  <c r="E49" i="87"/>
  <c r="E7" i="87"/>
  <c r="E8" i="87"/>
  <c r="E16" i="87"/>
  <c r="E20" i="87"/>
  <c r="E43" i="87"/>
  <c r="E51" i="87"/>
  <c r="E38" i="87"/>
  <c r="E42" i="57"/>
  <c r="E46" i="57"/>
  <c r="E50" i="57"/>
  <c r="E51" i="57"/>
  <c r="G28" i="90"/>
  <c r="L28" i="90"/>
  <c r="E34" i="87"/>
  <c r="E26" i="87"/>
  <c r="E11" i="87"/>
  <c r="E15" i="87"/>
  <c r="E50" i="87"/>
  <c r="E28" i="87"/>
  <c r="E9" i="87"/>
  <c r="E29" i="87"/>
  <c r="E22" i="87"/>
  <c r="E30" i="87"/>
  <c r="E35" i="87"/>
  <c r="E23" i="87"/>
  <c r="E46" i="87"/>
  <c r="E12" i="87"/>
  <c r="E42" i="87"/>
  <c r="J8" i="30"/>
  <c r="N8" i="30"/>
  <c r="N26" i="30"/>
  <c r="N12" i="30"/>
  <c r="N14" i="30"/>
  <c r="F12" i="59"/>
  <c r="J21" i="59"/>
  <c r="J37" i="59"/>
  <c r="E14" i="87"/>
  <c r="E18" i="87"/>
  <c r="E21" i="87"/>
  <c r="E37" i="87"/>
  <c r="E19" i="87"/>
  <c r="E44" i="87"/>
  <c r="E27" i="87"/>
  <c r="E10" i="87"/>
  <c r="E13" i="87"/>
  <c r="E36" i="87"/>
  <c r="E9" i="57"/>
  <c r="E13" i="57"/>
  <c r="E17" i="57"/>
  <c r="E21" i="57"/>
  <c r="E25" i="57"/>
  <c r="E29" i="57"/>
  <c r="E35" i="57"/>
  <c r="E41" i="57"/>
  <c r="E45" i="57"/>
  <c r="E49" i="57"/>
  <c r="E7" i="57"/>
  <c r="E33" i="57"/>
  <c r="J11" i="55"/>
  <c r="J24" i="55"/>
  <c r="J27" i="55"/>
  <c r="J19" i="55"/>
  <c r="J32" i="55"/>
  <c r="J44" i="55"/>
  <c r="J23" i="55"/>
  <c r="J20" i="55"/>
  <c r="J33" i="55"/>
  <c r="E53" i="50"/>
  <c r="E39" i="50"/>
  <c r="E41" i="50"/>
  <c r="E31" i="50"/>
  <c r="E41" i="87"/>
  <c r="E33" i="87"/>
  <c r="J16" i="55"/>
  <c r="F10" i="55"/>
  <c r="J11" i="30"/>
  <c r="J10" i="30"/>
  <c r="N13" i="30"/>
  <c r="N9" i="30"/>
  <c r="N11" i="30"/>
  <c r="N10" i="30"/>
  <c r="F32" i="30"/>
  <c r="J9" i="30"/>
  <c r="F9" i="30"/>
  <c r="F12" i="30"/>
  <c r="F13" i="30"/>
  <c r="F11" i="30"/>
  <c r="F10" i="30"/>
  <c r="F14" i="30"/>
  <c r="F32" i="55"/>
  <c r="J61" i="55"/>
  <c r="J30" i="55"/>
  <c r="J65" i="55"/>
  <c r="F43" i="55"/>
  <c r="J35" i="55"/>
  <c r="F29" i="55"/>
  <c r="F33" i="55"/>
  <c r="F31" i="55"/>
  <c r="F19" i="55"/>
  <c r="F49" i="55"/>
  <c r="F28" i="55"/>
  <c r="F51" i="55"/>
  <c r="F70" i="55"/>
  <c r="F72" i="55"/>
  <c r="F68" i="55"/>
  <c r="F62" i="55"/>
  <c r="F64" i="55"/>
  <c r="F57" i="55"/>
  <c r="F59" i="55"/>
  <c r="F55" i="55"/>
  <c r="F44" i="55"/>
  <c r="F46" i="55"/>
  <c r="F42" i="55"/>
  <c r="F38" i="55"/>
  <c r="F23" i="55"/>
  <c r="F25" i="55"/>
  <c r="F24" i="55"/>
  <c r="J55" i="4"/>
  <c r="J51" i="4"/>
  <c r="J64" i="4"/>
  <c r="J36" i="4"/>
  <c r="J38" i="4"/>
  <c r="J29" i="4"/>
  <c r="J28" i="4"/>
  <c r="F10" i="4"/>
  <c r="J72" i="4"/>
  <c r="J68" i="4"/>
  <c r="J62" i="4"/>
  <c r="J58" i="4"/>
  <c r="J59" i="4"/>
  <c r="J46" i="4"/>
  <c r="J42" i="4"/>
  <c r="J32" i="4"/>
  <c r="J33" i="4"/>
  <c r="J27" i="4"/>
  <c r="J70" i="4"/>
  <c r="J66" i="4"/>
  <c r="J57" i="4"/>
  <c r="J56" i="4"/>
  <c r="J53" i="4"/>
  <c r="J49" i="4"/>
  <c r="J44" i="4"/>
  <c r="J40" i="4"/>
  <c r="J31" i="4"/>
  <c r="J25" i="4"/>
  <c r="J24" i="4"/>
  <c r="J23" i="4"/>
  <c r="F51" i="4"/>
  <c r="F53" i="4"/>
  <c r="F55" i="4"/>
  <c r="F49" i="4"/>
  <c r="F40" i="4"/>
  <c r="F38" i="4"/>
  <c r="F70" i="4"/>
  <c r="F72" i="4"/>
  <c r="F68" i="4"/>
  <c r="F62" i="4"/>
  <c r="F64" i="4"/>
  <c r="F58" i="4"/>
  <c r="F59" i="4"/>
  <c r="F57" i="4"/>
  <c r="F44" i="4"/>
  <c r="F46" i="4"/>
  <c r="F42" i="4"/>
  <c r="F33" i="4"/>
  <c r="F32" i="4"/>
  <c r="F31" i="4"/>
  <c r="F29" i="4"/>
  <c r="F28" i="4"/>
  <c r="F24" i="4"/>
  <c r="F25" i="4"/>
  <c r="F23" i="4"/>
  <c r="F27" i="4"/>
  <c r="F48" i="55" l="1"/>
  <c r="F19" i="59"/>
  <c r="F12" i="4"/>
  <c r="F16" i="55"/>
  <c r="J9" i="59"/>
  <c r="J15" i="55"/>
  <c r="F19" i="4"/>
  <c r="F20" i="4"/>
  <c r="F11" i="4"/>
  <c r="F8" i="12"/>
  <c r="J19" i="59"/>
  <c r="E53" i="87"/>
  <c r="F18" i="55"/>
  <c r="F20" i="55"/>
  <c r="M28" i="90"/>
  <c r="L29" i="90"/>
  <c r="H28" i="90"/>
  <c r="G29" i="90"/>
  <c r="F25" i="59"/>
  <c r="J25" i="59"/>
  <c r="F9" i="59"/>
  <c r="F35" i="59"/>
  <c r="J35" i="59"/>
  <c r="J22" i="55"/>
  <c r="F18" i="4"/>
  <c r="J14" i="55"/>
  <c r="F14" i="55"/>
  <c r="F26" i="55"/>
  <c r="F56" i="55"/>
  <c r="F15" i="55"/>
  <c r="J43" i="55"/>
  <c r="F11" i="55"/>
  <c r="F12" i="55"/>
  <c r="J56" i="55"/>
  <c r="F39" i="55"/>
  <c r="J48" i="55"/>
  <c r="E31" i="87"/>
  <c r="E39" i="87"/>
  <c r="E39" i="57"/>
  <c r="E31" i="57"/>
  <c r="E53" i="57"/>
  <c r="J26" i="55"/>
  <c r="J18" i="55"/>
  <c r="J39" i="55"/>
  <c r="J69" i="55"/>
  <c r="F69" i="55"/>
  <c r="J12" i="55"/>
  <c r="J52" i="55"/>
  <c r="J10" i="55"/>
  <c r="J52" i="4"/>
  <c r="E55" i="50"/>
  <c r="F8" i="30"/>
  <c r="F69" i="4"/>
  <c r="F43" i="4"/>
  <c r="F26" i="4"/>
  <c r="F15" i="4"/>
  <c r="F56" i="4"/>
  <c r="F16" i="4"/>
  <c r="F14" i="4"/>
  <c r="F39" i="4"/>
  <c r="F48" i="4"/>
  <c r="F65" i="4"/>
  <c r="F22" i="55"/>
  <c r="F52" i="55"/>
  <c r="F61" i="55"/>
  <c r="F35" i="55"/>
  <c r="F30" i="55"/>
  <c r="F65" i="55"/>
  <c r="J65" i="4"/>
  <c r="J14" i="4"/>
  <c r="J16" i="4"/>
  <c r="J15" i="4"/>
  <c r="J11" i="4"/>
  <c r="J19" i="4"/>
  <c r="J20" i="4"/>
  <c r="J39" i="4"/>
  <c r="J10" i="4"/>
  <c r="J12" i="4"/>
  <c r="J18" i="4"/>
  <c r="J26" i="4"/>
  <c r="J61" i="4"/>
  <c r="J48" i="4"/>
  <c r="J35" i="4"/>
  <c r="J30" i="4"/>
  <c r="F61" i="4"/>
  <c r="F52" i="4"/>
  <c r="F30" i="4"/>
  <c r="J69" i="4"/>
  <c r="J43" i="4"/>
  <c r="J22" i="4"/>
  <c r="F35" i="4"/>
  <c r="F22" i="4"/>
  <c r="F17" i="55" l="1"/>
  <c r="J9" i="55"/>
  <c r="J17" i="55"/>
  <c r="H29" i="90"/>
  <c r="G30" i="90"/>
  <c r="M29" i="90"/>
  <c r="L30" i="90"/>
  <c r="F8" i="59"/>
  <c r="J8" i="59"/>
  <c r="E55" i="87"/>
  <c r="E55" i="57"/>
  <c r="J47" i="55"/>
  <c r="F47" i="55"/>
  <c r="J13" i="55"/>
  <c r="F9" i="55"/>
  <c r="J60" i="55"/>
  <c r="F60" i="55"/>
  <c r="J34" i="55"/>
  <c r="F13" i="55"/>
  <c r="J21" i="55"/>
  <c r="F34" i="55"/>
  <c r="J60" i="4"/>
  <c r="J47" i="4"/>
  <c r="F17" i="4"/>
  <c r="F34" i="4"/>
  <c r="F47" i="4"/>
  <c r="J34" i="4"/>
  <c r="F13" i="4"/>
  <c r="F60" i="4"/>
  <c r="F9" i="4"/>
  <c r="J13" i="4"/>
  <c r="F21" i="55"/>
  <c r="J17" i="4"/>
  <c r="J9" i="4"/>
  <c r="J21" i="4"/>
  <c r="F21" i="4"/>
  <c r="F8" i="55" l="1"/>
  <c r="L31" i="90"/>
  <c r="M30" i="90"/>
  <c r="G31" i="90"/>
  <c r="H30" i="90"/>
  <c r="J8" i="55"/>
  <c r="F8" i="4"/>
  <c r="J8" i="4"/>
  <c r="H31" i="90" l="1"/>
  <c r="G32" i="90"/>
  <c r="M31" i="90"/>
  <c r="L32" i="90"/>
  <c r="G33" i="90" l="1"/>
  <c r="H32" i="90"/>
  <c r="M32" i="90"/>
  <c r="L33" i="90"/>
  <c r="M33" i="90" l="1"/>
  <c r="L34" i="90"/>
  <c r="M34" i="90" s="1"/>
  <c r="H33" i="90"/>
  <c r="G34" i="90"/>
  <c r="H34" i="90" s="1"/>
</calcChain>
</file>

<file path=xl/sharedStrings.xml><?xml version="1.0" encoding="utf-8"?>
<sst xmlns="http://schemas.openxmlformats.org/spreadsheetml/2006/main" count="685" uniqueCount="211">
  <si>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</si>
  <si>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</si>
  <si>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</si>
  <si>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</si>
  <si>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</si>
  <si>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</si>
  <si>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</si>
  <si>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</si>
  <si>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</si>
  <si>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</si>
  <si>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</si>
  <si>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</si>
  <si>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</si>
  <si>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</si>
  <si>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</si>
  <si>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</si>
  <si>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</si>
  <si>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</si>
  <si>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</si>
  <si>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</si>
  <si>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</si>
  <si>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</si>
  <si>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</si>
  <si>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</si>
  <si>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</si>
  <si>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</si>
  <si>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</si>
  <si>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</si>
  <si>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</si>
  <si>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</si>
  <si>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</si>
  <si>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</si>
  <si>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</si>
  <si>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</si>
  <si>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</si>
  <si>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</si>
  <si>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</si>
  <si>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</si>
  <si>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</si>
  <si>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</si>
  <si>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</si>
  <si>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</si>
  <si>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</si>
  <si>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</si>
  <si>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</si>
  <si>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</si>
  <si>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</si>
  <si>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</si>
  <si>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</si>
  <si>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</si>
  <si>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</si>
  <si>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</si>
  <si>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</si>
  <si>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</si>
  <si>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</si>
  <si>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</si>
  <si>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</si>
  <si>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</si>
  <si>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</si>
  <si>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</si>
  <si>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</si>
  <si>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</si>
  <si>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</si>
  <si>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</si>
  <si>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</si>
  <si>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</si>
  <si>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</si>
  <si>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</si>
  <si>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</si>
  <si>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</si>
  <si>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</si>
  <si>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</si>
  <si>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</si>
  <si>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</si>
  <si>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</si>
  <si>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</si>
  <si>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</si>
  <si>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</si>
  <si>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</si>
  <si>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</si>
  <si>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</si>
  <si>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</si>
  <si>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</si>
  <si>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</si>
  <si>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</si>
  <si>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</si>
  <si>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</si>
  <si>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</si>
  <si>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</si>
  <si>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</si>
  <si>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</si>
  <si>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</si>
  <si>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</si>
  <si>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</si>
  <si>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</si>
  <si>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</si>
  <si>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</si>
  <si>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</si>
  <si>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</si>
  <si>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</si>
  <si>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</si>
  <si>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</si>
  <si>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</si>
  <si>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</si>
  <si>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</si>
  <si>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</si>
  <si>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</si>
  <si>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</si>
  <si>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</si>
  <si>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</si>
  <si>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</si>
  <si>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</si>
  <si>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</si>
  <si>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</si>
  <si>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</si>
  <si>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</si>
  <si>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</si>
  <si>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</si>
  <si>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</si>
  <si>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</si>
  <si>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</si>
  <si>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</si>
  <si>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</si>
  <si>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</si>
  <si>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</si>
  <si>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</si>
  <si>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</si>
  <si>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</si>
  <si>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</si>
  <si>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</si>
  <si>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</si>
  <si>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</si>
  <si>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Hartlepool</t>
  </si>
  <si>
    <t>Holyhead</t>
  </si>
  <si>
    <t>Saundersfoot</t>
  </si>
  <si>
    <t>Fishguard</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</si>
  <si>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</si>
  <si>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</si>
  <si>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</si>
  <si>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</si>
  <si>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</si>
  <si>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</si>
  <si>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</si>
  <si>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</si>
  <si>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</si>
  <si>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</si>
  <si>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</si>
  <si>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</si>
  <si>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</si>
  <si>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</si>
  <si>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</si>
  <si>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</si>
  <si>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</si>
  <si>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</si>
  <si>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</si>
  <si>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</si>
  <si>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</si>
  <si>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</si>
  <si>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</si>
  <si>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</si>
  <si>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</si>
  <si>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</si>
  <si>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</si>
  <si>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</si>
  <si>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</si>
  <si>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</si>
  <si>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</si>
  <si>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</si>
  <si>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</si>
  <si>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</si>
  <si>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</si>
  <si>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</si>
  <si>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</si>
  <si>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</si>
  <si>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</si>
  <si>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</si>
  <si>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</si>
  <si>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</si>
  <si>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2021 vs 2022</t>
  </si>
  <si>
    <t xml:space="preserve">The ports named in table above were chosen by the total value of landings in 2020.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</si>
  <si>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2020 for these DA's were included.</t>
  </si>
  <si>
    <t>Highlights - Time Series showing landings by month and cumulative totals over the year.</t>
  </si>
  <si>
    <t>Dec</t>
  </si>
  <si>
    <t>Nov</t>
  </si>
  <si>
    <t>Oct</t>
  </si>
  <si>
    <t>Sep</t>
  </si>
  <si>
    <t>Aug</t>
  </si>
  <si>
    <t>Jul</t>
  </si>
  <si>
    <t>Jun</t>
  </si>
  <si>
    <t>Apr</t>
  </si>
  <si>
    <t>Mar</t>
  </si>
  <si>
    <t>Feb</t>
  </si>
  <si>
    <t>Jan</t>
  </si>
  <si>
    <t>Cumulative quantity (tonnes)</t>
  </si>
  <si>
    <t>Cumulative value (£000's)</t>
  </si>
  <si>
    <t>Quantity landed UK vessels (tonnes)</t>
  </si>
  <si>
    <t>Value landed UK vessels (£000's)</t>
  </si>
  <si>
    <t>Highlights - Time Series</t>
  </si>
  <si>
    <t>Highlights - Live weight landings (t) and Value (£000's) by month and cumulative totals over the year.</t>
  </si>
  <si>
    <t>Highlights - Time Series Data</t>
  </si>
  <si>
    <t>Highlights - Breakdown of data used for time series graphs by each month in 2021 &amp; 2022</t>
  </si>
  <si>
    <t>Highlights - Breakdown of data used for time series graphs by each month in 2021 &amp; 2022.</t>
  </si>
  <si>
    <t>Table 8 - Quantity of landings (t) and value landed (£000's)  by UK vessels and Foreign vessels into the UK in last 2 years</t>
  </si>
  <si>
    <t>Quantity of landings (t) and value landed (£000's)  by UK vessels and Foreign vessels into the UK in last 2 years</t>
  </si>
  <si>
    <t xml:space="preserve">*Note this data provides the underlying data that was used to produce the trends graphs on the previous tabs. This can be used to identify specific months that saw the most change from 2021 to 2022 </t>
  </si>
  <si>
    <t>Highlights - September 2022</t>
  </si>
  <si>
    <t>Monthly Provisional UK Sea Fisheries Statistics September 2022</t>
  </si>
  <si>
    <t>This workbook was updated 28th October 2022</t>
  </si>
  <si>
    <t>Highlights - September 2022 (compared to same month in 2021)</t>
  </si>
  <si>
    <t>Highlights - September</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</si>
  <si>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Due to the timing of this report the data for 2021 does not correspond with 'final' data recently published in our annual publication ‘Sea Fish Statistics 2021’ (published 29th September 2021) and therefore remain provisional.  Data for 2021 activity within this release are scheduled to be updated in the coming months.                                                                                                              
                 </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</si>
</sst>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_-* #,##0_-;\-* #,##0_-;_-* &quot;-&quot;??_-;_-@_-"/>
    <numFmt numFmtId="176" formatCode="&quot; &quot;#,##0&quot; &quot;;&quot;-&quot;#,##0&quot; &quot;;&quot; &quot;0&quot; &quot;;&quot; &quot;@&quot; &quot;"/>
    <numFmt numFmtId="177" formatCode="_-* #,##0_-;\-* #,##0_-;_-* &quot;&quot;??_-;_-@_-"/>
    <numFmt numFmtId="178" formatCode="&quot; &quot;#,##0&quot; &quot;;&quot;-&quot;#,##0.00&quot; &quot;;&quot; &quot;0&quot; &quot;;&quot; &quot;@&quot; &quot;"/>
  </numFmts>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2">
    <xf numFmtId="0" fontId="0" fillId="0" borderId="0"/>
    <xf numFmtId="0" fontId="19" fillId="0" borderId="0"/>
    <xf numFmtId="167" fontId="19" fillId="0" borderId="0" applyFont="0" applyFill="0" applyBorder="0" applyAlignment="0" applyProtection="0"/>
    <xf numFmtId="9" fontId="19" fillId="0" borderId="0" applyFont="0" applyFill="0" applyBorder="0" applyAlignment="0" applyProtection="0"/>
    <xf numFmtId="0" fontId="19" fillId="0" borderId="0" applyNumberFormat="0" applyFont="0" applyBorder="0" applyProtection="0"/>
    <xf numFmtId="0" fontId="20" fillId="0" borderId="0" applyNumberFormat="0" applyBorder="0" applyProtection="0"/>
    <xf numFmtId="9" fontId="27" fillId="0" borderId="0" applyFont="0" applyFill="0" applyBorder="0" applyAlignment="0" applyProtection="0"/>
    <xf numFmtId="0" fontId="29" fillId="0" borderId="0" applyNumberFormat="0" applyFill="0" applyBorder="0" applyAlignment="0" applyProtection="0"/>
    <xf numFmtId="0" fontId="34" fillId="0" borderId="0"/>
    <xf numFmtId="0" fontId="39" fillId="0" borderId="0" applyNumberFormat="0" applyBorder="0" applyProtection="0"/>
    <xf numFmtId="0" fontId="40" fillId="0" borderId="0" applyNumberFormat="0" applyBorder="0" applyProtection="0"/>
    <xf numFmtId="43" fontId="27" fillId="0" borderId="0" applyFont="0" applyFill="0" applyBorder="0" applyAlignment="0" applyProtection="0"/>
  </cellStyleXfs>
  <cellXfs count="287">
    <xf numFmtId="0" fontId="0" fillId="0" borderId="0" xfId="0"/>
    <xf numFmtId="0" fontId="15" fillId="0" borderId="0" xfId="0" applyFont="1"/>
    <xf numFmtId="0" fontId="16" fillId="0" borderId="0" xfId="0" applyFont="1"/>
    <xf numFmtId="0" fontId="17" fillId="0" borderId="0" xfId="0" applyFont="1"/>
    <xf numFmtId="0" fontId="23" fillId="0" borderId="0" xfId="0" applyFont="1"/>
    <xf numFmtId="0" fontId="24" fillId="0" borderId="0" xfId="0" applyFont="1"/>
    <xf numFmtId="0" fontId="25" fillId="0" borderId="0" xfId="0" applyFont="1"/>
    <xf numFmtId="0" fontId="24" fillId="0" borderId="0" xfId="0" applyFont="1" applyAlignment="1">
      <alignment horizontal="left" indent="1"/>
    </xf>
    <xf numFmtId="0" fontId="15" fillId="0" borderId="3" xfId="0" applyFont="1" applyBorder="1"/>
    <xf numFmtId="0" fontId="15" fillId="0" borderId="0" xfId="0" applyFont="1" applyBorder="1"/>
    <xf numFmtId="9" fontId="21" fillId="0" borderId="0" xfId="6" applyFont="1" applyAlignment="1">
      <alignment horizontal="right"/>
    </xf>
    <xf numFmtId="0" fontId="30" fillId="0" borderId="0" xfId="0" applyFont="1"/>
    <xf numFmtId="0" fontId="31" fillId="0" borderId="0" xfId="0" applyFont="1"/>
    <xf numFmtId="0" fontId="33" fillId="0" borderId="0" xfId="0" applyFont="1"/>
    <xf numFmtId="0" fontId="0" fillId="2" borderId="0" xfId="0" applyFill="1"/>
    <xf numFmtId="0" fontId="15" fillId="0" borderId="0" xfId="0" applyFont="1" applyAlignment="1">
      <alignment vertical="top" wrapText="1"/>
    </xf>
    <xf numFmtId="168" fontId="35" fillId="0" borderId="0" xfId="8" applyNumberFormat="1" applyFont="1" applyAlignment="1">
      <alignment horizontal="right"/>
    </xf>
    <xf numFmtId="0" fontId="36" fillId="0" borderId="0" xfId="0" applyFont="1"/>
    <xf numFmtId="0" fontId="35" fillId="0" borderId="0" xfId="0" applyFont="1"/>
    <xf numFmtId="0" fontId="36" fillId="0" borderId="0" xfId="0" applyFont="1" applyAlignment="1">
      <alignment vertical="top" wrapText="1"/>
    </xf>
    <xf numFmtId="0" fontId="16" fillId="2" borderId="0" xfId="0" applyFont="1" applyFill="1"/>
    <xf numFmtId="0" fontId="23" fillId="2" borderId="0" xfId="0" applyFont="1" applyFill="1"/>
    <xf numFmtId="0" fontId="14" fillId="2" borderId="0" xfId="0" applyFont="1" applyFill="1"/>
    <xf numFmtId="0" fontId="30" fillId="2" borderId="0" xfId="0" applyFont="1" applyFill="1" applyAlignment="1">
      <alignment vertical="top" wrapText="1"/>
    </xf>
    <xf numFmtId="9" fontId="24" fillId="0" borderId="0" xfId="0" applyNumberFormat="1" applyFont="1"/>
    <xf numFmtId="0" fontId="26" fillId="0" borderId="0" xfId="7" applyFont="1" applyFill="1"/>
    <xf numFmtId="3" fontId="21" fillId="0" borderId="0" xfId="1" applyNumberFormat="1" applyFont="1" applyFill="1" applyBorder="1" applyAlignment="1" applyProtection="1">
      <alignment horizontal="left"/>
    </xf>
    <xf numFmtId="0" fontId="19" fillId="0" borderId="0" xfId="1"/>
    <xf numFmtId="0" fontId="21" fillId="0" borderId="0" xfId="4" applyFont="1" applyFill="1" applyAlignment="1" applyProtection="1"/>
    <xf numFmtId="0" fontId="19" fillId="0" borderId="0" xfId="4" applyFont="1" applyFill="1" applyAlignment="1" applyProtection="1">
      <alignment horizontal="left"/>
    </xf>
    <xf numFmtId="0" fontId="21" fillId="0" borderId="0" xfId="1" applyFont="1" applyFill="1" applyBorder="1"/>
    <xf numFmtId="3" fontId="21" fillId="0" borderId="0" xfId="1" applyNumberFormat="1" applyFont="1" applyFill="1" applyBorder="1"/>
    <xf numFmtId="0" fontId="22" fillId="0" borderId="0" xfId="1" applyFont="1" applyFill="1" applyBorder="1"/>
    <xf numFmtId="3" fontId="22" fillId="0" borderId="0" xfId="1" applyNumberFormat="1" applyFont="1" applyFill="1" applyBorder="1"/>
    <xf numFmtId="0" fontId="37" fillId="0" borderId="0" xfId="10" applyFont="1" applyFill="1" applyBorder="1" applyAlignment="1" applyProtection="1"/>
    <xf numFmtId="0" fontId="0" fillId="0" borderId="0" xfId="0" applyBorder="1"/>
    <xf numFmtId="0" fontId="19" fillId="0" borderId="0" xfId="1"/>
    <xf numFmtId="0" fontId="21" fillId="0" borderId="0" xfId="1" applyFont="1" applyFill="1"/>
    <xf numFmtId="3" fontId="22" fillId="0" borderId="0" xfId="1" applyNumberFormat="1" applyFont="1" applyAlignment="1" applyProtection="1">
      <alignment horizontal="left"/>
    </xf>
    <xf numFmtId="0" fontId="38" fillId="0" borderId="0" xfId="1" applyFont="1" applyAlignment="1"/>
    <xf numFmtId="0" fontId="38" fillId="0" borderId="0" xfId="1" applyFont="1" applyFill="1" applyAlignment="1"/>
    <xf numFmtId="0" fontId="15" fillId="0" borderId="7" xfId="0" applyFont="1" applyBorder="1"/>
    <xf numFmtId="171" fontId="21" fillId="0" borderId="0" xfId="1" applyNumberFormat="1" applyFont="1" applyFill="1" applyBorder="1" applyAlignment="1"/>
    <xf numFmtId="0" fontId="0" fillId="0" borderId="3" xfId="0" applyBorder="1"/>
    <xf numFmtId="0" fontId="41"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6" fillId="0" borderId="0" xfId="0" applyFont="1" applyAlignment="1">
      <alignment horizontal="left" wrapText="1"/>
    </xf>
    <xf numFmtId="0" fontId="41" fillId="0" borderId="0" xfId="1" applyFont="1"/>
    <xf numFmtId="0" fontId="41" fillId="0" borderId="0" xfId="1" applyFont="1" applyAlignment="1">
      <alignment horizontal="right"/>
    </xf>
    <xf numFmtId="3" fontId="38" fillId="0" borderId="0" xfId="1" applyNumberFormat="1" applyFont="1" applyAlignment="1" applyProtection="1">
      <alignment horizontal="left"/>
    </xf>
    <xf numFmtId="3" fontId="41" fillId="0" borderId="0" xfId="1" applyNumberFormat="1" applyFont="1" applyAlignment="1" applyProtection="1">
      <alignment horizontal="left" indent="1"/>
    </xf>
    <xf numFmtId="0" fontId="15" fillId="0" borderId="0" xfId="0" applyFont="1" applyAlignment="1">
      <alignment horizontal="left" indent="1"/>
    </xf>
    <xf numFmtId="3" fontId="41" fillId="0" borderId="0" xfId="1" applyNumberFormat="1" applyFont="1" applyAlignment="1" applyProtection="1">
      <alignment horizontal="left"/>
    </xf>
    <xf numFmtId="0" fontId="15" fillId="0" borderId="0" xfId="0" applyNumberFormat="1" applyFont="1" applyBorder="1" applyAlignment="1">
      <alignment horizontal="right"/>
    </xf>
    <xf numFmtId="0" fontId="38" fillId="0" borderId="0" xfId="1" applyFont="1"/>
    <xf numFmtId="0" fontId="41" fillId="0" borderId="0" xfId="1" applyFont="1" applyBorder="1"/>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0" xfId="6" applyFont="1" applyAlignment="1">
      <alignment horizontal="right"/>
    </xf>
    <xf numFmtId="0" fontId="41" fillId="0" borderId="0" xfId="1" applyFont="1" applyBorder="1" applyAlignment="1">
      <alignment horizontal="left"/>
    </xf>
    <xf numFmtId="0" fontId="41" fillId="0" borderId="4" xfId="1" applyFont="1" applyBorder="1" applyAlignment="1">
      <alignment horizontal="left"/>
    </xf>
    <xf numFmtId="3" fontId="30" fillId="0" borderId="0" xfId="1" applyNumberFormat="1" applyFont="1" applyAlignment="1" applyProtection="1">
      <alignment horizontal="left"/>
    </xf>
    <xf numFmtId="3" fontId="41" fillId="0" borderId="3" xfId="1" applyNumberFormat="1" applyFont="1" applyBorder="1" applyAlignment="1" applyProtection="1">
      <alignment horizontal="left"/>
    </xf>
    <xf numFmtId="0" fontId="15" fillId="0" borderId="3" xfId="0" applyFont="1" applyBorder="1" applyAlignment="1">
      <alignment horizontal="left" indent="1"/>
    </xf>
    <xf numFmtId="0" fontId="15" fillId="0" borderId="0" xfId="0" quotePrefix="1" applyNumberFormat="1" applyFont="1"/>
    <xf numFmtId="169" fontId="30"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applyFill="1" applyBorder="1"/>
    <xf numFmtId="170" fontId="41" fillId="0" borderId="0" xfId="1" applyNumberFormat="1" applyFont="1" applyFill="1" applyBorder="1" applyAlignment="1">
      <alignment horizontal="center"/>
    </xf>
    <xf numFmtId="3" fontId="41" fillId="0" borderId="0" xfId="1" applyNumberFormat="1" applyFont="1" applyFill="1" applyAlignment="1">
      <alignment horizontal="left"/>
    </xf>
    <xf numFmtId="3" fontId="41" fillId="0" borderId="0" xfId="1" applyNumberFormat="1" applyFont="1" applyFill="1" applyAlignment="1">
      <alignment horizontal="right"/>
    </xf>
    <xf numFmtId="164" fontId="41" fillId="0" borderId="0" xfId="1" applyNumberFormat="1" applyFont="1" applyFill="1" applyAlignment="1">
      <alignment horizontal="right"/>
    </xf>
    <xf numFmtId="3" fontId="41" fillId="0" borderId="2" xfId="1" applyNumberFormat="1" applyFont="1" applyFill="1" applyBorder="1"/>
    <xf numFmtId="164" fontId="41" fillId="0" borderId="2" xfId="1" applyNumberFormat="1" applyFont="1" applyFill="1" applyBorder="1" applyAlignment="1">
      <alignment horizontal="right"/>
    </xf>
    <xf numFmtId="0" fontId="41" fillId="0" borderId="0" xfId="1" applyFont="1" applyFill="1"/>
    <xf numFmtId="3" fontId="41" fillId="0" borderId="0" xfId="1" applyNumberFormat="1" applyFont="1" applyFill="1" applyAlignment="1" applyProtection="1">
      <alignment horizontal="left"/>
    </xf>
    <xf numFmtId="0" fontId="38" fillId="0" borderId="0" xfId="1" applyFont="1" applyFill="1"/>
    <xf numFmtId="164" fontId="38" fillId="0" borderId="0" xfId="1" applyNumberFormat="1" applyFont="1" applyFill="1" applyAlignment="1">
      <alignment horizontal="right"/>
    </xf>
    <xf numFmtId="3" fontId="38" fillId="0" borderId="0" xfId="1" applyNumberFormat="1" applyFont="1" applyFill="1"/>
    <xf numFmtId="0" fontId="41" fillId="0" borderId="6" xfId="1" applyFont="1" applyFill="1" applyBorder="1"/>
    <xf numFmtId="3" fontId="41" fillId="0" borderId="4" xfId="1" applyNumberFormat="1" applyFont="1" applyFill="1" applyBorder="1" applyAlignment="1">
      <alignment horizontal="right"/>
    </xf>
    <xf numFmtId="164" fontId="41" fillId="0" borderId="4" xfId="1" applyNumberFormat="1" applyFont="1" applyFill="1" applyBorder="1" applyAlignment="1">
      <alignment horizontal="right"/>
    </xf>
    <xf numFmtId="3" fontId="41" fillId="0" borderId="0" xfId="1" applyNumberFormat="1" applyFont="1" applyFill="1" applyBorder="1" applyAlignment="1">
      <alignment horizontal="left"/>
    </xf>
    <xf numFmtId="0" fontId="15" fillId="0" borderId="8" xfId="0" applyFont="1" applyBorder="1"/>
    <xf numFmtId="3" fontId="41" fillId="0" borderId="1" xfId="4" applyNumberFormat="1" applyFont="1" applyFill="1" applyBorder="1" applyAlignment="1" applyProtection="1">
      <alignment horizontal="left"/>
    </xf>
    <xf numFmtId="3" fontId="41" fillId="0" borderId="0" xfId="4" applyNumberFormat="1" applyFont="1" applyFill="1" applyAlignment="1" applyProtection="1">
      <alignment horizontal="left"/>
    </xf>
    <xf numFmtId="170" fontId="41" fillId="0" borderId="0" xfId="4" applyNumberFormat="1" applyFont="1" applyFill="1" applyAlignment="1" applyProtection="1">
      <alignment horizontal="right" wrapText="1"/>
    </xf>
    <xf numFmtId="170" fontId="41" fillId="0" borderId="0" xfId="4" applyNumberFormat="1" applyFont="1" applyFill="1" applyBorder="1" applyAlignment="1" applyProtection="1">
      <alignment horizontal="right" wrapText="1"/>
    </xf>
    <xf numFmtId="3" fontId="41" fillId="0" borderId="2" xfId="4" applyNumberFormat="1" applyFont="1" applyFill="1" applyBorder="1" applyAlignment="1" applyProtection="1"/>
    <xf numFmtId="3" fontId="41" fillId="0" borderId="2" xfId="4" applyNumberFormat="1" applyFont="1" applyFill="1" applyBorder="1" applyAlignment="1" applyProtection="1">
      <alignment horizontal="right"/>
    </xf>
    <xf numFmtId="3" fontId="41" fillId="0" borderId="0" xfId="4" applyNumberFormat="1" applyFont="1" applyFill="1" applyAlignment="1" applyProtection="1"/>
    <xf numFmtId="3" fontId="41" fillId="0" borderId="0" xfId="4" applyNumberFormat="1" applyFont="1" applyFill="1" applyAlignment="1" applyProtection="1">
      <alignment horizontal="right"/>
    </xf>
    <xf numFmtId="0" fontId="38" fillId="0" borderId="0" xfId="4" applyFont="1" applyFill="1" applyAlignment="1" applyProtection="1">
      <alignment horizontal="left"/>
    </xf>
    <xf numFmtId="0" fontId="41" fillId="0" borderId="0" xfId="4" applyFont="1" applyFill="1" applyAlignment="1" applyProtection="1"/>
    <xf numFmtId="0" fontId="38" fillId="0" borderId="0" xfId="4" applyFont="1" applyFill="1" applyAlignment="1" applyProtection="1"/>
    <xf numFmtId="0" fontId="41" fillId="0" borderId="6" xfId="4" applyFont="1" applyFill="1" applyBorder="1" applyAlignment="1" applyProtection="1"/>
    <xf numFmtId="164" fontId="41" fillId="0" borderId="6" xfId="4" applyNumberFormat="1" applyFont="1" applyFill="1" applyBorder="1" applyAlignment="1" applyProtection="1"/>
    <xf numFmtId="0" fontId="0" fillId="0" borderId="0" xfId="0" applyNumberFormat="1" applyFill="1" applyBorder="1"/>
    <xf numFmtId="0" fontId="15" fillId="0" borderId="0" xfId="0" applyFont="1" applyBorder="1" applyAlignment="1">
      <alignment horizontal="right"/>
    </xf>
    <xf numFmtId="3" fontId="41" fillId="0" borderId="0" xfId="1" applyNumberFormat="1" applyFont="1" applyBorder="1" applyAlignment="1">
      <alignment horizontal="right"/>
    </xf>
    <xf numFmtId="0" fontId="15" fillId="0" borderId="0" xfId="0" applyFont="1" applyFill="1" applyBorder="1" applyAlignment="1">
      <alignment horizontal="right"/>
    </xf>
    <xf numFmtId="0" fontId="43" fillId="0" borderId="0" xfId="0" applyFont="1" applyFill="1" applyBorder="1"/>
    <xf numFmtId="0" fontId="43" fillId="0" borderId="0" xfId="0" applyFont="1" applyFill="1" applyBorder="1" applyAlignment="1">
      <alignment horizontal="left"/>
    </xf>
    <xf numFmtId="0" fontId="43" fillId="0" borderId="0" xfId="0" applyNumberFormat="1" applyFont="1" applyFill="1" applyBorder="1"/>
    <xf numFmtId="0" fontId="43" fillId="0" borderId="0" xfId="0" applyFont="1" applyFill="1" applyBorder="1" applyAlignment="1">
      <alignment horizontal="left" indent="1"/>
    </xf>
    <xf numFmtId="0" fontId="44" fillId="0" borderId="0" xfId="0" applyFont="1" applyFill="1" applyBorder="1" applyAlignment="1">
      <alignment horizontal="left" indent="2"/>
    </xf>
    <xf numFmtId="0" fontId="44" fillId="0" borderId="0" xfId="0" applyNumberFormat="1" applyFont="1" applyFill="1" applyBorder="1"/>
    <xf numFmtId="168" fontId="30" fillId="0" borderId="0" xfId="8" applyNumberFormat="1" applyFont="1" applyBorder="1" applyAlignment="1">
      <alignment horizontal="right"/>
    </xf>
    <xf numFmtId="0" fontId="41" fillId="0" borderId="0" xfId="1" applyFont="1" applyBorder="1" applyAlignment="1">
      <alignment horizontal="right"/>
    </xf>
    <xf numFmtId="0" fontId="41" fillId="0" borderId="0" xfId="1" applyFont="1" applyFill="1" applyBorder="1" applyAlignment="1">
      <alignment horizontal="right"/>
    </xf>
    <xf numFmtId="0" fontId="28" fillId="0" borderId="0" xfId="0" applyNumberFormat="1" applyFont="1" applyFill="1" applyBorder="1"/>
    <xf numFmtId="0" fontId="28" fillId="0" borderId="0" xfId="0" applyFont="1" applyFill="1" applyBorder="1"/>
    <xf numFmtId="174" fontId="41" fillId="0" borderId="0" xfId="1" applyNumberFormat="1" applyFont="1" applyBorder="1" applyAlignment="1">
      <alignment horizontal="right"/>
    </xf>
    <xf numFmtId="174" fontId="41" fillId="0" borderId="0" xfId="1" applyNumberFormat="1" applyFont="1" applyFill="1" applyBorder="1" applyAlignment="1">
      <alignment horizontal="right"/>
    </xf>
    <xf numFmtId="174" fontId="30" fillId="0" borderId="0" xfId="8" applyNumberFormat="1" applyFont="1" applyBorder="1" applyAlignment="1">
      <alignment horizontal="right"/>
    </xf>
    <xf numFmtId="174" fontId="17" fillId="0" borderId="0" xfId="0" applyNumberFormat="1" applyFont="1" applyBorder="1" applyAlignment="1">
      <alignment horizontal="right"/>
    </xf>
    <xf numFmtId="174" fontId="15" fillId="0" borderId="0" xfId="0" applyNumberFormat="1" applyFont="1" applyBorder="1" applyAlignment="1">
      <alignment horizontal="right"/>
    </xf>
    <xf numFmtId="174" fontId="15" fillId="0" borderId="0" xfId="0" applyNumberFormat="1" applyFont="1" applyFill="1" applyBorder="1" applyAlignment="1">
      <alignment horizontal="right"/>
    </xf>
    <xf numFmtId="0" fontId="17" fillId="0" borderId="0" xfId="0" applyFont="1" applyBorder="1" applyAlignment="1">
      <alignment horizontal="right"/>
    </xf>
    <xf numFmtId="0" fontId="17" fillId="0" borderId="0" xfId="0" applyNumberFormat="1" applyFont="1" applyBorder="1" applyAlignment="1">
      <alignment horizontal="right"/>
    </xf>
    <xf numFmtId="0" fontId="30" fillId="0" borderId="0" xfId="0" applyNumberFormat="1" applyFont="1" applyBorder="1" applyAlignment="1">
      <alignment horizontal="right"/>
    </xf>
    <xf numFmtId="0" fontId="14" fillId="0" borderId="0" xfId="0" applyFont="1" applyBorder="1"/>
    <xf numFmtId="3" fontId="41" fillId="0" borderId="0" xfId="1" applyNumberFormat="1" applyFont="1" applyFill="1" applyBorder="1" applyAlignment="1">
      <alignment horizontal="right"/>
    </xf>
    <xf numFmtId="164" fontId="41" fillId="0" borderId="0" xfId="1" applyNumberFormat="1" applyFont="1" applyFill="1" applyBorder="1" applyAlignment="1">
      <alignment horizontal="right"/>
    </xf>
    <xf numFmtId="164" fontId="38" fillId="0" borderId="0" xfId="1" applyNumberFormat="1" applyFont="1" applyFill="1" applyBorder="1" applyAlignment="1">
      <alignment horizontal="right"/>
    </xf>
    <xf numFmtId="166" fontId="38" fillId="0" borderId="0" xfId="2" applyNumberFormat="1" applyFont="1" applyFill="1" applyBorder="1" applyAlignment="1">
      <alignment horizontal="right"/>
    </xf>
    <xf numFmtId="0" fontId="41" fillId="0" borderId="0" xfId="1" applyFont="1" applyFill="1" applyBorder="1"/>
    <xf numFmtId="0" fontId="28" fillId="0" borderId="0" xfId="0" applyFont="1" applyBorder="1"/>
    <xf numFmtId="0" fontId="0" fillId="0" borderId="0" xfId="0" applyNumberFormat="1" applyBorder="1"/>
    <xf numFmtId="0" fontId="28" fillId="0" borderId="0" xfId="0" applyNumberFormat="1" applyFont="1" applyBorder="1"/>
    <xf numFmtId="3" fontId="41" fillId="0" borderId="5" xfId="1" applyNumberFormat="1" applyFont="1" applyFill="1" applyBorder="1" applyAlignment="1">
      <alignment horizontal="right"/>
    </xf>
    <xf numFmtId="173" fontId="24" fillId="0" borderId="0" xfId="0" applyNumberFormat="1" applyFont="1"/>
    <xf numFmtId="172" fontId="15" fillId="0" borderId="0" xfId="0" applyNumberFormat="1" applyFont="1" applyBorder="1" applyAlignment="1"/>
    <xf numFmtId="0" fontId="36" fillId="0" borderId="0" xfId="0" applyFont="1" applyAlignment="1">
      <alignment horizontal="left" wrapText="1"/>
    </xf>
    <xf numFmtId="0" fontId="36" fillId="0" borderId="0" xfId="0" applyFont="1" applyAlignment="1">
      <alignment horizontal="left"/>
    </xf>
    <xf numFmtId="0" fontId="24" fillId="0" borderId="0" xfId="0" pivotButton="1" applyFont="1"/>
    <xf numFmtId="172" fontId="41" fillId="0" borderId="0" xfId="1" applyNumberFormat="1" applyFont="1" applyFill="1" applyAlignment="1">
      <alignment horizontal="right"/>
    </xf>
    <xf numFmtId="0" fontId="41" fillId="0" borderId="3" xfId="1" applyFont="1" applyBorder="1"/>
    <xf numFmtId="174" fontId="15" fillId="2" borderId="0" xfId="0" applyNumberFormat="1" applyFont="1" applyFill="1" applyBorder="1"/>
    <xf numFmtId="2" fontId="0" fillId="0" borderId="0" xfId="0" applyNumberFormat="1"/>
    <xf numFmtId="166" fontId="0" fillId="0" borderId="0" xfId="0" applyNumberFormat="1"/>
    <xf numFmtId="0" fontId="0" fillId="2" borderId="0" xfId="0" applyFont="1" applyFill="1"/>
    <xf numFmtId="9" fontId="41" fillId="0" borderId="0" xfId="6" applyNumberFormat="1" applyFont="1" applyBorder="1" applyAlignment="1">
      <alignment horizontal="right"/>
    </xf>
    <xf numFmtId="9" fontId="38" fillId="0" borderId="0" xfId="6" applyNumberFormat="1" applyFont="1" applyBorder="1" applyAlignment="1">
      <alignment horizontal="right"/>
    </xf>
    <xf numFmtId="166" fontId="15" fillId="0" borderId="0" xfId="0" applyNumberFormat="1" applyFont="1" applyBorder="1" applyAlignment="1">
      <alignment horizontal="right"/>
    </xf>
    <xf numFmtId="166" fontId="15" fillId="0" borderId="0" xfId="0" applyNumberFormat="1" applyFont="1" applyFill="1" applyBorder="1" applyAlignment="1">
      <alignment horizontal="right"/>
    </xf>
    <xf numFmtId="166" fontId="17" fillId="0" borderId="0" xfId="0" applyNumberFormat="1" applyFont="1" applyBorder="1" applyAlignment="1">
      <alignment horizontal="right"/>
    </xf>
    <xf numFmtId="0" fontId="41" fillId="0" borderId="2" xfId="1" applyFont="1" applyBorder="1" applyAlignment="1">
      <alignment horizontal="right" wrapText="1"/>
    </xf>
    <xf numFmtId="166" fontId="17" fillId="0" borderId="0" xfId="0" applyNumberFormat="1" applyFont="1" applyFill="1" applyBorder="1" applyAlignment="1">
      <alignment horizontal="right"/>
    </xf>
    <xf numFmtId="0" fontId="28" fillId="0" borderId="0" xfId="0" applyFont="1"/>
    <xf numFmtId="3" fontId="17" fillId="0" borderId="0" xfId="0" applyNumberFormat="1" applyFont="1" applyFill="1" applyBorder="1" applyAlignment="1">
      <alignment horizontal="right"/>
    </xf>
    <xf numFmtId="3" fontId="17" fillId="0" borderId="0" xfId="0" applyNumberFormat="1" applyFont="1" applyBorder="1" applyAlignment="1">
      <alignment horizontal="right"/>
    </xf>
    <xf numFmtId="3" fontId="15" fillId="0" borderId="0" xfId="0" applyNumberFormat="1" applyFont="1" applyBorder="1" applyAlignment="1">
      <alignment horizontal="right"/>
    </xf>
    <xf numFmtId="3" fontId="15" fillId="0" borderId="0" xfId="0" applyNumberFormat="1" applyFont="1" applyFill="1" applyBorder="1" applyAlignment="1">
      <alignment horizontal="right"/>
    </xf>
    <xf numFmtId="9" fontId="38" fillId="0" borderId="0" xfId="6" applyNumberFormat="1" applyFont="1" applyAlignment="1">
      <alignment horizontal="right"/>
    </xf>
    <xf numFmtId="9" fontId="41" fillId="0" borderId="0" xfId="6" applyNumberFormat="1" applyFont="1" applyAlignment="1">
      <alignment horizontal="right"/>
    </xf>
    <xf numFmtId="166" fontId="38" fillId="0" borderId="0" xfId="1" applyNumberFormat="1" applyFont="1" applyAlignment="1">
      <alignment horizontal="right"/>
    </xf>
    <xf numFmtId="166" fontId="17" fillId="0" borderId="0" xfId="0" applyNumberFormat="1" applyFont="1" applyAlignment="1">
      <alignment horizontal="right"/>
    </xf>
    <xf numFmtId="166" fontId="41" fillId="0" borderId="0" xfId="1" applyNumberFormat="1" applyFont="1" applyAlignment="1">
      <alignment horizontal="right"/>
    </xf>
    <xf numFmtId="166" fontId="15" fillId="0" borderId="0" xfId="0" applyNumberFormat="1" applyFont="1" applyAlignment="1">
      <alignment horizontal="right"/>
    </xf>
    <xf numFmtId="166" fontId="41" fillId="0" borderId="0" xfId="1" applyNumberFormat="1" applyFont="1" applyAlignment="1" applyProtection="1">
      <alignment horizontal="right"/>
    </xf>
    <xf numFmtId="9" fontId="38" fillId="0" borderId="0" xfId="6" applyFont="1" applyAlignment="1">
      <alignment horizontal="right"/>
    </xf>
    <xf numFmtId="9" fontId="17" fillId="0" borderId="0" xfId="0" applyNumberFormat="1" applyFont="1" applyBorder="1" applyAlignment="1">
      <alignment horizontal="right"/>
    </xf>
    <xf numFmtId="9" fontId="15" fillId="0" borderId="0" xfId="0" applyNumberFormat="1" applyFont="1" applyBorder="1" applyAlignment="1">
      <alignment horizontal="right"/>
    </xf>
    <xf numFmtId="9" fontId="30" fillId="0" borderId="0" xfId="0" applyNumberFormat="1" applyFont="1" applyBorder="1" applyAlignment="1">
      <alignment horizontal="right"/>
    </xf>
    <xf numFmtId="3" fontId="17" fillId="0" borderId="0" xfId="0" applyNumberFormat="1" applyFont="1" applyFill="1" applyBorder="1"/>
    <xf numFmtId="3" fontId="41" fillId="0" borderId="0" xfId="1" applyNumberFormat="1" applyFont="1" applyAlignment="1">
      <alignment horizontal="right"/>
    </xf>
    <xf numFmtId="3" fontId="17" fillId="0" borderId="0" xfId="0" applyNumberFormat="1" applyFont="1" applyBorder="1"/>
    <xf numFmtId="3" fontId="15" fillId="0" borderId="0" xfId="0" applyNumberFormat="1" applyFont="1" applyBorder="1"/>
    <xf numFmtId="9" fontId="41" fillId="0" borderId="0" xfId="6" applyNumberFormat="1" applyFont="1" applyFill="1" applyAlignment="1">
      <alignment horizontal="right"/>
    </xf>
    <xf numFmtId="166" fontId="17" fillId="0" borderId="0" xfId="0" applyNumberFormat="1" applyFont="1" applyBorder="1"/>
    <xf numFmtId="166" fontId="15" fillId="0" borderId="0" xfId="0" applyNumberFormat="1" applyFont="1" applyBorder="1"/>
    <xf numFmtId="166" fontId="15" fillId="0" borderId="3" xfId="0" applyNumberFormat="1" applyFont="1" applyBorder="1"/>
    <xf numFmtId="166" fontId="41" fillId="0" borderId="0" xfId="4" applyNumberFormat="1" applyFont="1" applyFill="1" applyAlignment="1" applyProtection="1">
      <alignment horizontal="right"/>
    </xf>
    <xf numFmtId="166" fontId="41" fillId="0" borderId="0" xfId="1" applyNumberFormat="1" applyFont="1"/>
    <xf numFmtId="166" fontId="41" fillId="0" borderId="0" xfId="4" applyNumberFormat="1" applyFont="1" applyFill="1" applyAlignment="1" applyProtection="1"/>
    <xf numFmtId="166" fontId="41" fillId="0" borderId="0" xfId="2" applyNumberFormat="1" applyFont="1"/>
    <xf numFmtId="166" fontId="38" fillId="0" borderId="0" xfId="4" applyNumberFormat="1" applyFont="1" applyFill="1" applyAlignment="1" applyProtection="1">
      <alignment horizontal="right"/>
    </xf>
    <xf numFmtId="0" fontId="0" fillId="0" borderId="0" xfId="0" applyFont="1"/>
    <xf numFmtId="0" fontId="44" fillId="0" borderId="0" xfId="0" applyFont="1" applyFill="1" applyBorder="1" applyAlignment="1">
      <alignment horizontal="left" indent="1"/>
    </xf>
    <xf numFmtId="0" fontId="32" fillId="0" borderId="0" xfId="0" applyFont="1"/>
    <xf numFmtId="0" fontId="32" fillId="0" borderId="0" xfId="0" applyFont="1" applyAlignment="1">
      <alignment horizontal="left"/>
    </xf>
    <xf numFmtId="0" fontId="32" fillId="0" borderId="0" xfId="0" applyFont="1" applyAlignment="1">
      <alignment horizontal="left" indent="1"/>
    </xf>
    <xf numFmtId="0" fontId="15" fillId="0" borderId="0" xfId="0" applyFont="1" applyAlignment="1">
      <alignment horizontal="left"/>
    </xf>
    <xf numFmtId="0" fontId="18" fillId="0" borderId="0" xfId="0" applyFont="1"/>
    <xf numFmtId="9" fontId="32" fillId="0" borderId="0" xfId="6" applyNumberFormat="1" applyFont="1" applyAlignment="1">
      <alignment horizontal="right"/>
    </xf>
    <xf numFmtId="9" fontId="30" fillId="0" borderId="0" xfId="6" applyNumberFormat="1" applyFont="1" applyAlignment="1">
      <alignment horizontal="right"/>
    </xf>
    <xf numFmtId="175" fontId="38" fillId="0" borderId="0" xfId="11" applyNumberFormat="1" applyFont="1" applyFill="1" applyBorder="1" applyAlignment="1">
      <alignment horizontal="right"/>
    </xf>
    <xf numFmtId="175" fontId="41" fillId="0" borderId="0" xfId="11" applyNumberFormat="1" applyFont="1" applyFill="1" applyBorder="1" applyAlignment="1">
      <alignment horizontal="right"/>
    </xf>
    <xf numFmtId="175" fontId="41" fillId="0" borderId="4" xfId="11" applyNumberFormat="1" applyFont="1" applyFill="1" applyBorder="1" applyAlignment="1">
      <alignment horizontal="right"/>
    </xf>
    <xf numFmtId="175" fontId="41" fillId="0" borderId="0" xfId="11" applyNumberFormat="1" applyFont="1" applyFill="1" applyAlignment="1">
      <alignment horizontal="right"/>
    </xf>
    <xf numFmtId="175" fontId="38" fillId="0" borderId="0" xfId="11" applyNumberFormat="1" applyFont="1" applyFill="1" applyAlignment="1">
      <alignment horizontal="right"/>
    </xf>
    <xf numFmtId="9" fontId="25" fillId="0" borderId="0" xfId="0" applyNumberFormat="1" applyFont="1"/>
    <xf numFmtId="9" fontId="17" fillId="0" borderId="0" xfId="6" applyFont="1" applyBorder="1" applyAlignment="1">
      <alignment horizontal="right"/>
    </xf>
    <xf numFmtId="166" fontId="24" fillId="0" borderId="0" xfId="0" applyNumberFormat="1" applyFont="1"/>
    <xf numFmtId="9" fontId="17" fillId="0" borderId="0" xfId="6" applyNumberFormat="1" applyFont="1"/>
    <xf numFmtId="0" fontId="46" fillId="0" borderId="0" xfId="0" applyFont="1"/>
    <xf numFmtId="0" fontId="47" fillId="0" borderId="0" xfId="7" applyFont="1"/>
    <xf numFmtId="0" fontId="47" fillId="0" borderId="0" xfId="0" applyFont="1"/>
    <xf numFmtId="0" fontId="47" fillId="0" borderId="0" xfId="7" applyFont="1" applyFill="1"/>
    <xf numFmtId="3" fontId="12" fillId="0" borderId="0" xfId="0" applyNumberFormat="1" applyFont="1" applyBorder="1" applyAlignment="1">
      <alignment horizontal="right"/>
    </xf>
    <xf numFmtId="0" fontId="12" fillId="0" borderId="0" xfId="0" applyFont="1"/>
    <xf numFmtId="166" fontId="38" fillId="0" borderId="0" xfId="1" applyNumberFormat="1" applyFont="1" applyFill="1" applyBorder="1" applyAlignment="1">
      <alignment horizontal="right"/>
    </xf>
    <xf numFmtId="9" fontId="38" fillId="0" borderId="0" xfId="6" applyNumberFormat="1" applyFont="1" applyFill="1" applyBorder="1" applyAlignment="1">
      <alignment horizontal="right"/>
    </xf>
    <xf numFmtId="3" fontId="11" fillId="0" borderId="0" xfId="0" applyNumberFormat="1" applyFont="1" applyFill="1" applyBorder="1" applyAlignment="1">
      <alignment horizontal="right"/>
    </xf>
    <xf numFmtId="166" fontId="13" fillId="0" borderId="0" xfId="0" applyNumberFormat="1" applyFont="1" applyAlignment="1">
      <alignment horizontal="right"/>
    </xf>
    <xf numFmtId="0" fontId="0" fillId="0" borderId="0" xfId="0" applyFill="1"/>
    <xf numFmtId="0" fontId="10" fillId="0" borderId="0" xfId="0" applyFont="1"/>
    <xf numFmtId="3" fontId="15" fillId="0" borderId="0" xfId="0" applyNumberFormat="1" applyFont="1"/>
    <xf numFmtId="3" fontId="0" fillId="0" borderId="0" xfId="0" applyNumberFormat="1"/>
    <xf numFmtId="0" fontId="28"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8" fillId="0" borderId="0" xfId="0" applyFont="1" applyFill="1" applyBorder="1" applyAlignment="1">
      <alignment horizontal="left"/>
    </xf>
    <xf numFmtId="165" fontId="41" fillId="0" borderId="0" xfId="1" applyNumberFormat="1" applyFont="1" applyBorder="1" applyAlignment="1">
      <alignment horizontal="left"/>
    </xf>
    <xf numFmtId="0" fontId="24" fillId="0" borderId="0" xfId="0" applyFont="1" applyBorder="1"/>
    <xf numFmtId="1" fontId="9" fillId="0" borderId="0" xfId="0" applyNumberFormat="1" applyFont="1" applyBorder="1" applyAlignment="1">
      <alignment horizontal="right"/>
    </xf>
    <xf numFmtId="0" fontId="15" fillId="0" borderId="0" xfId="0" applyFont="1" applyFill="1" applyBorder="1"/>
    <xf numFmtId="0" fontId="0" fillId="0" borderId="0" xfId="0" applyFill="1" applyBorder="1"/>
    <xf numFmtId="176" fontId="41" fillId="0" borderId="0" xfId="1" applyNumberFormat="1" applyFont="1" applyAlignment="1">
      <alignment horizontal="right"/>
    </xf>
    <xf numFmtId="176" fontId="38" fillId="0" borderId="0" xfId="1" applyNumberFormat="1" applyFont="1" applyAlignment="1">
      <alignment horizontal="right"/>
    </xf>
    <xf numFmtId="3" fontId="15" fillId="0" borderId="3" xfId="0" applyNumberFormat="1" applyFont="1" applyBorder="1"/>
    <xf numFmtId="0" fontId="8" fillId="0" borderId="0" xfId="0" applyFont="1"/>
    <xf numFmtId="0" fontId="8" fillId="0" borderId="0" xfId="0" quotePrefix="1" applyNumberFormat="1" applyFont="1"/>
    <xf numFmtId="0" fontId="36" fillId="0" borderId="0" xfId="0" applyFont="1" applyAlignment="1">
      <alignment horizontal="left" wrapText="1"/>
    </xf>
    <xf numFmtId="177" fontId="41" fillId="0" borderId="0" xfId="11" applyNumberFormat="1" applyFont="1" applyFill="1" applyBorder="1" applyAlignment="1">
      <alignment horizontal="right"/>
    </xf>
    <xf numFmtId="177" fontId="38" fillId="0" borderId="0" xfId="11" applyNumberFormat="1" applyFont="1" applyFill="1" applyBorder="1" applyAlignment="1">
      <alignment horizontal="right"/>
    </xf>
    <xf numFmtId="175" fontId="0" fillId="0" borderId="0" xfId="0" applyNumberFormat="1" applyBorder="1"/>
    <xf numFmtId="176" fontId="0" fillId="0" borderId="0" xfId="0" applyNumberFormat="1"/>
    <xf numFmtId="0" fontId="14" fillId="0" borderId="0" xfId="0" applyFont="1"/>
    <xf numFmtId="0" fontId="30" fillId="0" borderId="0" xfId="0" applyFont="1" applyAlignment="1">
      <alignment horizontal="left" vertical="top" wrapText="1"/>
    </xf>
    <xf numFmtId="0" fontId="30" fillId="0" borderId="0" xfId="0" applyFont="1" applyAlignment="1">
      <alignment vertical="top" wrapText="1"/>
    </xf>
    <xf numFmtId="0" fontId="48" fillId="0" borderId="0" xfId="0" applyFont="1" applyAlignment="1">
      <alignment vertical="top"/>
    </xf>
    <xf numFmtId="0" fontId="48" fillId="0" borderId="0" xfId="0" applyFont="1"/>
    <xf numFmtId="0" fontId="18" fillId="0" borderId="0" xfId="0" applyFont="1" applyAlignment="1">
      <alignment vertical="top" wrapText="1"/>
    </xf>
    <xf numFmtId="0" fontId="30" fillId="0" borderId="0" xfId="0" applyFont="1" applyAlignment="1">
      <alignment horizontal="center" vertical="top" wrapText="1"/>
    </xf>
    <xf numFmtId="0" fontId="38" fillId="0" borderId="0" xfId="0" applyFont="1" applyAlignment="1">
      <alignment horizontal="left" vertical="center" readingOrder="1"/>
    </xf>
    <xf numFmtId="0" fontId="7" fillId="0" borderId="0" xfId="0" applyFont="1"/>
    <xf numFmtId="9" fontId="7" fillId="0" borderId="0" xfId="0" applyNumberFormat="1" applyFont="1"/>
    <xf numFmtId="3" fontId="7" fillId="0" borderId="0" xfId="0" applyNumberFormat="1" applyFont="1"/>
    <xf numFmtId="9" fontId="7" fillId="0" borderId="4" xfId="0" applyNumberFormat="1" applyFont="1" applyBorder="1"/>
    <xf numFmtId="3" fontId="7" fillId="0" borderId="4" xfId="0" applyNumberFormat="1" applyFont="1" applyBorder="1"/>
    <xf numFmtId="0" fontId="7" fillId="0" borderId="4" xfId="0" applyFont="1" applyBorder="1"/>
    <xf numFmtId="0" fontId="7" fillId="0" borderId="5" xfId="0" applyFont="1" applyBorder="1"/>
    <xf numFmtId="0" fontId="7" fillId="0" borderId="9" xfId="0" applyFont="1" applyBorder="1"/>
    <xf numFmtId="0" fontId="17" fillId="0" borderId="9" xfId="0" applyFont="1" applyBorder="1"/>
    <xf numFmtId="0" fontId="17" fillId="0" borderId="4" xfId="0" applyFont="1" applyBorder="1"/>
    <xf numFmtId="0" fontId="6" fillId="0" borderId="4" xfId="0" applyFont="1" applyBorder="1" applyAlignment="1">
      <alignment horizontal="right"/>
    </xf>
    <xf numFmtId="0" fontId="6" fillId="0" borderId="5" xfId="0" applyFont="1" applyBorder="1" applyAlignment="1">
      <alignment horizontal="right"/>
    </xf>
    <xf numFmtId="0" fontId="5" fillId="0" borderId="0" xfId="0" applyFont="1" applyAlignment="1">
      <alignment horizontal="left" indent="1"/>
    </xf>
    <xf numFmtId="178" fontId="17" fillId="0" borderId="0" xfId="0" applyNumberFormat="1" applyFont="1" applyBorder="1" applyAlignment="1">
      <alignment horizontal="right"/>
    </xf>
    <xf numFmtId="178" fontId="15" fillId="0" borderId="0" xfId="0" applyNumberFormat="1" applyFont="1" applyBorder="1" applyAlignment="1">
      <alignment horizontal="right"/>
    </xf>
    <xf numFmtId="178" fontId="15" fillId="0" borderId="0" xfId="0" applyNumberFormat="1" applyFont="1" applyFill="1" applyBorder="1" applyAlignment="1">
      <alignment horizontal="right"/>
    </xf>
    <xf numFmtId="0" fontId="4" fillId="0" borderId="0" xfId="0" applyFont="1" applyAlignment="1">
      <alignment horizontal="left" indent="1"/>
    </xf>
    <xf numFmtId="0" fontId="3" fillId="0" borderId="0" xfId="0" applyFont="1"/>
    <xf numFmtId="0" fontId="0" fillId="2" borderId="0" xfId="0" applyFont="1" applyFill="1" applyBorder="1"/>
    <xf numFmtId="0" fontId="2" fillId="0" borderId="0" xfId="0" applyFont="1"/>
    <xf numFmtId="3" fontId="38" fillId="0" borderId="0" xfId="1" applyNumberFormat="1" applyFont="1" applyFill="1" applyAlignment="1">
      <alignment horizontal="right"/>
    </xf>
    <xf numFmtId="3" fontId="15" fillId="0" borderId="4" xfId="0" applyNumberFormat="1" applyFont="1" applyBorder="1" applyAlignment="1">
      <alignment horizontal="right"/>
    </xf>
    <xf numFmtId="3" fontId="15" fillId="0" borderId="0" xfId="11" applyNumberFormat="1" applyFont="1" applyBorder="1" applyAlignment="1">
      <alignment horizontal="right"/>
    </xf>
    <xf numFmtId="3" fontId="38" fillId="0" borderId="0" xfId="11" applyNumberFormat="1" applyFont="1" applyFill="1" applyBorder="1" applyAlignment="1">
      <alignment horizontal="right"/>
    </xf>
    <xf numFmtId="0" fontId="15" fillId="0" borderId="0" xfId="0" applyFont="1" applyAlignment="1">
      <alignment horizontal="left" vertical="top" wrapText="1"/>
    </xf>
    <xf numFmtId="170" fontId="38" fillId="0" borderId="7" xfId="1" applyNumberFormat="1" applyFont="1" applyFill="1" applyBorder="1" applyAlignment="1">
      <alignment horizontal="center"/>
    </xf>
    <xf numFmtId="170" fontId="38" fillId="0" borderId="8" xfId="1" applyNumberFormat="1" applyFont="1" applyFill="1" applyBorder="1" applyAlignment="1">
      <alignment horizontal="center"/>
    </xf>
    <xf numFmtId="0" fontId="36" fillId="0" borderId="0" xfId="0" applyFont="1" applyAlignment="1">
      <alignment horizontal="left" wrapText="1"/>
    </xf>
    <xf numFmtId="170" fontId="38" fillId="0" borderId="0" xfId="1" applyNumberFormat="1" applyFont="1" applyFill="1" applyBorder="1" applyAlignment="1">
      <alignment horizontal="center"/>
    </xf>
    <xf numFmtId="165" fontId="41" fillId="0" borderId="4" xfId="1" applyNumberFormat="1" applyFont="1" applyBorder="1" applyAlignment="1">
      <alignment horizontal="right" wrapText="1"/>
    </xf>
    <xf numFmtId="165" fontId="41" fillId="0" borderId="5" xfId="1" applyNumberFormat="1" applyFont="1" applyBorder="1" applyAlignment="1">
      <alignment horizontal="right" wrapText="1"/>
    </xf>
    <xf numFmtId="165" fontId="41" fillId="0" borderId="0" xfId="1" applyNumberFormat="1" applyFont="1" applyBorder="1" applyAlignment="1">
      <alignment horizontal="right" wrapText="1"/>
    </xf>
    <xf numFmtId="171" fontId="38" fillId="0" borderId="0" xfId="1" applyNumberFormat="1" applyFont="1" applyFill="1" applyBorder="1" applyAlignment="1">
      <alignment horizontal="center"/>
    </xf>
    <xf numFmtId="165" fontId="41" fillId="0" borderId="4" xfId="1" applyNumberFormat="1" applyFont="1" applyBorder="1" applyAlignment="1">
      <alignment horizontal="center" wrapText="1"/>
    </xf>
    <xf numFmtId="165" fontId="41" fillId="0" borderId="5" xfId="1" applyNumberFormat="1" applyFont="1" applyBorder="1" applyAlignment="1">
      <alignment horizontal="center" wrapText="1"/>
    </xf>
    <xf numFmtId="165" fontId="41" fillId="0" borderId="0" xfId="1" applyNumberFormat="1" applyFont="1" applyBorder="1" applyAlignment="1">
      <alignment horizontal="center" wrapText="1"/>
    </xf>
    <xf numFmtId="170" fontId="32" fillId="0" borderId="7" xfId="1" applyNumberFormat="1" applyFont="1" applyFill="1" applyBorder="1" applyAlignment="1">
      <alignment horizontal="center"/>
    </xf>
    <xf numFmtId="170" fontId="32" fillId="0" borderId="8" xfId="1" applyNumberFormat="1" applyFont="1" applyFill="1" applyBorder="1" applyAlignment="1">
      <alignment horizontal="center"/>
    </xf>
    <xf numFmtId="165" fontId="41" fillId="0" borderId="2" xfId="1" applyNumberFormat="1" applyFont="1" applyBorder="1" applyAlignment="1">
      <alignment horizontal="center" wrapText="1"/>
    </xf>
    <xf numFmtId="170" fontId="41" fillId="0" borderId="1" xfId="4" applyNumberFormat="1" applyFont="1" applyFill="1" applyBorder="1" applyAlignment="1" applyProtection="1">
      <alignment horizontal="center" wrapText="1"/>
    </xf>
    <xf numFmtId="164" fontId="41" fillId="0" borderId="1" xfId="4" applyNumberFormat="1" applyFont="1" applyFill="1" applyBorder="1" applyAlignment="1" applyProtection="1">
      <alignment horizontal="center" wrapText="1"/>
    </xf>
    <xf numFmtId="3" fontId="41" fillId="0" borderId="1" xfId="4" applyNumberFormat="1" applyFont="1" applyFill="1" applyBorder="1" applyAlignment="1" applyProtection="1">
      <alignment horizontal="center" wrapText="1"/>
    </xf>
    <xf numFmtId="0" fontId="1" fillId="0" borderId="0" xfId="0" applyFont="1" applyAlignment="1">
      <alignment horizontal="left" vertical="top" wrapText="1"/>
    </xf>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95250</xdr:rowOff>
    </xdr:from>
    <xdr:to>
      <xdr:col>2</xdr:col>
      <xdr:colOff>381000</xdr:colOff>
      <xdr:row>16</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B54C75FE-1771-4294-A1D6-590ED94E6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506D141C-E9A7-46E6-B892-AF2B3BC73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F48FBBCC-68AD-4358-9319-8C6742684C92}"/>
            </a:ext>
          </a:extLst>
        </xdr:cNvPr>
        <xdr:cNvPicPr>
          <a:picLocks noChangeAspect="1"/>
        </xdr:cNvPicPr>
      </xdr:nvPicPr>
      <xdr:blipFill>
        <a:blip xmlns:r="http://schemas.openxmlformats.org/officeDocument/2006/relationships" r:embed="rId2"/>
        <a:stretch>
          <a:fillRect/>
        </a:stretch>
      </xdr:blipFill>
      <xdr:spPr>
        <a:xfrm>
          <a:off x="0" y="1285875"/>
          <a:ext cx="1619224" cy="1419225"/>
        </a:xfrm>
        <a:prstGeom prst="rect">
          <a:avLst/>
        </a:prstGeom>
      </xdr:spPr>
    </xdr:pic>
    <xdr:clientData/>
  </xdr:oneCellAnchor>
  <xdr:twoCellAnchor>
    <xdr:from>
      <xdr:col>4</xdr:col>
      <xdr:colOff>154334</xdr:colOff>
      <xdr:row>48</xdr:row>
      <xdr:rowOff>246647</xdr:rowOff>
    </xdr:from>
    <xdr:to>
      <xdr:col>20</xdr:col>
      <xdr:colOff>87659</xdr:colOff>
      <xdr:row>63</xdr:row>
      <xdr:rowOff>30077</xdr:rowOff>
    </xdr:to>
    <xdr:sp macro="" textlink="">
      <xdr:nvSpPr>
        <xdr:cNvPr id="5" name="TextBox 4">
          <a:extLst>
            <a:ext uri="{FF2B5EF4-FFF2-40B4-BE49-F238E27FC236}">
              <a16:creationId xmlns:a16="http://schemas.microsoft.com/office/drawing/2014/main" id="{2963D5A9-471F-4E74-A33A-339A5DBBD5C7}"/>
            </a:ext>
          </a:extLst>
        </xdr:cNvPr>
        <xdr:cNvSpPr txBox="1"/>
      </xdr:nvSpPr>
      <xdr:spPr>
        <a:xfrm>
          <a:off x="3243155" y="9458683"/>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September 2022 is compared to 2021.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the</a:t>
          </a:r>
          <a:r>
            <a:rPr lang="en-GB" sz="1100" b="0" baseline="0">
              <a:latin typeface="Arial" panose="020B0604020202020204" pitchFamily="34" charset="0"/>
              <a:cs typeface="Arial" panose="020B0604020202020204" pitchFamily="34" charset="0"/>
            </a:rPr>
            <a:t> whole of</a:t>
          </a:r>
          <a:r>
            <a:rPr lang="en-GB" sz="1100" b="0">
              <a:latin typeface="Arial" panose="020B0604020202020204" pitchFamily="34" charset="0"/>
              <a:cs typeface="Arial" panose="020B0604020202020204" pitchFamily="34" charset="0"/>
            </a:rPr>
            <a:t> 2022, the value of landings is up 9 per cent compared to 2021. While the quantity of landings is down 6</a:t>
          </a:r>
          <a:r>
            <a:rPr lang="en-GB" sz="1100" b="0" baseline="0">
              <a:latin typeface="Arial" panose="020B0604020202020204" pitchFamily="34" charset="0"/>
              <a:cs typeface="Arial" panose="020B0604020202020204" pitchFamily="34" charset="0"/>
            </a:rPr>
            <a:t> per cent compared to tonnage landed in between January - September </a:t>
          </a:r>
          <a:r>
            <a:rPr lang="en-GB" sz="1100" b="0">
              <a:latin typeface="Arial" panose="020B0604020202020204" pitchFamily="34" charset="0"/>
              <a:cs typeface="Arial" panose="020B0604020202020204" pitchFamily="34" charset="0"/>
            </a:rPr>
            <a:t>2021.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1102179</xdr:colOff>
      <xdr:row>2</xdr:row>
      <xdr:rowOff>122464</xdr:rowOff>
    </xdr:from>
    <xdr:to>
      <xdr:col>18</xdr:col>
      <xdr:colOff>546136</xdr:colOff>
      <xdr:row>24</xdr:row>
      <xdr:rowOff>68035</xdr:rowOff>
    </xdr:to>
    <xdr:pic>
      <xdr:nvPicPr>
        <xdr:cNvPr id="6" name="Picture 5">
          <a:extLst>
            <a:ext uri="{FF2B5EF4-FFF2-40B4-BE49-F238E27FC236}">
              <a16:creationId xmlns:a16="http://schemas.microsoft.com/office/drawing/2014/main" id="{53720BEC-FEAB-4C75-A389-E4C94BA82DA2}"/>
            </a:ext>
          </a:extLst>
        </xdr:cNvPr>
        <xdr:cNvPicPr>
          <a:picLocks noChangeAspect="1"/>
        </xdr:cNvPicPr>
      </xdr:nvPicPr>
      <xdr:blipFill>
        <a:blip xmlns:r="http://schemas.openxmlformats.org/officeDocument/2006/relationships" r:embed="rId3"/>
        <a:stretch>
          <a:fillRect/>
        </a:stretch>
      </xdr:blipFill>
      <xdr:spPr>
        <a:xfrm>
          <a:off x="2939143" y="571500"/>
          <a:ext cx="10438529" cy="4136571"/>
        </a:xfrm>
        <a:prstGeom prst="rect">
          <a:avLst/>
        </a:prstGeom>
      </xdr:spPr>
    </xdr:pic>
    <xdr:clientData/>
  </xdr:twoCellAnchor>
  <xdr:twoCellAnchor editAs="oneCell">
    <xdr:from>
      <xdr:col>3</xdr:col>
      <xdr:colOff>1020536</xdr:colOff>
      <xdr:row>24</xdr:row>
      <xdr:rowOff>95250</xdr:rowOff>
    </xdr:from>
    <xdr:to>
      <xdr:col>18</xdr:col>
      <xdr:colOff>523489</xdr:colOff>
      <xdr:row>46</xdr:row>
      <xdr:rowOff>40821</xdr:rowOff>
    </xdr:to>
    <xdr:pic>
      <xdr:nvPicPr>
        <xdr:cNvPr id="7" name="Picture 6">
          <a:extLst>
            <a:ext uri="{FF2B5EF4-FFF2-40B4-BE49-F238E27FC236}">
              <a16:creationId xmlns:a16="http://schemas.microsoft.com/office/drawing/2014/main" id="{B56592A7-B45D-4FCE-B4CA-0D8774A6452C}"/>
            </a:ext>
          </a:extLst>
        </xdr:cNvPr>
        <xdr:cNvPicPr>
          <a:picLocks noChangeAspect="1"/>
        </xdr:cNvPicPr>
      </xdr:nvPicPr>
      <xdr:blipFill>
        <a:blip xmlns:r="http://schemas.openxmlformats.org/officeDocument/2006/relationships" r:embed="rId4"/>
        <a:stretch>
          <a:fillRect/>
        </a:stretch>
      </xdr:blipFill>
      <xdr:spPr>
        <a:xfrm>
          <a:off x="2857500" y="4735286"/>
          <a:ext cx="10497525" cy="4136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D17BC602-D72E-4A10-B557-3D2601131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629F574F-7398-4EB7-8536-68A0FD73CD32}"/>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September 2022 is compared to activity in September 2021.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decreased in September 2022 compared to 2021, down 5 per cent. The value of landings in August 2022 (£93.6m) increased compared 2021, up by 11 per cent.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species groups typically fluctuate over the year due to seasonality of UK stocks. Landings in September 2022 comprised mostly of Pelagic species (62 per cent) (T6). This was driven by higher landings of Herring which are typically caught more in the summer months due with vessels targetting the North Sea and Irish Sea stocks. Demersal species comprised the majority of the value landed (35 per cent) despite only contributing to 21 per cent of the tonnage landed in September, this is because Demersal species typically fetch a higher price. The high value of demersal catch was driven by increased landings of high value species such as Cod, Haddock and Sole. When compared to September 2021 both quantity and the value of Demersal landings were up 20 per cent and 26 per cent respectively (T6).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landings into UK ports (by UK and foreign vessels) in September 2022 increased compared to 2021 both in quantity landed (3 per cent) and value landed (7 per cent) with landings into Peterhead making up almost a third of total landings into UK ports in September by quantity accounting for 21 per cent of the total value landed into UK ports in September 2022 (T5). </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xdr:row>
      <xdr:rowOff>0</xdr:rowOff>
    </xdr:from>
    <xdr:to>
      <xdr:col>18</xdr:col>
      <xdr:colOff>588214</xdr:colOff>
      <xdr:row>23</xdr:row>
      <xdr:rowOff>66167</xdr:rowOff>
    </xdr:to>
    <xdr:pic>
      <xdr:nvPicPr>
        <xdr:cNvPr id="5" name="Picture 4">
          <a:extLst>
            <a:ext uri="{FF2B5EF4-FFF2-40B4-BE49-F238E27FC236}">
              <a16:creationId xmlns:a16="http://schemas.microsoft.com/office/drawing/2014/main" id="{4BEAA2B4-84F0-4D47-8552-1730D3458A22}"/>
            </a:ext>
          </a:extLst>
        </xdr:cNvPr>
        <xdr:cNvPicPr>
          <a:picLocks noChangeAspect="1"/>
        </xdr:cNvPicPr>
      </xdr:nvPicPr>
      <xdr:blipFill>
        <a:blip xmlns:r="http://schemas.openxmlformats.org/officeDocument/2006/relationships" r:embed="rId3"/>
        <a:stretch>
          <a:fillRect/>
        </a:stretch>
      </xdr:blipFill>
      <xdr:spPr>
        <a:xfrm>
          <a:off x="2455333" y="444500"/>
          <a:ext cx="10219048" cy="4066667"/>
        </a:xfrm>
        <a:prstGeom prst="rect">
          <a:avLst/>
        </a:prstGeom>
      </xdr:spPr>
    </xdr:pic>
    <xdr:clientData/>
  </xdr:twoCellAnchor>
  <xdr:twoCellAnchor editAs="oneCell">
    <xdr:from>
      <xdr:col>4</xdr:col>
      <xdr:colOff>0</xdr:colOff>
      <xdr:row>24</xdr:row>
      <xdr:rowOff>0</xdr:rowOff>
    </xdr:from>
    <xdr:to>
      <xdr:col>18</xdr:col>
      <xdr:colOff>597737</xdr:colOff>
      <xdr:row>45</xdr:row>
      <xdr:rowOff>56643</xdr:rowOff>
    </xdr:to>
    <xdr:pic>
      <xdr:nvPicPr>
        <xdr:cNvPr id="6" name="Picture 5">
          <a:extLst>
            <a:ext uri="{FF2B5EF4-FFF2-40B4-BE49-F238E27FC236}">
              <a16:creationId xmlns:a16="http://schemas.microsoft.com/office/drawing/2014/main" id="{0486DD13-F698-4DB7-A090-800F18C3EDE3}"/>
            </a:ext>
          </a:extLst>
        </xdr:cNvPr>
        <xdr:cNvPicPr>
          <a:picLocks noChangeAspect="1"/>
        </xdr:cNvPicPr>
      </xdr:nvPicPr>
      <xdr:blipFill>
        <a:blip xmlns:r="http://schemas.openxmlformats.org/officeDocument/2006/relationships" r:embed="rId4"/>
        <a:stretch>
          <a:fillRect/>
        </a:stretch>
      </xdr:blipFill>
      <xdr:spPr>
        <a:xfrm>
          <a:off x="2455333" y="4635500"/>
          <a:ext cx="10228571" cy="40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F21" sqref="F21"/>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206</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207</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61"/>
      <c r="R7" s="11"/>
      <c r="S7" s="11"/>
      <c r="T7" s="11"/>
      <c r="U7" s="11"/>
    </row>
    <row r="8" spans="4:21" ht="15.75" customHeight="1" x14ac:dyDescent="0.2">
      <c r="E8" s="204" t="s">
        <v>197</v>
      </c>
      <c r="F8" s="244" t="s">
        <v>198</v>
      </c>
      <c r="G8" s="244"/>
      <c r="H8" s="244"/>
      <c r="I8" s="244"/>
      <c r="J8" s="244"/>
      <c r="K8" s="244"/>
      <c r="L8" s="244"/>
      <c r="M8" s="244"/>
      <c r="R8" s="11"/>
      <c r="S8" s="11"/>
      <c r="T8" s="11"/>
      <c r="U8" s="11"/>
    </row>
    <row r="9" spans="4:21" x14ac:dyDescent="0.2">
      <c r="E9" s="204" t="s">
        <v>199</v>
      </c>
      <c r="F9" s="244" t="s">
        <v>200</v>
      </c>
      <c r="G9" s="244"/>
      <c r="H9" s="244"/>
      <c r="I9" s="244"/>
      <c r="J9" s="244"/>
      <c r="K9" s="244"/>
      <c r="L9" s="244"/>
      <c r="M9" s="244"/>
      <c r="R9" s="11"/>
      <c r="S9" s="11"/>
      <c r="T9" s="11"/>
      <c r="U9" s="11"/>
    </row>
    <row r="10" spans="4:21" x14ac:dyDescent="0.2">
      <c r="D10" s="203"/>
      <c r="E10" s="204" t="s">
        <v>209</v>
      </c>
      <c r="F10" s="263" t="s">
        <v>208</v>
      </c>
      <c r="R10" s="11"/>
      <c r="T10" s="11"/>
      <c r="U10" s="11"/>
    </row>
    <row r="11" spans="4:21" x14ac:dyDescent="0.2">
      <c r="D11" s="203"/>
      <c r="E11" s="205" t="s">
        <v>0</v>
      </c>
      <c r="F11" s="1" t="s">
        <v>156</v>
      </c>
      <c r="R11" s="11"/>
      <c r="S11" s="11"/>
      <c r="T11" s="11"/>
      <c r="U11" s="11"/>
    </row>
    <row r="12" spans="4:21" x14ac:dyDescent="0.2">
      <c r="D12" s="203"/>
      <c r="E12" s="204" t="s">
        <v>115</v>
      </c>
      <c r="F12" s="1" t="s">
        <v>157</v>
      </c>
      <c r="R12" s="11"/>
      <c r="S12" s="11"/>
      <c r="T12" s="11"/>
      <c r="U12" s="11"/>
    </row>
    <row r="13" spans="4:21" x14ac:dyDescent="0.2">
      <c r="D13" s="203"/>
      <c r="E13" s="204" t="s">
        <v>116</v>
      </c>
      <c r="F13" s="1" t="s">
        <v>158</v>
      </c>
      <c r="R13" s="11"/>
      <c r="S13" s="11"/>
      <c r="T13" s="11"/>
    </row>
    <row r="14" spans="4:21" x14ac:dyDescent="0.2">
      <c r="D14" s="203"/>
      <c r="E14" s="205" t="s">
        <v>1</v>
      </c>
      <c r="F14" s="1" t="s">
        <v>159</v>
      </c>
    </row>
    <row r="15" spans="4:21" x14ac:dyDescent="0.2">
      <c r="D15" s="203"/>
      <c r="E15" s="205" t="s">
        <v>2</v>
      </c>
      <c r="F15" s="1" t="s">
        <v>160</v>
      </c>
    </row>
    <row r="16" spans="4:21" x14ac:dyDescent="0.2">
      <c r="D16" s="203"/>
      <c r="E16" s="205" t="s">
        <v>39</v>
      </c>
      <c r="F16" s="1" t="s">
        <v>161</v>
      </c>
    </row>
    <row r="17" spans="4:18" x14ac:dyDescent="0.2">
      <c r="D17" s="203"/>
      <c r="E17" s="206" t="s">
        <v>42</v>
      </c>
      <c r="F17" s="1" t="s">
        <v>162</v>
      </c>
    </row>
    <row r="18" spans="4:18" x14ac:dyDescent="0.2">
      <c r="D18" s="203"/>
      <c r="E18" s="206" t="s">
        <v>117</v>
      </c>
      <c r="F18" s="1" t="s">
        <v>163</v>
      </c>
    </row>
    <row r="19" spans="4:18" x14ac:dyDescent="0.2">
      <c r="D19" s="203"/>
      <c r="E19" s="206" t="s">
        <v>124</v>
      </c>
      <c r="F19" s="44" t="s">
        <v>164</v>
      </c>
    </row>
    <row r="20" spans="4:18" x14ac:dyDescent="0.2">
      <c r="E20" s="204" t="s">
        <v>165</v>
      </c>
      <c r="F20" s="244" t="s">
        <v>203</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x14ac:dyDescent="0.2">
      <c r="E24" s="286" t="s">
        <v>210</v>
      </c>
      <c r="F24" s="268"/>
      <c r="G24" s="268"/>
      <c r="H24" s="268"/>
      <c r="I24" s="268"/>
      <c r="J24" s="268"/>
      <c r="K24" s="268"/>
      <c r="L24" s="268"/>
      <c r="M24" s="268"/>
      <c r="N24" s="268"/>
      <c r="O24" s="268"/>
      <c r="P24" s="268"/>
      <c r="Q24" s="268"/>
      <c r="R24" s="268"/>
    </row>
    <row r="25" spans="4:18" x14ac:dyDescent="0.2">
      <c r="E25" s="268"/>
      <c r="F25" s="268"/>
      <c r="G25" s="268"/>
      <c r="H25" s="268"/>
      <c r="I25" s="268"/>
      <c r="J25" s="268"/>
      <c r="K25" s="268"/>
      <c r="L25" s="268"/>
      <c r="M25" s="268"/>
      <c r="N25" s="268"/>
      <c r="O25" s="268"/>
      <c r="P25" s="268"/>
      <c r="Q25" s="268"/>
      <c r="R25" s="268"/>
    </row>
    <row r="26" spans="4:18" x14ac:dyDescent="0.2">
      <c r="E26" s="268"/>
      <c r="F26" s="268"/>
      <c r="G26" s="268"/>
      <c r="H26" s="268"/>
      <c r="I26" s="268"/>
      <c r="J26" s="268"/>
      <c r="K26" s="268"/>
      <c r="L26" s="268"/>
      <c r="M26" s="268"/>
      <c r="N26" s="268"/>
      <c r="O26" s="268"/>
      <c r="P26" s="268"/>
      <c r="Q26" s="268"/>
      <c r="R26" s="268"/>
    </row>
    <row r="27" spans="4:18" x14ac:dyDescent="0.2">
      <c r="E27" s="268"/>
      <c r="F27" s="268"/>
      <c r="G27" s="268"/>
      <c r="H27" s="268"/>
      <c r="I27" s="268"/>
      <c r="J27" s="268"/>
      <c r="K27" s="268"/>
      <c r="L27" s="268"/>
      <c r="M27" s="268"/>
      <c r="N27" s="268"/>
      <c r="O27" s="268"/>
      <c r="P27" s="268"/>
      <c r="Q27" s="268"/>
      <c r="R27" s="268"/>
    </row>
    <row r="28" spans="4:18" x14ac:dyDescent="0.2">
      <c r="E28" s="268"/>
      <c r="F28" s="268"/>
      <c r="G28" s="268"/>
      <c r="H28" s="268"/>
      <c r="I28" s="268"/>
      <c r="J28" s="268"/>
      <c r="K28" s="268"/>
      <c r="L28" s="268"/>
      <c r="M28" s="268"/>
      <c r="N28" s="268"/>
      <c r="O28" s="268"/>
      <c r="P28" s="268"/>
      <c r="Q28" s="268"/>
      <c r="R28" s="268"/>
    </row>
    <row r="29" spans="4:18" x14ac:dyDescent="0.2">
      <c r="E29" s="268"/>
      <c r="F29" s="268"/>
      <c r="G29" s="268"/>
      <c r="H29" s="268"/>
      <c r="I29" s="268"/>
      <c r="J29" s="268"/>
      <c r="K29" s="268"/>
      <c r="L29" s="268"/>
      <c r="M29" s="268"/>
      <c r="N29" s="268"/>
      <c r="O29" s="268"/>
      <c r="P29" s="268"/>
      <c r="Q29" s="268"/>
      <c r="R29" s="268"/>
    </row>
    <row r="30" spans="4:18" x14ac:dyDescent="0.2">
      <c r="E30" s="268"/>
      <c r="F30" s="268"/>
      <c r="G30" s="268"/>
      <c r="H30" s="268"/>
      <c r="I30" s="268"/>
      <c r="J30" s="268"/>
      <c r="K30" s="268"/>
      <c r="L30" s="268"/>
      <c r="M30" s="268"/>
      <c r="N30" s="268"/>
      <c r="O30" s="268"/>
      <c r="P30" s="268"/>
      <c r="Q30" s="268"/>
      <c r="R30" s="268"/>
    </row>
    <row r="31" spans="4:18" x14ac:dyDescent="0.2">
      <c r="E31" s="268"/>
      <c r="F31" s="268"/>
      <c r="G31" s="268"/>
      <c r="H31" s="268"/>
      <c r="I31" s="268"/>
      <c r="J31" s="268"/>
      <c r="K31" s="268"/>
      <c r="L31" s="268"/>
      <c r="M31" s="268"/>
      <c r="N31" s="268"/>
      <c r="O31" s="268"/>
      <c r="P31" s="268"/>
      <c r="Q31" s="268"/>
      <c r="R31" s="268"/>
    </row>
    <row r="32" spans="4:18" x14ac:dyDescent="0.2">
      <c r="E32" s="268"/>
      <c r="F32" s="268"/>
      <c r="G32" s="268"/>
      <c r="H32" s="268"/>
      <c r="I32" s="268"/>
      <c r="J32" s="268"/>
      <c r="K32" s="268"/>
      <c r="L32" s="268"/>
      <c r="M32" s="268"/>
      <c r="N32" s="268"/>
      <c r="O32" s="268"/>
      <c r="P32" s="268"/>
      <c r="Q32" s="268"/>
      <c r="R32" s="268"/>
    </row>
    <row r="33" spans="5:18" x14ac:dyDescent="0.2">
      <c r="E33" s="268"/>
      <c r="F33" s="268"/>
      <c r="G33" s="268"/>
      <c r="H33" s="268"/>
      <c r="I33" s="268"/>
      <c r="J33" s="268"/>
      <c r="K33" s="268"/>
      <c r="L33" s="268"/>
      <c r="M33" s="268"/>
      <c r="N33" s="268"/>
      <c r="O33" s="268"/>
      <c r="P33" s="268"/>
      <c r="Q33" s="268"/>
      <c r="R33" s="268"/>
    </row>
    <row r="34" spans="5:18" x14ac:dyDescent="0.2">
      <c r="E34" s="268"/>
      <c r="F34" s="268"/>
      <c r="G34" s="268"/>
      <c r="H34" s="268"/>
      <c r="I34" s="268"/>
      <c r="J34" s="268"/>
      <c r="K34" s="268"/>
      <c r="L34" s="268"/>
      <c r="M34" s="268"/>
      <c r="N34" s="268"/>
      <c r="O34" s="268"/>
      <c r="P34" s="268"/>
      <c r="Q34" s="268"/>
      <c r="R34" s="268"/>
    </row>
    <row r="35" spans="5:18" x14ac:dyDescent="0.2">
      <c r="E35" s="268"/>
      <c r="F35" s="268"/>
      <c r="G35" s="268"/>
      <c r="H35" s="268"/>
      <c r="I35" s="268"/>
      <c r="J35" s="268"/>
      <c r="K35" s="268"/>
      <c r="L35" s="268"/>
      <c r="M35" s="268"/>
      <c r="N35" s="268"/>
      <c r="O35" s="268"/>
      <c r="P35" s="268"/>
      <c r="Q35" s="268"/>
      <c r="R35" s="268"/>
    </row>
    <row r="36" spans="5:18" x14ac:dyDescent="0.2">
      <c r="E36" s="268"/>
      <c r="F36" s="268"/>
      <c r="G36" s="268"/>
      <c r="H36" s="268"/>
      <c r="I36" s="268"/>
      <c r="J36" s="268"/>
      <c r="K36" s="268"/>
      <c r="L36" s="268"/>
      <c r="M36" s="268"/>
      <c r="N36" s="268"/>
      <c r="O36" s="268"/>
      <c r="P36" s="268"/>
      <c r="Q36" s="268"/>
      <c r="R36" s="268"/>
    </row>
    <row r="37" spans="5:18" x14ac:dyDescent="0.2">
      <c r="E37" s="268"/>
      <c r="F37" s="268"/>
      <c r="G37" s="268"/>
      <c r="H37" s="268"/>
      <c r="I37" s="268"/>
      <c r="J37" s="268"/>
      <c r="K37" s="268"/>
      <c r="L37" s="268"/>
      <c r="M37" s="268"/>
      <c r="N37" s="268"/>
      <c r="O37" s="268"/>
      <c r="P37" s="268"/>
      <c r="Q37" s="268"/>
      <c r="R37" s="268"/>
    </row>
    <row r="38" spans="5:18" x14ac:dyDescent="0.2">
      <c r="E38" s="268"/>
      <c r="F38" s="268"/>
      <c r="G38" s="268"/>
      <c r="H38" s="268"/>
      <c r="I38" s="268"/>
      <c r="J38" s="268"/>
      <c r="K38" s="268"/>
      <c r="L38" s="268"/>
      <c r="M38" s="268"/>
      <c r="N38" s="268"/>
      <c r="O38" s="268"/>
      <c r="P38" s="268"/>
      <c r="Q38" s="268"/>
      <c r="R38" s="268"/>
    </row>
    <row r="39" spans="5:18" x14ac:dyDescent="0.2">
      <c r="E39" s="268"/>
      <c r="F39" s="268"/>
      <c r="G39" s="268"/>
      <c r="H39" s="268"/>
      <c r="I39" s="268"/>
      <c r="J39" s="268"/>
      <c r="K39" s="268"/>
      <c r="L39" s="268"/>
      <c r="M39" s="268"/>
      <c r="N39" s="268"/>
      <c r="O39" s="268"/>
      <c r="P39" s="268"/>
      <c r="Q39" s="268"/>
      <c r="R39" s="268"/>
    </row>
    <row r="40" spans="5:18" x14ac:dyDescent="0.2">
      <c r="E40" s="268"/>
      <c r="F40" s="268"/>
      <c r="G40" s="268"/>
      <c r="H40" s="268"/>
      <c r="I40" s="268"/>
      <c r="J40" s="268"/>
      <c r="K40" s="268"/>
      <c r="L40" s="268"/>
      <c r="M40" s="268"/>
      <c r="N40" s="268"/>
      <c r="O40" s="268"/>
      <c r="P40" s="268"/>
      <c r="Q40" s="268"/>
      <c r="R40" s="268"/>
    </row>
    <row r="41" spans="5:18" ht="49.5" customHeight="1" x14ac:dyDescent="0.2">
      <c r="E41" s="268"/>
      <c r="F41" s="268"/>
      <c r="G41" s="268"/>
      <c r="H41" s="268"/>
      <c r="I41" s="268"/>
      <c r="J41" s="268"/>
      <c r="K41" s="268"/>
      <c r="L41" s="268"/>
      <c r="M41" s="268"/>
      <c r="N41" s="268"/>
      <c r="O41" s="268"/>
      <c r="P41" s="268"/>
      <c r="Q41" s="268"/>
      <c r="R41" s="268"/>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20" location="'Table 8'!A1" display="Table 8" xr:uid="{942A84D4-B683-478C-A7D2-2E3148378E96}"/>
    <hyperlink ref="E10" location="'Highlights - September'!A1" display="Highlights - September" xr:uid="{094B814E-2E68-4A0C-8B82-A39D13786127}"/>
    <hyperlink ref="E8" location="'Highlights - Time Series'!A1" display="Highlights - Time Series" xr:uid="{E26AFF52-1025-4768-9BD7-F4D2B3F72C59}"/>
    <hyperlink ref="E9" location="'Highlights - Time Series Data'!A1" display="Highlights - Time Series Data" xr:uid="{0D7EF3A3-6706-4B05-96A8-6B13F70F3AA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K23" sqref="K23"/>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152</v>
      </c>
      <c r="B1" s="36"/>
      <c r="C1" s="36"/>
      <c r="D1" s="37"/>
      <c r="E1" s="36"/>
      <c r="G1" s="36"/>
      <c r="H1" s="36"/>
      <c r="I1" s="37"/>
    </row>
    <row r="2" spans="1:11" x14ac:dyDescent="0.25">
      <c r="A2" s="12"/>
      <c r="B2" s="30"/>
      <c r="C2" s="30"/>
      <c r="D2" s="30"/>
      <c r="E2" s="30"/>
      <c r="F2" s="30"/>
      <c r="G2" s="30"/>
      <c r="H2" s="30"/>
      <c r="I2" s="30"/>
    </row>
    <row r="3" spans="1:11" ht="15.75" thickBot="1" x14ac:dyDescent="0.3">
      <c r="A3" s="31"/>
      <c r="B3" s="43"/>
      <c r="C3" s="43"/>
      <c r="D3" s="43"/>
      <c r="E3" s="43"/>
      <c r="F3" s="35"/>
      <c r="G3" s="128"/>
      <c r="H3" s="35"/>
      <c r="I3" s="35"/>
      <c r="J3" s="35"/>
    </row>
    <row r="4" spans="1:11" x14ac:dyDescent="0.25">
      <c r="A4" s="30"/>
      <c r="B4" s="74"/>
      <c r="C4" s="272">
        <v>44805</v>
      </c>
      <c r="D4" s="272"/>
      <c r="E4" s="272"/>
      <c r="F4" s="90"/>
      <c r="G4" s="276"/>
      <c r="H4" s="276"/>
      <c r="I4" s="276"/>
      <c r="J4" s="42"/>
    </row>
    <row r="5" spans="1:11" x14ac:dyDescent="0.25">
      <c r="A5" s="30"/>
      <c r="B5" s="76"/>
      <c r="C5" s="277" t="s">
        <v>125</v>
      </c>
      <c r="D5" s="87" t="s">
        <v>56</v>
      </c>
      <c r="E5" s="88" t="s">
        <v>57</v>
      </c>
      <c r="F5" s="89"/>
      <c r="G5" s="279"/>
      <c r="H5" s="129"/>
      <c r="I5" s="130"/>
    </row>
    <row r="6" spans="1:11" x14ac:dyDescent="0.25">
      <c r="A6" s="30"/>
      <c r="B6" s="79"/>
      <c r="C6" s="278"/>
      <c r="D6" s="137" t="s">
        <v>166</v>
      </c>
      <c r="E6" s="80" t="s">
        <v>58</v>
      </c>
      <c r="F6" s="79"/>
      <c r="G6" s="279"/>
      <c r="H6" s="46"/>
      <c r="I6" s="45"/>
      <c r="J6" s="45"/>
    </row>
    <row r="7" spans="1:11" x14ac:dyDescent="0.25">
      <c r="A7" s="30"/>
      <c r="B7" s="81" t="s">
        <v>59</v>
      </c>
      <c r="C7" s="159">
        <v>0</v>
      </c>
      <c r="D7" s="159">
        <v>0</v>
      </c>
      <c r="E7" s="197" t="str">
        <f>IF(D7&lt;1,"",IFERROR((D7/C7)*1000,""))</f>
        <v/>
      </c>
      <c r="F7" s="50"/>
      <c r="G7" s="217"/>
      <c r="H7" s="220"/>
      <c r="I7" s="117"/>
      <c r="J7" s="117"/>
      <c r="K7" s="135"/>
    </row>
    <row r="8" spans="1:11" x14ac:dyDescent="0.25">
      <c r="A8" s="30"/>
      <c r="B8" s="81" t="s">
        <v>60</v>
      </c>
      <c r="C8" s="159">
        <v>0</v>
      </c>
      <c r="D8" s="159">
        <v>0</v>
      </c>
      <c r="E8" s="143" t="str">
        <f t="shared" ref="E8:E55" si="0">IF(D8&lt;1,"",IFERROR((D8/C8)*1000,""))</f>
        <v/>
      </c>
      <c r="F8" s="50"/>
      <c r="G8" s="47"/>
      <c r="H8" s="219"/>
      <c r="I8" s="104"/>
      <c r="J8" s="104"/>
      <c r="K8" s="135"/>
    </row>
    <row r="9" spans="1:11" x14ac:dyDescent="0.25">
      <c r="A9" s="30"/>
      <c r="B9" s="81" t="s">
        <v>61</v>
      </c>
      <c r="C9" s="159">
        <v>0</v>
      </c>
      <c r="D9" s="159">
        <v>0</v>
      </c>
      <c r="E9" s="143" t="str">
        <f t="shared" si="0"/>
        <v/>
      </c>
      <c r="F9" s="50"/>
      <c r="G9" s="47"/>
      <c r="H9" s="219"/>
      <c r="I9" s="104"/>
      <c r="J9" s="104"/>
      <c r="K9" s="135"/>
    </row>
    <row r="10" spans="1:11" x14ac:dyDescent="0.25">
      <c r="A10" s="30"/>
      <c r="B10" s="81" t="s">
        <v>62</v>
      </c>
      <c r="C10" s="159">
        <v>41.318199999999997</v>
      </c>
      <c r="D10" s="159">
        <v>88.647962433471008</v>
      </c>
      <c r="E10" s="197">
        <f t="shared" si="0"/>
        <v>2145.4942963021381</v>
      </c>
      <c r="F10" s="50"/>
      <c r="G10" s="47"/>
      <c r="H10" s="219"/>
      <c r="I10" s="104"/>
      <c r="J10" s="104"/>
      <c r="K10" s="135"/>
    </row>
    <row r="11" spans="1:11" x14ac:dyDescent="0.25">
      <c r="A11" s="30"/>
      <c r="B11" s="81" t="s">
        <v>63</v>
      </c>
      <c r="C11" s="159">
        <v>0</v>
      </c>
      <c r="D11" s="159">
        <v>0</v>
      </c>
      <c r="E11" s="197" t="str">
        <f t="shared" si="0"/>
        <v/>
      </c>
      <c r="F11" s="50"/>
      <c r="G11" s="47"/>
      <c r="H11" s="219"/>
      <c r="I11" s="104"/>
      <c r="J11" s="104"/>
      <c r="K11" s="135"/>
    </row>
    <row r="12" spans="1:11" x14ac:dyDescent="0.25">
      <c r="A12" s="30"/>
      <c r="B12" s="81" t="s">
        <v>64</v>
      </c>
      <c r="C12" s="159">
        <v>4.3099999999999999E-2</v>
      </c>
      <c r="D12" s="159">
        <v>0</v>
      </c>
      <c r="E12" s="197" t="str">
        <f t="shared" si="0"/>
        <v/>
      </c>
      <c r="F12" s="50"/>
      <c r="G12" s="47"/>
      <c r="H12" s="219"/>
      <c r="I12" s="104"/>
      <c r="J12" s="104"/>
      <c r="K12" s="135"/>
    </row>
    <row r="13" spans="1:11" x14ac:dyDescent="0.25">
      <c r="A13" s="30"/>
      <c r="B13" s="81" t="s">
        <v>65</v>
      </c>
      <c r="C13" s="159">
        <v>35.204300000000003</v>
      </c>
      <c r="D13" s="159">
        <v>30.80880681593349</v>
      </c>
      <c r="E13" s="197">
        <f t="shared" si="0"/>
        <v>875.14328692612798</v>
      </c>
      <c r="F13" s="50"/>
      <c r="G13" s="47"/>
      <c r="H13" s="219"/>
      <c r="I13" s="104"/>
      <c r="J13" s="104"/>
      <c r="K13" s="135"/>
    </row>
    <row r="14" spans="1:11" x14ac:dyDescent="0.25">
      <c r="A14" s="30"/>
      <c r="B14" s="81" t="s">
        <v>66</v>
      </c>
      <c r="C14" s="159">
        <v>169.80009999999999</v>
      </c>
      <c r="D14" s="159">
        <v>403.752539992935</v>
      </c>
      <c r="E14" s="197">
        <f t="shared" si="0"/>
        <v>2377.8109670897429</v>
      </c>
      <c r="F14" s="50"/>
      <c r="G14" s="47"/>
      <c r="H14" s="219"/>
      <c r="I14" s="104"/>
      <c r="J14" s="104"/>
      <c r="K14" s="135"/>
    </row>
    <row r="15" spans="1:11" x14ac:dyDescent="0.25">
      <c r="A15" s="30"/>
      <c r="B15" s="81" t="s">
        <v>67</v>
      </c>
      <c r="C15" s="159">
        <v>0.38250000000000001</v>
      </c>
      <c r="D15" s="159">
        <v>0</v>
      </c>
      <c r="E15" s="197" t="str">
        <f t="shared" si="0"/>
        <v/>
      </c>
      <c r="F15" s="50"/>
      <c r="G15" s="47"/>
      <c r="H15" s="219"/>
      <c r="I15" s="104"/>
      <c r="J15" s="104"/>
      <c r="K15" s="135"/>
    </row>
    <row r="16" spans="1:11" x14ac:dyDescent="0.25">
      <c r="A16" s="30"/>
      <c r="B16" s="81" t="s">
        <v>68</v>
      </c>
      <c r="C16" s="159">
        <v>1.84E-2</v>
      </c>
      <c r="D16" s="159">
        <v>0</v>
      </c>
      <c r="E16" s="197" t="str">
        <f t="shared" si="0"/>
        <v/>
      </c>
      <c r="F16" s="50"/>
      <c r="G16" s="47"/>
      <c r="H16" s="219"/>
      <c r="I16" s="104"/>
      <c r="J16" s="104"/>
      <c r="K16" s="135"/>
    </row>
    <row r="17" spans="1:11" x14ac:dyDescent="0.25">
      <c r="A17" s="30"/>
      <c r="B17" s="81" t="s">
        <v>69</v>
      </c>
      <c r="C17" s="159">
        <v>152.0575</v>
      </c>
      <c r="D17" s="159">
        <v>214.521641787889</v>
      </c>
      <c r="E17" s="197">
        <f t="shared" si="0"/>
        <v>1410.792902605192</v>
      </c>
      <c r="F17" s="50"/>
      <c r="G17" s="47"/>
      <c r="H17" s="219"/>
      <c r="I17" s="104"/>
      <c r="J17" s="104"/>
      <c r="K17" s="135"/>
    </row>
    <row r="18" spans="1:11" x14ac:dyDescent="0.25">
      <c r="A18" s="30"/>
      <c r="B18" s="81" t="s">
        <v>70</v>
      </c>
      <c r="C18" s="159">
        <v>22.5547</v>
      </c>
      <c r="D18" s="159">
        <v>55.572855678928647</v>
      </c>
      <c r="E18" s="197">
        <f t="shared" si="0"/>
        <v>2463.9146465671743</v>
      </c>
      <c r="F18" s="50"/>
      <c r="G18" s="47"/>
      <c r="H18" s="219"/>
      <c r="I18" s="104"/>
      <c r="J18" s="104"/>
      <c r="K18" s="135"/>
    </row>
    <row r="19" spans="1:11" x14ac:dyDescent="0.25">
      <c r="A19" s="30"/>
      <c r="B19" s="81" t="s">
        <v>71</v>
      </c>
      <c r="C19" s="159">
        <v>27.927900000000001</v>
      </c>
      <c r="D19" s="159">
        <v>84.212743438489994</v>
      </c>
      <c r="E19" s="197">
        <f t="shared" si="0"/>
        <v>3015.3625384826637</v>
      </c>
      <c r="F19" s="50"/>
      <c r="G19" s="47"/>
      <c r="H19" s="219"/>
      <c r="I19" s="104"/>
      <c r="J19" s="104"/>
      <c r="K19" s="135"/>
    </row>
    <row r="20" spans="1:11" x14ac:dyDescent="0.25">
      <c r="A20" s="30"/>
      <c r="B20" s="81" t="s">
        <v>72</v>
      </c>
      <c r="C20" s="159">
        <v>0</v>
      </c>
      <c r="D20" s="159">
        <v>0</v>
      </c>
      <c r="E20" s="197" t="str">
        <f t="shared" si="0"/>
        <v/>
      </c>
      <c r="F20" s="50"/>
      <c r="G20" s="47"/>
      <c r="H20" s="219"/>
      <c r="I20" s="104"/>
      <c r="J20" s="104"/>
      <c r="K20" s="135"/>
    </row>
    <row r="21" spans="1:11" x14ac:dyDescent="0.25">
      <c r="A21" s="30"/>
      <c r="B21" s="81" t="s">
        <v>73</v>
      </c>
      <c r="C21" s="159">
        <v>0</v>
      </c>
      <c r="D21" s="159">
        <v>0</v>
      </c>
      <c r="E21" s="197" t="str">
        <f t="shared" si="0"/>
        <v/>
      </c>
      <c r="F21" s="50"/>
      <c r="G21" s="47"/>
      <c r="H21" s="219"/>
      <c r="I21" s="104"/>
      <c r="J21" s="104"/>
      <c r="K21" s="135"/>
    </row>
    <row r="22" spans="1:11" x14ac:dyDescent="0.25">
      <c r="A22" s="30"/>
      <c r="B22" s="81" t="s">
        <v>74</v>
      </c>
      <c r="C22" s="159">
        <v>3.7639</v>
      </c>
      <c r="D22" s="159">
        <v>0</v>
      </c>
      <c r="E22" s="197" t="str">
        <f t="shared" si="0"/>
        <v/>
      </c>
      <c r="F22" s="50"/>
      <c r="G22" s="47"/>
      <c r="H22" s="219"/>
      <c r="I22" s="104"/>
      <c r="J22" s="104"/>
      <c r="K22" s="135"/>
    </row>
    <row r="23" spans="1:11" x14ac:dyDescent="0.25">
      <c r="A23" s="30"/>
      <c r="B23" s="81" t="s">
        <v>75</v>
      </c>
      <c r="C23" s="159">
        <v>166.93430000000001</v>
      </c>
      <c r="D23" s="159">
        <v>211.41756232706939</v>
      </c>
      <c r="E23" s="197">
        <f t="shared" si="0"/>
        <v>1266.4716737487106</v>
      </c>
      <c r="F23" s="50"/>
      <c r="G23" s="47"/>
      <c r="H23" s="219"/>
      <c r="I23" s="104"/>
      <c r="J23" s="104"/>
      <c r="K23" s="135"/>
    </row>
    <row r="24" spans="1:11" x14ac:dyDescent="0.25">
      <c r="A24" s="30"/>
      <c r="B24" s="81" t="s">
        <v>76</v>
      </c>
      <c r="C24" s="159">
        <v>0</v>
      </c>
      <c r="D24" s="159">
        <v>0</v>
      </c>
      <c r="E24" s="197" t="str">
        <f t="shared" si="0"/>
        <v/>
      </c>
      <c r="F24" s="50"/>
      <c r="G24" s="47"/>
      <c r="H24" s="219"/>
      <c r="I24" s="104"/>
      <c r="J24" s="104"/>
      <c r="K24" s="135"/>
    </row>
    <row r="25" spans="1:11" x14ac:dyDescent="0.25">
      <c r="A25" s="30"/>
      <c r="B25" s="81" t="s">
        <v>77</v>
      </c>
      <c r="C25" s="159">
        <v>13.313000000000001</v>
      </c>
      <c r="D25" s="159">
        <v>10.31629556006596</v>
      </c>
      <c r="E25" s="197">
        <f t="shared" si="0"/>
        <v>774.90389544550135</v>
      </c>
      <c r="F25" s="50"/>
      <c r="G25" s="47"/>
      <c r="H25" s="219"/>
      <c r="I25" s="104"/>
      <c r="J25" s="104"/>
      <c r="K25" s="135"/>
    </row>
    <row r="26" spans="1:11" x14ac:dyDescent="0.25">
      <c r="A26" s="30"/>
      <c r="B26" s="81" t="s">
        <v>78</v>
      </c>
      <c r="C26" s="159">
        <v>0</v>
      </c>
      <c r="D26" s="159">
        <v>0</v>
      </c>
      <c r="E26" s="197" t="str">
        <f t="shared" si="0"/>
        <v/>
      </c>
      <c r="F26" s="58"/>
      <c r="G26" s="218"/>
      <c r="H26" s="219"/>
      <c r="I26" s="104"/>
      <c r="J26" s="104"/>
      <c r="K26" s="135"/>
    </row>
    <row r="27" spans="1:11" x14ac:dyDescent="0.25">
      <c r="A27" s="26"/>
      <c r="B27" s="81" t="s">
        <v>79</v>
      </c>
      <c r="C27" s="159">
        <v>2.5100000000000001E-2</v>
      </c>
      <c r="D27" s="159">
        <v>0</v>
      </c>
      <c r="E27" s="197" t="str">
        <f t="shared" si="0"/>
        <v/>
      </c>
      <c r="F27" s="58"/>
      <c r="G27" s="217"/>
      <c r="H27" s="219"/>
      <c r="I27" s="104"/>
      <c r="J27" s="104"/>
      <c r="K27" s="135"/>
    </row>
    <row r="28" spans="1:11" x14ac:dyDescent="0.25">
      <c r="A28" s="32"/>
      <c r="B28" s="81" t="s">
        <v>80</v>
      </c>
      <c r="C28" s="159">
        <v>2.1633</v>
      </c>
      <c r="D28" s="159">
        <v>0</v>
      </c>
      <c r="E28" s="197" t="str">
        <f t="shared" si="0"/>
        <v/>
      </c>
      <c r="F28" s="58"/>
      <c r="G28" s="218"/>
      <c r="H28" s="219"/>
      <c r="I28" s="104"/>
      <c r="J28" s="104"/>
      <c r="K28" s="135"/>
    </row>
    <row r="29" spans="1:11" x14ac:dyDescent="0.25">
      <c r="A29" s="32"/>
      <c r="B29" s="81" t="s">
        <v>81</v>
      </c>
      <c r="C29" s="159">
        <v>9.3078000000000003</v>
      </c>
      <c r="D29" s="159">
        <v>0</v>
      </c>
      <c r="E29" s="197" t="str">
        <f t="shared" si="0"/>
        <v/>
      </c>
      <c r="F29" s="58"/>
      <c r="G29" s="218"/>
      <c r="H29" s="220"/>
      <c r="I29" s="117"/>
      <c r="J29" s="117"/>
      <c r="K29" s="135"/>
    </row>
    <row r="30" spans="1:11" x14ac:dyDescent="0.25">
      <c r="A30" s="30"/>
      <c r="B30" s="82" t="s">
        <v>82</v>
      </c>
      <c r="C30" s="159">
        <v>266.71390000000002</v>
      </c>
      <c r="D30" s="159">
        <v>178.0979545620678</v>
      </c>
      <c r="E30" s="197">
        <f t="shared" si="0"/>
        <v>667.74905455646581</v>
      </c>
      <c r="F30" s="58"/>
      <c r="G30" s="218"/>
      <c r="H30" s="219"/>
      <c r="I30" s="104"/>
      <c r="J30" s="104"/>
      <c r="K30" s="136"/>
    </row>
    <row r="31" spans="1:11" x14ac:dyDescent="0.25">
      <c r="A31" s="30"/>
      <c r="B31" s="83" t="s">
        <v>31</v>
      </c>
      <c r="C31" s="158">
        <v>911.52800000000025</v>
      </c>
      <c r="D31" s="158">
        <v>1277.3483625968502</v>
      </c>
      <c r="E31" s="198">
        <f t="shared" si="0"/>
        <v>1401.326522714442</v>
      </c>
      <c r="F31" s="58"/>
      <c r="G31" s="218"/>
      <c r="H31" s="220"/>
      <c r="I31" s="117"/>
      <c r="J31" s="117"/>
    </row>
    <row r="32" spans="1:11" x14ac:dyDescent="0.25">
      <c r="A32" s="30"/>
      <c r="B32" s="83"/>
      <c r="C32" s="159"/>
      <c r="D32" s="264"/>
      <c r="E32" s="198" t="str">
        <f t="shared" si="0"/>
        <v/>
      </c>
      <c r="F32" s="58"/>
      <c r="G32" s="220"/>
      <c r="H32" s="219"/>
      <c r="I32" s="104"/>
      <c r="J32" s="104"/>
    </row>
    <row r="33" spans="1:10" x14ac:dyDescent="0.25">
      <c r="A33" s="30"/>
      <c r="B33" s="81" t="s">
        <v>83</v>
      </c>
      <c r="C33" s="159">
        <v>0</v>
      </c>
      <c r="D33" s="159">
        <v>0</v>
      </c>
      <c r="E33" s="197" t="str">
        <f t="shared" si="0"/>
        <v/>
      </c>
      <c r="F33" s="58"/>
      <c r="G33" s="130"/>
      <c r="H33" s="219"/>
      <c r="I33" s="104"/>
      <c r="J33" s="104"/>
    </row>
    <row r="34" spans="1:10" x14ac:dyDescent="0.25">
      <c r="A34" s="30"/>
      <c r="B34" s="81" t="s">
        <v>84</v>
      </c>
      <c r="C34" s="159">
        <v>210.87299999999999</v>
      </c>
      <c r="D34" s="159">
        <v>122.30634000000001</v>
      </c>
      <c r="E34" s="197">
        <f t="shared" si="0"/>
        <v>580.00000000000011</v>
      </c>
      <c r="F34" s="58"/>
      <c r="G34" s="130"/>
      <c r="H34" s="219"/>
      <c r="I34" s="104"/>
      <c r="J34" s="104"/>
    </row>
    <row r="35" spans="1:10" x14ac:dyDescent="0.25">
      <c r="A35" s="30"/>
      <c r="B35" s="81" t="s">
        <v>85</v>
      </c>
      <c r="C35" s="159">
        <v>0</v>
      </c>
      <c r="D35" s="159">
        <v>0</v>
      </c>
      <c r="E35" s="197" t="str">
        <f t="shared" si="0"/>
        <v/>
      </c>
      <c r="F35" s="50"/>
      <c r="G35" s="130"/>
      <c r="H35" s="219"/>
      <c r="I35" s="104"/>
      <c r="J35" s="104"/>
    </row>
    <row r="36" spans="1:10" x14ac:dyDescent="0.25">
      <c r="A36" s="32"/>
      <c r="B36" s="81" t="s">
        <v>86</v>
      </c>
      <c r="C36" s="159">
        <v>0</v>
      </c>
      <c r="D36" s="159">
        <v>0</v>
      </c>
      <c r="E36" s="197" t="str">
        <f t="shared" si="0"/>
        <v/>
      </c>
      <c r="F36" s="50"/>
      <c r="G36" s="130"/>
      <c r="H36" s="219"/>
      <c r="I36" s="104"/>
      <c r="J36" s="104"/>
    </row>
    <row r="37" spans="1:10" x14ac:dyDescent="0.25">
      <c r="A37" s="32"/>
      <c r="B37" s="81" t="s">
        <v>87</v>
      </c>
      <c r="C37" s="159">
        <v>0</v>
      </c>
      <c r="D37" s="159">
        <v>0</v>
      </c>
      <c r="E37" s="197" t="str">
        <f t="shared" si="0"/>
        <v/>
      </c>
      <c r="F37" s="50"/>
      <c r="G37" s="130"/>
      <c r="H37" s="220"/>
      <c r="I37" s="117"/>
      <c r="J37" s="117"/>
    </row>
    <row r="38" spans="1:10" x14ac:dyDescent="0.25">
      <c r="A38" s="30"/>
      <c r="B38" s="81" t="s">
        <v>88</v>
      </c>
      <c r="C38" s="159">
        <v>0</v>
      </c>
      <c r="D38" s="159">
        <v>0</v>
      </c>
      <c r="E38" s="197" t="str">
        <f t="shared" si="0"/>
        <v/>
      </c>
      <c r="F38" s="50"/>
      <c r="G38" s="130"/>
      <c r="H38" s="47"/>
      <c r="I38" s="45"/>
      <c r="J38" s="45"/>
    </row>
    <row r="39" spans="1:10" x14ac:dyDescent="0.25">
      <c r="A39" s="30"/>
      <c r="B39" s="83" t="s">
        <v>6</v>
      </c>
      <c r="C39" s="158">
        <v>210.87299999999999</v>
      </c>
      <c r="D39" s="158">
        <v>122.30634000000001</v>
      </c>
      <c r="E39" s="198">
        <f t="shared" si="0"/>
        <v>580.00000000000011</v>
      </c>
      <c r="F39" s="50"/>
      <c r="G39" s="131"/>
      <c r="H39" s="47"/>
      <c r="I39" s="45"/>
      <c r="J39" s="45"/>
    </row>
    <row r="40" spans="1:10" x14ac:dyDescent="0.25">
      <c r="A40" s="30"/>
      <c r="B40" s="83"/>
      <c r="C40" s="159"/>
      <c r="D40" s="264"/>
      <c r="E40" s="198" t="str">
        <f t="shared" si="0"/>
        <v/>
      </c>
      <c r="F40" s="50"/>
      <c r="G40" s="131"/>
      <c r="H40" s="47"/>
      <c r="I40" s="45"/>
      <c r="J40" s="45"/>
    </row>
    <row r="41" spans="1:10" x14ac:dyDescent="0.25">
      <c r="A41" s="30"/>
      <c r="B41" s="81" t="s">
        <v>89</v>
      </c>
      <c r="C41" s="159">
        <v>0</v>
      </c>
      <c r="D41" s="159">
        <v>0</v>
      </c>
      <c r="E41" s="197" t="str">
        <f t="shared" si="0"/>
        <v/>
      </c>
      <c r="F41" s="50"/>
      <c r="G41" s="130"/>
      <c r="H41" s="46"/>
      <c r="I41" s="45"/>
      <c r="J41" s="45"/>
    </row>
    <row r="42" spans="1:10" x14ac:dyDescent="0.25">
      <c r="A42" s="30"/>
      <c r="B42" s="81" t="s">
        <v>90</v>
      </c>
      <c r="C42" s="159">
        <v>0</v>
      </c>
      <c r="D42" s="159">
        <v>0</v>
      </c>
      <c r="E42" s="197" t="str">
        <f t="shared" si="0"/>
        <v/>
      </c>
      <c r="F42" s="50"/>
      <c r="G42" s="130"/>
    </row>
    <row r="43" spans="1:10" x14ac:dyDescent="0.25">
      <c r="A43" s="30"/>
      <c r="B43" s="81" t="s">
        <v>91</v>
      </c>
      <c r="C43" s="159">
        <v>0</v>
      </c>
      <c r="D43" s="159">
        <v>0</v>
      </c>
      <c r="E43" s="197" t="str">
        <f t="shared" si="0"/>
        <v/>
      </c>
      <c r="F43" s="50"/>
      <c r="G43" s="130"/>
    </row>
    <row r="44" spans="1:10" x14ac:dyDescent="0.25">
      <c r="A44" s="30"/>
      <c r="B44" s="81" t="s">
        <v>92</v>
      </c>
      <c r="C44" s="159">
        <v>0</v>
      </c>
      <c r="D44" s="159">
        <v>0</v>
      </c>
      <c r="E44" s="197" t="str">
        <f t="shared" si="0"/>
        <v/>
      </c>
      <c r="F44" s="50"/>
      <c r="G44" s="130"/>
    </row>
    <row r="45" spans="1:10" x14ac:dyDescent="0.25">
      <c r="A45" s="30"/>
      <c r="B45" s="81" t="s">
        <v>93</v>
      </c>
      <c r="C45" s="159">
        <v>0</v>
      </c>
      <c r="D45" s="159">
        <v>0</v>
      </c>
      <c r="E45" s="197" t="str">
        <f t="shared" si="0"/>
        <v/>
      </c>
      <c r="F45" s="50"/>
      <c r="G45" s="130"/>
    </row>
    <row r="46" spans="1:10" x14ac:dyDescent="0.25">
      <c r="A46" s="30"/>
      <c r="B46" s="81" t="s">
        <v>94</v>
      </c>
      <c r="C46" s="159">
        <v>8.9999999999999993E-3</v>
      </c>
      <c r="D46" s="159">
        <v>0</v>
      </c>
      <c r="E46" s="197" t="str">
        <f t="shared" si="0"/>
        <v/>
      </c>
      <c r="F46" s="50"/>
      <c r="G46" s="130"/>
    </row>
    <row r="47" spans="1:10" x14ac:dyDescent="0.25">
      <c r="A47" s="30"/>
      <c r="B47" s="81" t="s">
        <v>95</v>
      </c>
      <c r="C47" s="159">
        <v>0</v>
      </c>
      <c r="D47" s="159">
        <v>0</v>
      </c>
      <c r="E47" s="197" t="str">
        <f t="shared" si="0"/>
        <v/>
      </c>
      <c r="F47" s="50"/>
      <c r="G47" s="130"/>
    </row>
    <row r="48" spans="1:10" x14ac:dyDescent="0.25">
      <c r="A48" s="30"/>
      <c r="B48" s="81" t="s">
        <v>96</v>
      </c>
      <c r="C48" s="159">
        <v>0</v>
      </c>
      <c r="D48" s="159">
        <v>0</v>
      </c>
      <c r="E48" s="197" t="str">
        <f t="shared" si="0"/>
        <v/>
      </c>
      <c r="F48" s="50"/>
      <c r="G48" s="130"/>
    </row>
    <row r="49" spans="1:12" x14ac:dyDescent="0.25">
      <c r="A49" s="30"/>
      <c r="B49" s="81" t="s">
        <v>97</v>
      </c>
      <c r="C49" s="159">
        <v>0</v>
      </c>
      <c r="D49" s="159">
        <v>0</v>
      </c>
      <c r="E49" s="197" t="str">
        <f t="shared" si="0"/>
        <v/>
      </c>
      <c r="F49" s="50"/>
      <c r="G49" s="130"/>
      <c r="H49" s="130"/>
      <c r="I49" s="129"/>
    </row>
    <row r="50" spans="1:12" x14ac:dyDescent="0.25">
      <c r="A50" s="33"/>
      <c r="B50" s="81" t="s">
        <v>98</v>
      </c>
      <c r="C50" s="159">
        <v>0.47039999999999998</v>
      </c>
      <c r="D50" s="159">
        <v>0</v>
      </c>
      <c r="E50" s="197" t="str">
        <f t="shared" si="0"/>
        <v/>
      </c>
      <c r="F50" s="50"/>
      <c r="G50" s="130"/>
      <c r="H50" s="130"/>
      <c r="I50" s="129"/>
    </row>
    <row r="51" spans="1:12" x14ac:dyDescent="0.25">
      <c r="A51" s="33"/>
      <c r="B51" s="81" t="s">
        <v>99</v>
      </c>
      <c r="C51" s="159">
        <v>0</v>
      </c>
      <c r="D51" s="159">
        <v>0</v>
      </c>
      <c r="E51" s="197" t="str">
        <f t="shared" si="0"/>
        <v/>
      </c>
      <c r="F51" s="50"/>
      <c r="G51" s="130"/>
      <c r="H51" s="130"/>
      <c r="I51" s="129"/>
    </row>
    <row r="52" spans="1:12" x14ac:dyDescent="0.25">
      <c r="A52" s="33"/>
      <c r="B52" s="81" t="s">
        <v>100</v>
      </c>
      <c r="C52" s="159">
        <v>0</v>
      </c>
      <c r="D52" s="159">
        <v>0</v>
      </c>
      <c r="E52" s="197" t="str">
        <f t="shared" si="0"/>
        <v/>
      </c>
      <c r="F52" s="50"/>
      <c r="G52" s="130"/>
      <c r="H52" s="130"/>
      <c r="I52" s="129"/>
    </row>
    <row r="53" spans="1:12" x14ac:dyDescent="0.25">
      <c r="A53" s="30"/>
      <c r="B53" s="85" t="s">
        <v>7</v>
      </c>
      <c r="C53" s="158">
        <v>0.47939999999999999</v>
      </c>
      <c r="D53" s="158">
        <v>0</v>
      </c>
      <c r="E53" s="198" t="str">
        <f t="shared" si="0"/>
        <v/>
      </c>
      <c r="F53" s="50"/>
      <c r="G53" s="131"/>
      <c r="H53" s="131"/>
      <c r="I53" s="131"/>
    </row>
    <row r="54" spans="1:12" x14ac:dyDescent="0.25">
      <c r="A54" s="34"/>
      <c r="B54" s="85"/>
      <c r="C54" s="159"/>
      <c r="D54" s="77"/>
      <c r="E54" s="198" t="str">
        <f t="shared" si="0"/>
        <v/>
      </c>
      <c r="F54" s="50"/>
      <c r="G54" s="131"/>
      <c r="H54" s="131"/>
      <c r="I54" s="131"/>
    </row>
    <row r="55" spans="1:12" x14ac:dyDescent="0.25">
      <c r="A55" s="35"/>
      <c r="B55" s="85" t="s">
        <v>101</v>
      </c>
      <c r="C55" s="158">
        <v>1122.8804000000002</v>
      </c>
      <c r="D55" s="158">
        <v>1399.6547025968503</v>
      </c>
      <c r="E55" s="198">
        <f t="shared" si="0"/>
        <v>1246.4860038494303</v>
      </c>
      <c r="F55" s="50"/>
      <c r="G55" s="132"/>
      <c r="H55" s="131"/>
      <c r="I55" s="131"/>
    </row>
    <row r="56" spans="1:12" ht="15.75" thickBot="1" x14ac:dyDescent="0.3">
      <c r="A56" s="35"/>
      <c r="B56" s="86"/>
      <c r="C56" s="86"/>
      <c r="D56" s="86"/>
      <c r="E56" s="86"/>
      <c r="F56" s="86"/>
      <c r="G56" s="133"/>
      <c r="H56" s="133"/>
      <c r="I56" s="133"/>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177</v>
      </c>
      <c r="C67" s="5"/>
      <c r="D67" s="5"/>
      <c r="E67" s="5"/>
      <c r="F67" s="5"/>
      <c r="G67" s="5"/>
      <c r="H67" s="5"/>
      <c r="I67" s="5"/>
      <c r="J67" s="5"/>
      <c r="K67" s="5"/>
      <c r="L67" s="5"/>
    </row>
    <row r="68" spans="1:12" x14ac:dyDescent="0.25">
      <c r="A68" s="16"/>
      <c r="B68" s="271" t="s">
        <v>126</v>
      </c>
      <c r="C68" s="271"/>
      <c r="D68" s="271"/>
      <c r="E68" s="271"/>
      <c r="F68" s="271"/>
      <c r="G68" s="271"/>
      <c r="H68" s="271"/>
      <c r="I68" s="271"/>
      <c r="J68" s="271"/>
      <c r="K68" s="271"/>
      <c r="L68" s="271"/>
    </row>
    <row r="69" spans="1:12" x14ac:dyDescent="0.25">
      <c r="A69" s="16"/>
      <c r="B69" s="271"/>
      <c r="C69" s="271"/>
      <c r="D69" s="271"/>
      <c r="E69" s="271"/>
      <c r="F69" s="271"/>
      <c r="G69" s="271"/>
      <c r="H69" s="271"/>
      <c r="I69" s="271"/>
      <c r="J69" s="271"/>
      <c r="K69" s="271"/>
      <c r="L69" s="271"/>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L12" sqref="L12"/>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153</v>
      </c>
    </row>
    <row r="2" spans="1:16374" x14ac:dyDescent="0.2">
      <c r="A2" s="12"/>
    </row>
    <row r="3" spans="1:16374" ht="15" thickBot="1" x14ac:dyDescent="0.25"/>
    <row r="4" spans="1:16374" ht="15" x14ac:dyDescent="0.25">
      <c r="B4" s="41"/>
      <c r="C4" s="280">
        <v>44805</v>
      </c>
      <c r="D4" s="280"/>
      <c r="E4" s="280"/>
      <c r="F4" s="280"/>
      <c r="G4" s="281"/>
      <c r="H4" s="280"/>
      <c r="I4" s="280"/>
      <c r="J4" s="280"/>
    </row>
    <row r="5" spans="1:16374" s="5" customFormat="1" x14ac:dyDescent="0.2">
      <c r="A5" s="1"/>
      <c r="B5" s="58"/>
      <c r="C5" s="58"/>
      <c r="D5" s="59" t="s">
        <v>4</v>
      </c>
      <c r="E5" s="60"/>
      <c r="F5" s="60"/>
      <c r="G5" s="67"/>
      <c r="H5" s="59" t="s">
        <v>125</v>
      </c>
      <c r="I5" s="60"/>
      <c r="J5" s="60"/>
    </row>
    <row r="6" spans="1:16374" s="5" customFormat="1" x14ac:dyDescent="0.2">
      <c r="A6" s="1"/>
      <c r="B6" s="61"/>
      <c r="C6" s="61"/>
      <c r="D6" s="61">
        <v>2021</v>
      </c>
      <c r="E6" s="61">
        <v>2022</v>
      </c>
      <c r="F6" s="62" t="s">
        <v>178</v>
      </c>
      <c r="G6" s="61"/>
      <c r="H6" s="63">
        <v>20210</v>
      </c>
      <c r="I6" s="61">
        <v>2022</v>
      </c>
      <c r="J6" s="62" t="s">
        <v>178</v>
      </c>
    </row>
    <row r="7" spans="1:16374" s="5" customFormat="1" x14ac:dyDescent="0.2">
      <c r="A7" s="1"/>
      <c r="B7" s="50"/>
      <c r="C7" s="50"/>
      <c r="D7" s="51"/>
      <c r="E7" s="51"/>
      <c r="F7" s="51"/>
      <c r="G7" s="51"/>
      <c r="H7" s="64"/>
      <c r="I7" s="51"/>
      <c r="J7" s="51"/>
    </row>
    <row r="8" spans="1:16374" s="5" customFormat="1" ht="18" customHeight="1" x14ac:dyDescent="0.25">
      <c r="A8" s="1"/>
      <c r="B8" s="57" t="s">
        <v>11</v>
      </c>
      <c r="C8" s="50"/>
      <c r="D8" s="163">
        <v>69190.380933369132</v>
      </c>
      <c r="E8" s="163">
        <v>73950.027723250503</v>
      </c>
      <c r="F8" s="168">
        <f t="shared" ref="F8:F40" si="0">IFERROR((E8-D8)/D8,"")</f>
        <v>6.8790585131550994E-2</v>
      </c>
      <c r="G8" s="163"/>
      <c r="H8" s="163">
        <v>45563.305699999997</v>
      </c>
      <c r="I8" s="163">
        <v>46720.627799999995</v>
      </c>
      <c r="J8" s="168">
        <f t="shared" ref="J8:J40" si="1">IFERROR((I8-H8)/H8,"")</f>
        <v>2.5400310232538675E-2</v>
      </c>
      <c r="M8" s="201"/>
    </row>
    <row r="9" spans="1:16374" s="5" customFormat="1" ht="22.5" customHeight="1" x14ac:dyDescent="0.25">
      <c r="A9" s="1"/>
      <c r="B9" s="52" t="s">
        <v>8</v>
      </c>
      <c r="C9" s="55"/>
      <c r="D9" s="163">
        <v>21891.481350000002</v>
      </c>
      <c r="E9" s="163">
        <v>29372.131512409243</v>
      </c>
      <c r="F9" s="168">
        <f t="shared" si="0"/>
        <v>0.34171511935665516</v>
      </c>
      <c r="G9" s="164"/>
      <c r="H9" s="163">
        <v>9318.1617999999999</v>
      </c>
      <c r="I9" s="163">
        <v>10455.340100000001</v>
      </c>
      <c r="J9" s="168">
        <f t="shared" si="1"/>
        <v>0.1220389090045637</v>
      </c>
      <c r="L9" s="220"/>
      <c r="M9" s="117"/>
      <c r="N9" s="117"/>
      <c r="O9" s="117"/>
      <c r="P9" s="117"/>
      <c r="Q9" s="117"/>
      <c r="R9" s="117"/>
    </row>
    <row r="10" spans="1:16374" s="5" customFormat="1" ht="15" x14ac:dyDescent="0.25">
      <c r="A10" s="1"/>
      <c r="B10" s="55"/>
      <c r="C10" s="55" t="s">
        <v>103</v>
      </c>
      <c r="D10" s="226">
        <v>1606.86088</v>
      </c>
      <c r="E10" s="226">
        <v>1654.91877</v>
      </c>
      <c r="F10" s="65">
        <f t="shared" si="0"/>
        <v>2.9907934531332947E-2</v>
      </c>
      <c r="G10" s="166"/>
      <c r="H10" s="226">
        <v>328.3836</v>
      </c>
      <c r="I10" s="226">
        <v>358.62240000000003</v>
      </c>
      <c r="J10" s="65">
        <f t="shared" si="1"/>
        <v>9.2083770322269526E-2</v>
      </c>
      <c r="L10" s="219"/>
      <c r="M10" s="104"/>
      <c r="N10" s="104"/>
      <c r="O10" s="104"/>
      <c r="P10" s="104"/>
      <c r="Q10" s="104"/>
      <c r="R10" s="104"/>
    </row>
    <row r="11" spans="1:16374" s="5" customFormat="1" ht="15" x14ac:dyDescent="0.25">
      <c r="A11" s="1"/>
      <c r="B11" s="1"/>
      <c r="C11" s="229" t="s">
        <v>16</v>
      </c>
      <c r="D11" s="226">
        <v>4162.219790000001</v>
      </c>
      <c r="E11" s="226">
        <v>5252.4576699999998</v>
      </c>
      <c r="F11" s="65">
        <f t="shared" si="0"/>
        <v>0.26193664318721588</v>
      </c>
      <c r="G11" s="166"/>
      <c r="H11" s="226">
        <v>1172.9785999999999</v>
      </c>
      <c r="I11" s="226">
        <v>1423.7344000000001</v>
      </c>
      <c r="J11" s="65">
        <f t="shared" si="1"/>
        <v>0.21377696063679266</v>
      </c>
      <c r="L11" s="219"/>
      <c r="M11" s="104"/>
      <c r="N11" s="104"/>
      <c r="O11" s="104"/>
      <c r="P11" s="104"/>
      <c r="Q11" s="104"/>
      <c r="R11" s="104"/>
    </row>
    <row r="12" spans="1:16374" s="5" customFormat="1" ht="15" x14ac:dyDescent="0.25">
      <c r="A12" s="1"/>
      <c r="B12" s="1"/>
      <c r="C12" s="230" t="s">
        <v>17</v>
      </c>
      <c r="D12" s="226">
        <v>739.58125000000007</v>
      </c>
      <c r="E12" s="226">
        <v>751.19596000000001</v>
      </c>
      <c r="F12" s="65">
        <f t="shared" si="0"/>
        <v>1.5704440857579806E-2</v>
      </c>
      <c r="G12" s="166"/>
      <c r="H12" s="226">
        <v>357.86680000000001</v>
      </c>
      <c r="I12" s="226">
        <v>299.36309999999997</v>
      </c>
      <c r="J12" s="65">
        <f t="shared" si="1"/>
        <v>-0.16347898156520815</v>
      </c>
      <c r="L12" s="219"/>
      <c r="M12" s="104"/>
      <c r="N12" s="104"/>
      <c r="O12" s="104"/>
      <c r="P12" s="104"/>
      <c r="Q12" s="104"/>
      <c r="R12" s="104"/>
    </row>
    <row r="13" spans="1:16374" s="5" customFormat="1" ht="15" x14ac:dyDescent="0.25">
      <c r="A13" s="1"/>
      <c r="B13" s="1"/>
      <c r="C13" s="229" t="s">
        <v>132</v>
      </c>
      <c r="D13" s="226">
        <v>327.55257</v>
      </c>
      <c r="E13" s="226">
        <v>240.35325</v>
      </c>
      <c r="F13" s="65">
        <f t="shared" si="0"/>
        <v>-0.26621473310375798</v>
      </c>
      <c r="G13" s="166"/>
      <c r="H13" s="226">
        <v>120.2838</v>
      </c>
      <c r="I13" s="226">
        <v>88.982200000000006</v>
      </c>
      <c r="J13" s="65">
        <f t="shared" si="1"/>
        <v>-0.2602312198317645</v>
      </c>
      <c r="L13" s="219"/>
      <c r="M13" s="104"/>
      <c r="N13" s="104"/>
      <c r="O13" s="104"/>
      <c r="P13" s="104"/>
      <c r="Q13" s="104"/>
      <c r="R13" s="104"/>
      <c r="S13" s="142"/>
      <c r="T13" s="142"/>
      <c r="U13" s="142"/>
      <c r="V13" s="142"/>
      <c r="W13" s="142"/>
      <c r="X13" s="142"/>
      <c r="Y13" s="142"/>
      <c r="Z13" s="142"/>
      <c r="AA13" s="142"/>
      <c r="AB13" s="142"/>
      <c r="AC13" s="142"/>
      <c r="AD13" s="142"/>
      <c r="AE13" s="142"/>
    </row>
    <row r="14" spans="1:16374" s="5" customFormat="1" ht="15" x14ac:dyDescent="0.25">
      <c r="A14" s="1"/>
      <c r="B14" s="1"/>
      <c r="C14" s="229" t="s">
        <v>130</v>
      </c>
      <c r="D14" s="226">
        <v>0</v>
      </c>
      <c r="E14" s="226">
        <v>8602.4879486728423</v>
      </c>
      <c r="F14" s="65" t="str">
        <f t="shared" si="0"/>
        <v/>
      </c>
      <c r="G14" s="166"/>
      <c r="H14" s="226">
        <v>0</v>
      </c>
      <c r="I14" s="226">
        <v>2451.6003000000001</v>
      </c>
      <c r="J14" s="65" t="str">
        <f t="shared" si="1"/>
        <v/>
      </c>
      <c r="L14" s="219"/>
      <c r="M14" s="104"/>
      <c r="N14" s="104"/>
      <c r="O14" s="104"/>
      <c r="P14" s="104"/>
      <c r="Q14" s="104"/>
      <c r="R14" s="104"/>
    </row>
    <row r="15" spans="1:16374" s="5" customFormat="1" ht="15" customHeight="1" x14ac:dyDescent="0.25">
      <c r="A15" s="6"/>
      <c r="B15" s="3"/>
      <c r="C15" s="229" t="s">
        <v>18</v>
      </c>
      <c r="D15" s="226">
        <v>3250.4542299999998</v>
      </c>
      <c r="E15" s="226">
        <v>2645.8892500000002</v>
      </c>
      <c r="F15" s="65">
        <f t="shared" si="0"/>
        <v>-0.18599399875259887</v>
      </c>
      <c r="G15" s="166"/>
      <c r="H15" s="226">
        <v>1908.2665999999999</v>
      </c>
      <c r="I15" s="226">
        <v>1138.605</v>
      </c>
      <c r="J15" s="65">
        <f t="shared" si="1"/>
        <v>-0.40333022649979827</v>
      </c>
      <c r="K15" s="6"/>
      <c r="L15" s="219"/>
      <c r="M15" s="104"/>
      <c r="N15" s="104"/>
      <c r="O15" s="104"/>
      <c r="P15" s="104"/>
      <c r="Q15" s="104"/>
      <c r="R15" s="10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29" t="s">
        <v>19</v>
      </c>
      <c r="D16" s="226">
        <v>1427.6202900000001</v>
      </c>
      <c r="E16" s="226">
        <v>1784.67328</v>
      </c>
      <c r="F16" s="65">
        <f t="shared" si="0"/>
        <v>0.25010361123404873</v>
      </c>
      <c r="G16" s="166"/>
      <c r="H16" s="226">
        <v>792.94699999999989</v>
      </c>
      <c r="I16" s="226">
        <v>953.43610000000001</v>
      </c>
      <c r="J16" s="65">
        <f t="shared" si="1"/>
        <v>0.20239574650008152</v>
      </c>
      <c r="K16" s="6"/>
      <c r="L16" s="219"/>
      <c r="M16" s="104"/>
      <c r="N16" s="104"/>
      <c r="O16" s="104"/>
      <c r="P16" s="104"/>
      <c r="Q16" s="104"/>
      <c r="R16" s="104"/>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29" t="s">
        <v>104</v>
      </c>
      <c r="D17" s="226">
        <v>324.54367000000002</v>
      </c>
      <c r="E17" s="226">
        <v>489.69231398562749</v>
      </c>
      <c r="F17" s="65">
        <f t="shared" si="0"/>
        <v>0.50886416606316021</v>
      </c>
      <c r="G17" s="166"/>
      <c r="H17" s="226">
        <v>205.0744</v>
      </c>
      <c r="I17" s="226">
        <v>221.4503</v>
      </c>
      <c r="J17" s="65">
        <f t="shared" si="1"/>
        <v>7.9853458062049687E-2</v>
      </c>
      <c r="K17" s="6"/>
      <c r="L17" s="219"/>
      <c r="M17" s="104"/>
      <c r="N17" s="104"/>
      <c r="O17" s="104"/>
      <c r="P17" s="104"/>
      <c r="Q17" s="104"/>
      <c r="R17" s="104"/>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4"/>
      <c r="C18" s="1" t="s">
        <v>106</v>
      </c>
      <c r="D18" s="226">
        <v>10052.64867</v>
      </c>
      <c r="E18" s="226">
        <v>7950.4630697507728</v>
      </c>
      <c r="F18" s="65">
        <f t="shared" si="0"/>
        <v>-0.20911758375906989</v>
      </c>
      <c r="G18" s="166"/>
      <c r="H18" s="226">
        <v>4432.3609999999999</v>
      </c>
      <c r="I18" s="226">
        <v>3519.5463</v>
      </c>
      <c r="J18" s="65">
        <f t="shared" si="1"/>
        <v>-0.20594322078007635</v>
      </c>
      <c r="K18" s="7"/>
      <c r="L18" s="219"/>
      <c r="M18" s="104"/>
      <c r="N18" s="104"/>
      <c r="O18" s="104"/>
      <c r="P18" s="104"/>
      <c r="Q18" s="104"/>
      <c r="R18" s="104"/>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2" t="s">
        <v>13</v>
      </c>
      <c r="C19" s="55"/>
      <c r="D19" s="163">
        <v>4298.1819500000001</v>
      </c>
      <c r="E19" s="163">
        <v>3192.9243372349733</v>
      </c>
      <c r="F19" s="168">
        <f t="shared" si="0"/>
        <v>-0.25714537579429991</v>
      </c>
      <c r="G19" s="164"/>
      <c r="H19" s="163">
        <v>5708.8334999999988</v>
      </c>
      <c r="I19" s="163">
        <v>4404.9560000000001</v>
      </c>
      <c r="J19" s="168">
        <f t="shared" si="1"/>
        <v>-0.22839648415039587</v>
      </c>
      <c r="L19" s="220"/>
      <c r="M19" s="117"/>
      <c r="N19" s="117"/>
      <c r="O19" s="117"/>
      <c r="P19" s="117"/>
      <c r="Q19" s="117"/>
      <c r="R19" s="117"/>
    </row>
    <row r="20" spans="1:16374" s="5" customFormat="1" ht="15" x14ac:dyDescent="0.25">
      <c r="A20" s="1"/>
      <c r="B20" s="55"/>
      <c r="C20" s="55" t="s">
        <v>107</v>
      </c>
      <c r="D20" s="226">
        <v>542.93948999999998</v>
      </c>
      <c r="E20" s="226">
        <v>423.54176999999999</v>
      </c>
      <c r="F20" s="65">
        <f t="shared" si="0"/>
        <v>-0.21990980983903013</v>
      </c>
      <c r="G20" s="166"/>
      <c r="H20" s="226">
        <v>504.77809999999988</v>
      </c>
      <c r="I20" s="226">
        <v>173.26249999999999</v>
      </c>
      <c r="J20" s="65">
        <f t="shared" si="1"/>
        <v>-0.65675511675328224</v>
      </c>
      <c r="L20" s="219"/>
      <c r="M20" s="104"/>
      <c r="N20" s="104"/>
      <c r="O20" s="104"/>
      <c r="P20" s="104"/>
      <c r="Q20" s="104"/>
      <c r="R20" s="104"/>
    </row>
    <row r="21" spans="1:16374" s="5" customFormat="1" ht="15" x14ac:dyDescent="0.25">
      <c r="A21" s="1"/>
      <c r="B21" s="1"/>
      <c r="C21" s="71" t="s">
        <v>20</v>
      </c>
      <c r="D21" s="226">
        <v>1866.8880099999999</v>
      </c>
      <c r="E21" s="226">
        <v>1133.3825899999999</v>
      </c>
      <c r="F21" s="65">
        <f t="shared" si="0"/>
        <v>-0.39290274299849404</v>
      </c>
      <c r="G21" s="166"/>
      <c r="H21" s="226">
        <v>3864.1120000000001</v>
      </c>
      <c r="I21" s="226">
        <v>3024.07</v>
      </c>
      <c r="J21" s="65">
        <f t="shared" si="1"/>
        <v>-0.21739587258340334</v>
      </c>
      <c r="L21" s="219"/>
      <c r="M21" s="104"/>
      <c r="N21" s="104"/>
      <c r="O21" s="104"/>
      <c r="P21" s="104"/>
      <c r="Q21" s="104"/>
      <c r="R21" s="104"/>
    </row>
    <row r="22" spans="1:16374" s="5" customFormat="1" ht="15" x14ac:dyDescent="0.25">
      <c r="A22" s="1"/>
      <c r="B22" s="1"/>
      <c r="C22" s="1" t="s">
        <v>108</v>
      </c>
      <c r="D22" s="226">
        <v>882.70312000000001</v>
      </c>
      <c r="E22" s="226">
        <v>586.57709</v>
      </c>
      <c r="F22" s="65">
        <f t="shared" si="0"/>
        <v>-0.33547636038717071</v>
      </c>
      <c r="G22" s="166"/>
      <c r="H22" s="226">
        <v>605.11939999999993</v>
      </c>
      <c r="I22" s="226">
        <v>280.15559999999999</v>
      </c>
      <c r="J22" s="65">
        <f t="shared" si="1"/>
        <v>-0.53702426331067876</v>
      </c>
      <c r="L22" s="219"/>
      <c r="M22" s="104"/>
      <c r="N22" s="104"/>
      <c r="O22" s="104"/>
      <c r="P22" s="104"/>
      <c r="Q22" s="104"/>
      <c r="R22" s="104"/>
    </row>
    <row r="23" spans="1:16374" s="5" customFormat="1" ht="15" customHeight="1" x14ac:dyDescent="0.25">
      <c r="A23" s="38"/>
      <c r="B23" s="52"/>
      <c r="C23" s="55" t="s">
        <v>109</v>
      </c>
      <c r="D23" s="226">
        <v>559.89261999999997</v>
      </c>
      <c r="E23" s="226">
        <v>507.14573999999999</v>
      </c>
      <c r="F23" s="65">
        <f t="shared" si="0"/>
        <v>-9.4208921703593768E-2</v>
      </c>
      <c r="G23" s="167"/>
      <c r="H23" s="226">
        <v>276.09690000000001</v>
      </c>
      <c r="I23" s="226">
        <v>200.45750000000001</v>
      </c>
      <c r="J23" s="65">
        <f t="shared" si="1"/>
        <v>-0.27395961345455161</v>
      </c>
      <c r="K23" s="38"/>
      <c r="L23" s="219"/>
      <c r="M23" s="104"/>
      <c r="N23" s="104"/>
      <c r="O23" s="104"/>
      <c r="P23" s="104"/>
      <c r="Q23" s="104"/>
      <c r="R23" s="104"/>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c r="WUX23" s="38"/>
      <c r="WUY23" s="38"/>
      <c r="WUZ23" s="38"/>
      <c r="WVA23" s="38"/>
      <c r="WVB23" s="38"/>
      <c r="WVC23" s="38"/>
      <c r="WVD23" s="38"/>
      <c r="WVE23" s="38"/>
      <c r="WVF23" s="38"/>
      <c r="WVG23" s="38"/>
      <c r="WVH23" s="38"/>
      <c r="WVI23" s="38"/>
      <c r="WVJ23" s="38"/>
      <c r="WVK23" s="38"/>
      <c r="WVL23" s="38"/>
      <c r="WVM23" s="38"/>
      <c r="WVN23" s="38"/>
      <c r="WVO23" s="38"/>
      <c r="WVP23" s="38"/>
      <c r="WVQ23" s="38"/>
      <c r="WVR23" s="38"/>
      <c r="WVS23" s="38"/>
      <c r="WVT23" s="38"/>
      <c r="WVU23" s="38"/>
      <c r="WVV23" s="38"/>
      <c r="WVW23" s="38"/>
      <c r="WVX23" s="38"/>
      <c r="WVY23" s="38"/>
      <c r="WVZ23" s="38"/>
      <c r="WWA23" s="38"/>
      <c r="WWB23" s="38"/>
      <c r="WWC23" s="38"/>
      <c r="WWD23" s="38"/>
      <c r="WWE23" s="38"/>
      <c r="WWF23" s="38"/>
      <c r="WWG23" s="38"/>
      <c r="WWH23" s="38"/>
      <c r="WWI23" s="38"/>
      <c r="WWJ23" s="38"/>
      <c r="WWK23" s="38"/>
      <c r="WWL23" s="38"/>
      <c r="WWM23" s="38"/>
      <c r="WWN23" s="38"/>
      <c r="WWO23" s="38"/>
      <c r="WWP23" s="38"/>
      <c r="WWQ23" s="38"/>
      <c r="WWR23" s="38"/>
      <c r="WWS23" s="38"/>
      <c r="WWT23" s="38"/>
      <c r="WWU23" s="38"/>
      <c r="WWV23" s="38"/>
      <c r="WWW23" s="38"/>
      <c r="WWX23" s="38"/>
      <c r="WWY23" s="38"/>
      <c r="WWZ23" s="38"/>
      <c r="WXA23" s="38"/>
      <c r="WXB23" s="38"/>
      <c r="WXC23" s="38"/>
      <c r="WXD23" s="38"/>
      <c r="WXE23" s="38"/>
      <c r="WXF23" s="38"/>
      <c r="WXG23" s="38"/>
      <c r="WXH23" s="38"/>
      <c r="WXI23" s="38"/>
      <c r="WXJ23" s="38"/>
      <c r="WXK23" s="38"/>
      <c r="WXL23" s="38"/>
      <c r="WXM23" s="38"/>
      <c r="WXN23" s="38"/>
      <c r="WXO23" s="38"/>
      <c r="WXP23" s="38"/>
      <c r="WXQ23" s="38"/>
      <c r="WXR23" s="38"/>
      <c r="WXS23" s="38"/>
      <c r="WXT23" s="38"/>
      <c r="WXU23" s="38"/>
      <c r="WXV23" s="38"/>
      <c r="WXW23" s="38"/>
      <c r="WXX23" s="38"/>
      <c r="WXY23" s="38"/>
      <c r="WXZ23" s="38"/>
      <c r="WYA23" s="38"/>
      <c r="WYB23" s="38"/>
      <c r="WYC23" s="38"/>
      <c r="WYD23" s="38"/>
      <c r="WYE23" s="38"/>
      <c r="WYF23" s="38"/>
      <c r="WYG23" s="38"/>
      <c r="WYH23" s="38"/>
      <c r="WYI23" s="38"/>
      <c r="WYJ23" s="38"/>
      <c r="WYK23" s="38"/>
      <c r="WYL23" s="38"/>
      <c r="WYM23" s="38"/>
      <c r="WYN23" s="38"/>
      <c r="WYO23" s="38"/>
      <c r="WYP23" s="38"/>
      <c r="WYQ23" s="38"/>
      <c r="WYR23" s="38"/>
      <c r="WYS23" s="38"/>
      <c r="WYT23" s="38"/>
      <c r="WYU23" s="38"/>
      <c r="WYV23" s="38"/>
      <c r="WYW23" s="38"/>
      <c r="WYX23" s="38"/>
      <c r="WYY23" s="38"/>
      <c r="WYZ23" s="38"/>
      <c r="WZA23" s="38"/>
      <c r="WZB23" s="38"/>
      <c r="WZC23" s="38"/>
      <c r="WZD23" s="38"/>
      <c r="WZE23" s="38"/>
      <c r="WZF23" s="38"/>
      <c r="WZG23" s="38"/>
      <c r="WZH23" s="38"/>
      <c r="WZI23" s="38"/>
      <c r="WZJ23" s="38"/>
      <c r="WZK23" s="38"/>
      <c r="WZL23" s="38"/>
      <c r="WZM23" s="38"/>
      <c r="WZN23" s="38"/>
      <c r="WZO23" s="38"/>
      <c r="WZP23" s="38"/>
      <c r="WZQ23" s="38"/>
      <c r="WZR23" s="38"/>
      <c r="WZS23" s="38"/>
      <c r="WZT23" s="38"/>
      <c r="WZU23" s="38"/>
      <c r="WZV23" s="38"/>
      <c r="WZW23" s="38"/>
      <c r="WZX23" s="38"/>
      <c r="WZY23" s="38"/>
      <c r="WZZ23" s="38"/>
      <c r="XAA23" s="38"/>
      <c r="XAB23" s="38"/>
      <c r="XAC23" s="38"/>
      <c r="XAD23" s="38"/>
      <c r="XAE23" s="38"/>
      <c r="XAF23" s="38"/>
      <c r="XAG23" s="38"/>
      <c r="XAH23" s="38"/>
      <c r="XAI23" s="38"/>
      <c r="XAJ23" s="38"/>
      <c r="XAK23" s="38"/>
      <c r="XAL23" s="38"/>
      <c r="XAM23" s="38"/>
      <c r="XAN23" s="38"/>
      <c r="XAO23" s="38"/>
      <c r="XAP23" s="38"/>
      <c r="XAQ23" s="38"/>
      <c r="XAR23" s="38"/>
      <c r="XAS23" s="38"/>
      <c r="XAT23" s="38"/>
      <c r="XAU23" s="38"/>
      <c r="XAV23" s="38"/>
      <c r="XAW23" s="38"/>
      <c r="XAX23" s="38"/>
      <c r="XAY23" s="38"/>
      <c r="XAZ23" s="38"/>
      <c r="XBA23" s="38"/>
      <c r="XBB23" s="38"/>
      <c r="XBC23" s="38"/>
      <c r="XBD23" s="38"/>
      <c r="XBE23" s="38"/>
      <c r="XBF23" s="38"/>
      <c r="XBG23" s="38"/>
      <c r="XBH23" s="38"/>
      <c r="XBI23" s="38"/>
      <c r="XBJ23" s="38"/>
      <c r="XBK23" s="38"/>
      <c r="XBL23" s="38"/>
      <c r="XBM23" s="38"/>
      <c r="XBN23" s="38"/>
      <c r="XBO23" s="38"/>
      <c r="XBP23" s="38"/>
      <c r="XBQ23" s="38"/>
      <c r="XBR23" s="38"/>
      <c r="XBS23" s="38"/>
      <c r="XBT23" s="38"/>
      <c r="XBU23" s="38"/>
      <c r="XBV23" s="38"/>
      <c r="XBW23" s="38"/>
      <c r="XBX23" s="38"/>
      <c r="XBY23" s="38"/>
      <c r="XBZ23" s="38"/>
      <c r="XCA23" s="38"/>
      <c r="XCB23" s="38"/>
      <c r="XCC23" s="38"/>
      <c r="XCD23" s="38"/>
      <c r="XCE23" s="38"/>
      <c r="XCF23" s="38"/>
      <c r="XCG23" s="38"/>
      <c r="XCH23" s="38"/>
      <c r="XCI23" s="38"/>
      <c r="XCJ23" s="38"/>
      <c r="XCK23" s="38"/>
      <c r="XCL23" s="38"/>
      <c r="XCM23" s="38"/>
      <c r="XCN23" s="38"/>
      <c r="XCO23" s="38"/>
      <c r="XCP23" s="38"/>
      <c r="XCQ23" s="38"/>
      <c r="XCR23" s="38"/>
      <c r="XCS23" s="38"/>
      <c r="XCT23" s="38"/>
      <c r="XCU23" s="38"/>
      <c r="XCV23" s="38"/>
      <c r="XCW23" s="38"/>
      <c r="XCX23" s="38"/>
      <c r="XCY23" s="38"/>
      <c r="XCZ23" s="38"/>
      <c r="XDA23" s="38"/>
      <c r="XDB23" s="38"/>
      <c r="XDC23" s="38"/>
      <c r="XDD23" s="38"/>
      <c r="XDE23" s="38"/>
      <c r="XDF23" s="38"/>
      <c r="XDG23" s="38"/>
      <c r="XDH23" s="38"/>
      <c r="XDI23" s="38"/>
      <c r="XDJ23" s="38"/>
      <c r="XDK23" s="38"/>
      <c r="XDL23" s="38"/>
      <c r="XDM23" s="38"/>
      <c r="XDN23" s="38"/>
      <c r="XDO23" s="38"/>
      <c r="XDP23" s="38"/>
      <c r="XDQ23" s="38"/>
      <c r="XDR23" s="38"/>
      <c r="XDS23" s="38"/>
      <c r="XDT23" s="38"/>
      <c r="XDU23" s="38"/>
      <c r="XDV23" s="38"/>
      <c r="XDW23" s="38"/>
      <c r="XDX23" s="38"/>
      <c r="XDY23" s="38"/>
      <c r="XDZ23" s="38"/>
      <c r="XEA23" s="38"/>
      <c r="XEB23" s="38"/>
      <c r="XEC23" s="38"/>
      <c r="XED23" s="38"/>
      <c r="XEE23" s="38"/>
      <c r="XEF23" s="38"/>
      <c r="XEG23" s="38"/>
      <c r="XEH23" s="38"/>
      <c r="XEI23" s="38"/>
      <c r="XEJ23" s="38"/>
      <c r="XEK23" s="38"/>
      <c r="XEL23" s="38"/>
      <c r="XEM23" s="38"/>
      <c r="XEN23" s="38"/>
      <c r="XEO23" s="38"/>
      <c r="XEP23" s="38"/>
      <c r="XEQ23" s="38"/>
      <c r="XER23" s="38"/>
      <c r="XES23" s="38"/>
      <c r="XET23" s="38"/>
    </row>
    <row r="24" spans="1:16374" s="5" customFormat="1" ht="15" customHeight="1" x14ac:dyDescent="0.25">
      <c r="A24" s="38"/>
      <c r="B24" s="52"/>
      <c r="C24" s="55" t="s">
        <v>131</v>
      </c>
      <c r="D24" s="226">
        <v>445.75871000000001</v>
      </c>
      <c r="E24" s="226">
        <v>542.27714723497354</v>
      </c>
      <c r="F24" s="65">
        <f t="shared" si="0"/>
        <v>0.21652619470963008</v>
      </c>
      <c r="G24" s="167"/>
      <c r="H24" s="226">
        <v>458.72710000000001</v>
      </c>
      <c r="I24" s="226">
        <v>727.0104</v>
      </c>
      <c r="J24" s="65">
        <f t="shared" si="1"/>
        <v>0.58484292730906895</v>
      </c>
      <c r="K24" s="38"/>
      <c r="L24" s="220"/>
      <c r="M24" s="117"/>
      <c r="N24" s="117"/>
      <c r="O24" s="117"/>
      <c r="P24" s="117"/>
      <c r="Q24" s="117"/>
      <c r="R24" s="117"/>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22.5" customHeight="1" x14ac:dyDescent="0.25">
      <c r="A25" s="1"/>
      <c r="B25" s="52" t="s">
        <v>14</v>
      </c>
      <c r="C25" s="55"/>
      <c r="D25" s="163">
        <v>42141.202653369117</v>
      </c>
      <c r="E25" s="163">
        <v>40641.620301297509</v>
      </c>
      <c r="F25" s="168">
        <f t="shared" si="0"/>
        <v>-3.5584707071755074E-2</v>
      </c>
      <c r="G25" s="164"/>
      <c r="H25" s="163">
        <v>30151.084300000002</v>
      </c>
      <c r="I25" s="163">
        <v>31523.546999999999</v>
      </c>
      <c r="J25" s="168">
        <f t="shared" si="1"/>
        <v>4.5519513870351795E-2</v>
      </c>
      <c r="L25" s="219"/>
      <c r="M25" s="104"/>
      <c r="N25" s="104"/>
      <c r="O25" s="104"/>
      <c r="P25" s="104"/>
      <c r="Q25" s="104"/>
      <c r="R25" s="104"/>
    </row>
    <row r="26" spans="1:16374" s="5" customFormat="1" ht="15" x14ac:dyDescent="0.25">
      <c r="A26" s="1"/>
      <c r="B26" s="55"/>
      <c r="C26" s="55" t="s">
        <v>110</v>
      </c>
      <c r="D26" s="226">
        <v>802.52385000000004</v>
      </c>
      <c r="E26" s="226">
        <v>576.14179999999999</v>
      </c>
      <c r="F26" s="65">
        <f t="shared" si="0"/>
        <v>-0.28208762892218098</v>
      </c>
      <c r="G26" s="166"/>
      <c r="H26" s="226">
        <v>337.68290000000002</v>
      </c>
      <c r="I26" s="226">
        <v>234.7227</v>
      </c>
      <c r="J26" s="65">
        <f t="shared" si="1"/>
        <v>-0.30490202494707314</v>
      </c>
      <c r="L26" s="219"/>
      <c r="M26" s="104"/>
      <c r="N26" s="104"/>
      <c r="O26" s="104"/>
      <c r="P26" s="104"/>
      <c r="Q26" s="104"/>
      <c r="R26" s="104"/>
    </row>
    <row r="27" spans="1:16374" s="5" customFormat="1" ht="15" x14ac:dyDescent="0.25">
      <c r="A27" s="1"/>
      <c r="B27" s="1"/>
      <c r="C27" s="71" t="s">
        <v>21</v>
      </c>
      <c r="D27" s="226">
        <v>2915.4013599999998</v>
      </c>
      <c r="E27" s="226">
        <v>3131.4018700000001</v>
      </c>
      <c r="F27" s="65">
        <f t="shared" si="0"/>
        <v>7.4089459161122265E-2</v>
      </c>
      <c r="G27" s="166"/>
      <c r="H27" s="226">
        <v>1125.1605</v>
      </c>
      <c r="I27" s="226">
        <v>1125.8294000000001</v>
      </c>
      <c r="J27" s="65">
        <f t="shared" si="1"/>
        <v>5.9449296344843384E-4</v>
      </c>
      <c r="L27" s="219"/>
      <c r="M27" s="104"/>
      <c r="N27" s="104"/>
      <c r="O27" s="104"/>
      <c r="P27" s="104"/>
      <c r="Q27" s="104"/>
      <c r="R27" s="104"/>
    </row>
    <row r="28" spans="1:16374" s="5" customFormat="1" ht="15" x14ac:dyDescent="0.25">
      <c r="A28" s="1"/>
      <c r="B28" s="1"/>
      <c r="C28" s="1" t="s">
        <v>22</v>
      </c>
      <c r="D28" s="226">
        <v>618.55641000000003</v>
      </c>
      <c r="E28" s="226">
        <v>242.03185999999999</v>
      </c>
      <c r="F28" s="65">
        <f t="shared" si="0"/>
        <v>-0.60871497556706267</v>
      </c>
      <c r="G28" s="166"/>
      <c r="H28" s="226">
        <v>320.25529999999998</v>
      </c>
      <c r="I28" s="226">
        <v>154.04589999999999</v>
      </c>
      <c r="J28" s="65">
        <f t="shared" si="1"/>
        <v>-0.51899031803689122</v>
      </c>
      <c r="L28" s="219"/>
      <c r="M28" s="104"/>
      <c r="N28" s="104"/>
      <c r="O28" s="104"/>
      <c r="P28" s="104"/>
      <c r="Q28" s="104"/>
      <c r="R28" s="104"/>
    </row>
    <row r="29" spans="1:16374" s="5" customFormat="1" ht="15" x14ac:dyDescent="0.25">
      <c r="A29" s="1"/>
      <c r="B29" s="1"/>
      <c r="C29" s="1" t="s">
        <v>111</v>
      </c>
      <c r="D29" s="226">
        <v>6527.4293400000006</v>
      </c>
      <c r="E29" s="226">
        <v>7921.2203695951939</v>
      </c>
      <c r="F29" s="65">
        <f t="shared" si="0"/>
        <v>0.21352832133379987</v>
      </c>
      <c r="G29" s="166"/>
      <c r="H29" s="226">
        <v>7745.9444000000003</v>
      </c>
      <c r="I29" s="226">
        <v>8806.6368999999995</v>
      </c>
      <c r="J29" s="65">
        <f t="shared" si="1"/>
        <v>0.1369352070226581</v>
      </c>
      <c r="L29" s="219"/>
      <c r="M29" s="104"/>
      <c r="N29" s="104"/>
      <c r="O29" s="104"/>
      <c r="P29" s="104"/>
      <c r="Q29" s="104"/>
      <c r="R29" s="104"/>
    </row>
    <row r="30" spans="1:16374" s="5" customFormat="1" ht="15" x14ac:dyDescent="0.25">
      <c r="A30" s="1"/>
      <c r="B30" s="1"/>
      <c r="C30" s="71" t="s">
        <v>23</v>
      </c>
      <c r="D30" s="226">
        <v>14625.433919999999</v>
      </c>
      <c r="E30" s="226">
        <v>15404.63913</v>
      </c>
      <c r="F30" s="65">
        <f t="shared" si="0"/>
        <v>5.3277407990914509E-2</v>
      </c>
      <c r="G30" s="166"/>
      <c r="H30" s="226">
        <v>14610.9848</v>
      </c>
      <c r="I30" s="226">
        <v>15176.452300000001</v>
      </c>
      <c r="J30" s="65">
        <f t="shared" si="1"/>
        <v>3.870153228822746E-2</v>
      </c>
      <c r="L30" s="219"/>
      <c r="M30" s="104"/>
      <c r="N30" s="104"/>
      <c r="O30" s="104"/>
      <c r="P30" s="104"/>
      <c r="Q30" s="104"/>
      <c r="R30" s="104"/>
    </row>
    <row r="31" spans="1:16374" s="5" customFormat="1" ht="15" x14ac:dyDescent="0.25">
      <c r="A31" s="1"/>
      <c r="B31" s="1"/>
      <c r="C31" s="1" t="s">
        <v>112</v>
      </c>
      <c r="D31" s="226">
        <v>1002.55033</v>
      </c>
      <c r="E31" s="226">
        <v>866.85048000000006</v>
      </c>
      <c r="F31" s="65">
        <f t="shared" si="0"/>
        <v>-0.13535465097298405</v>
      </c>
      <c r="G31" s="166"/>
      <c r="H31" s="226">
        <v>457.2543</v>
      </c>
      <c r="I31" s="226">
        <v>377.0566</v>
      </c>
      <c r="J31" s="65">
        <f t="shared" si="1"/>
        <v>-0.17538971202676498</v>
      </c>
      <c r="L31" s="219"/>
      <c r="M31" s="104"/>
      <c r="N31" s="104"/>
      <c r="O31" s="104"/>
      <c r="P31" s="104"/>
      <c r="Q31" s="104"/>
      <c r="R31" s="104"/>
    </row>
    <row r="32" spans="1:16374" s="5" customFormat="1" ht="15" x14ac:dyDescent="0.25">
      <c r="A32" s="1"/>
      <c r="B32" s="1"/>
      <c r="C32" s="1" t="s">
        <v>113</v>
      </c>
      <c r="D32" s="226">
        <v>3113.4009099999998</v>
      </c>
      <c r="E32" s="226">
        <v>3692.7042301409838</v>
      </c>
      <c r="F32" s="65">
        <f t="shared" si="0"/>
        <v>0.18606769153317423</v>
      </c>
      <c r="G32" s="166"/>
      <c r="H32" s="226">
        <v>1544.4353000000001</v>
      </c>
      <c r="I32" s="226">
        <v>1775.8932</v>
      </c>
      <c r="J32" s="65">
        <f t="shared" si="1"/>
        <v>0.14986571467254076</v>
      </c>
      <c r="L32" s="219"/>
      <c r="M32" s="104"/>
      <c r="N32" s="104"/>
      <c r="O32" s="104"/>
      <c r="P32" s="104"/>
      <c r="Q32" s="104"/>
      <c r="R32" s="104"/>
    </row>
    <row r="33" spans="1:18" s="5" customFormat="1" ht="15" x14ac:dyDescent="0.25">
      <c r="A33" s="1"/>
      <c r="B33" s="1"/>
      <c r="C33" s="1" t="s">
        <v>24</v>
      </c>
      <c r="D33" s="226">
        <v>887.03414410065136</v>
      </c>
      <c r="E33" s="226">
        <v>658.2568704596116</v>
      </c>
      <c r="F33" s="65">
        <f t="shared" si="0"/>
        <v>-0.25791259013258516</v>
      </c>
      <c r="G33" s="166"/>
      <c r="H33" s="226">
        <v>462.65710000000013</v>
      </c>
      <c r="I33" s="226">
        <v>332.61470000000003</v>
      </c>
      <c r="J33" s="65">
        <f t="shared" si="1"/>
        <v>-0.28107728164119833</v>
      </c>
      <c r="L33" s="219"/>
      <c r="M33" s="104"/>
      <c r="N33" s="104"/>
      <c r="O33" s="104"/>
      <c r="P33" s="104"/>
      <c r="Q33" s="104"/>
      <c r="R33" s="104"/>
    </row>
    <row r="34" spans="1:18" s="5" customFormat="1" ht="15" x14ac:dyDescent="0.25">
      <c r="A34" s="1"/>
      <c r="B34" s="1"/>
      <c r="C34" s="1" t="s">
        <v>114</v>
      </c>
      <c r="D34" s="226">
        <v>11648.872389268459</v>
      </c>
      <c r="E34" s="226">
        <v>8148.3736911017204</v>
      </c>
      <c r="F34" s="65">
        <f t="shared" si="0"/>
        <v>-0.30050107694471601</v>
      </c>
      <c r="G34" s="166"/>
      <c r="H34" s="226">
        <v>3546.709699999999</v>
      </c>
      <c r="I34" s="226">
        <v>3540.2953000000002</v>
      </c>
      <c r="J34" s="65">
        <f t="shared" si="1"/>
        <v>-1.8085494846106947E-3</v>
      </c>
      <c r="L34" s="220"/>
      <c r="M34" s="117"/>
      <c r="N34" s="117"/>
      <c r="O34" s="117"/>
      <c r="P34" s="117"/>
      <c r="Q34" s="117"/>
      <c r="R34" s="117"/>
    </row>
    <row r="35" spans="1:18" s="5" customFormat="1" ht="24" customHeight="1" x14ac:dyDescent="0.25">
      <c r="A35" s="1"/>
      <c r="B35" s="52" t="s">
        <v>15</v>
      </c>
      <c r="C35" s="55"/>
      <c r="D35" s="163">
        <v>859.51498000000004</v>
      </c>
      <c r="E35" s="163">
        <v>743.35157230877621</v>
      </c>
      <c r="F35" s="168">
        <f t="shared" si="0"/>
        <v>-0.13514995130302884</v>
      </c>
      <c r="G35" s="164"/>
      <c r="H35" s="163">
        <v>385.22609999999997</v>
      </c>
      <c r="I35" s="163">
        <v>336.78469999999999</v>
      </c>
      <c r="J35" s="168">
        <f t="shared" si="1"/>
        <v>-0.1257479698286279</v>
      </c>
      <c r="L35" s="219"/>
      <c r="M35" s="104"/>
      <c r="N35" s="104"/>
      <c r="O35" s="104"/>
      <c r="P35" s="104"/>
      <c r="Q35" s="104"/>
      <c r="R35" s="104"/>
    </row>
    <row r="36" spans="1:18" s="5" customFormat="1" ht="15" x14ac:dyDescent="0.25">
      <c r="A36" s="1"/>
      <c r="B36" s="55"/>
      <c r="C36" s="55" t="s">
        <v>135</v>
      </c>
      <c r="D36" s="226">
        <v>47.269039999999997</v>
      </c>
      <c r="E36" s="226">
        <v>51.990490000000001</v>
      </c>
      <c r="F36" s="65">
        <f t="shared" si="0"/>
        <v>9.9884617923275035E-2</v>
      </c>
      <c r="G36" s="166"/>
      <c r="H36" s="226">
        <v>18.9861</v>
      </c>
      <c r="I36" s="226">
        <v>26.151199999999999</v>
      </c>
      <c r="J36" s="65">
        <f t="shared" si="1"/>
        <v>0.37738661441791621</v>
      </c>
      <c r="L36" s="219"/>
      <c r="M36" s="104"/>
      <c r="N36" s="104"/>
      <c r="O36" s="104"/>
      <c r="P36" s="104"/>
      <c r="Q36" s="104"/>
      <c r="R36" s="104"/>
    </row>
    <row r="37" spans="1:18" s="5" customFormat="1" ht="15" x14ac:dyDescent="0.25">
      <c r="A37" s="1"/>
      <c r="B37" s="55"/>
      <c r="C37" s="55" t="s">
        <v>133</v>
      </c>
      <c r="D37" s="226">
        <v>70.759690000000006</v>
      </c>
      <c r="E37" s="226">
        <v>93.582352308776223</v>
      </c>
      <c r="F37" s="65">
        <f>IFERROR((E37-D37)/D37,"")</f>
        <v>0.3225376242996007</v>
      </c>
      <c r="G37" s="166"/>
      <c r="H37" s="226">
        <v>25.824999999999999</v>
      </c>
      <c r="I37" s="226">
        <v>86.593900000000005</v>
      </c>
      <c r="J37" s="65">
        <f>IFERROR((I37-H37)/H37,"")</f>
        <v>2.353103581800581</v>
      </c>
      <c r="L37" s="219"/>
      <c r="M37" s="104"/>
      <c r="N37" s="104"/>
      <c r="O37" s="104"/>
      <c r="P37" s="104"/>
      <c r="Q37" s="104"/>
      <c r="R37" s="104"/>
    </row>
    <row r="38" spans="1:18" s="5" customFormat="1" ht="15" x14ac:dyDescent="0.25">
      <c r="A38" s="1"/>
      <c r="B38" s="55"/>
      <c r="C38" s="55" t="s">
        <v>25</v>
      </c>
      <c r="D38" s="226">
        <v>236.73167000000001</v>
      </c>
      <c r="E38" s="226">
        <v>230.15952999999999</v>
      </c>
      <c r="F38" s="65">
        <f t="shared" si="0"/>
        <v>-2.776198047350411E-2</v>
      </c>
      <c r="G38" s="166"/>
      <c r="H38" s="226">
        <v>146.0789</v>
      </c>
      <c r="I38" s="226">
        <v>95.1691</v>
      </c>
      <c r="J38" s="65">
        <f t="shared" si="1"/>
        <v>-0.34850892223312196</v>
      </c>
      <c r="L38" s="219"/>
      <c r="M38" s="104"/>
      <c r="N38" s="104"/>
      <c r="O38" s="104"/>
      <c r="P38" s="104"/>
      <c r="Q38" s="104"/>
      <c r="R38" s="104"/>
    </row>
    <row r="39" spans="1:18" s="5" customFormat="1" ht="15" x14ac:dyDescent="0.25">
      <c r="A39" s="1"/>
      <c r="B39" s="55"/>
      <c r="C39" s="55" t="s">
        <v>134</v>
      </c>
      <c r="D39" s="226">
        <v>88.365580000000008</v>
      </c>
      <c r="E39" s="226">
        <v>57.912869999999998</v>
      </c>
      <c r="F39" s="65">
        <f t="shared" si="0"/>
        <v>-0.34462185389378996</v>
      </c>
      <c r="G39" s="166"/>
      <c r="H39" s="226">
        <v>53.747800000000012</v>
      </c>
      <c r="I39" s="226">
        <v>34.662199999999999</v>
      </c>
      <c r="J39" s="65">
        <f t="shared" si="1"/>
        <v>-0.3550954643724954</v>
      </c>
      <c r="L39" s="219"/>
      <c r="M39" s="104"/>
      <c r="N39" s="104"/>
      <c r="O39" s="104"/>
      <c r="P39" s="104"/>
      <c r="Q39" s="104"/>
      <c r="R39" s="104"/>
    </row>
    <row r="40" spans="1:18" s="5" customFormat="1" ht="15" x14ac:dyDescent="0.25">
      <c r="A40" s="1"/>
      <c r="B40" s="1"/>
      <c r="C40" s="71" t="s">
        <v>105</v>
      </c>
      <c r="D40" s="226">
        <v>416.38900000000001</v>
      </c>
      <c r="E40" s="226">
        <v>309.70632999999998</v>
      </c>
      <c r="F40" s="65">
        <f t="shared" si="0"/>
        <v>-0.25620914577474435</v>
      </c>
      <c r="G40" s="166"/>
      <c r="H40" s="226">
        <v>140.5883</v>
      </c>
      <c r="I40" s="226">
        <v>94.208300000000008</v>
      </c>
      <c r="J40" s="65">
        <f t="shared" si="1"/>
        <v>-0.32989942975340047</v>
      </c>
      <c r="L40" s="220"/>
      <c r="M40" s="117"/>
      <c r="N40" s="117"/>
      <c r="O40" s="117"/>
      <c r="P40" s="117"/>
      <c r="Q40" s="117"/>
      <c r="R40" s="117"/>
    </row>
    <row r="41" spans="1:18" ht="15.75" thickBot="1" x14ac:dyDescent="0.3">
      <c r="B41" s="8"/>
      <c r="C41" s="8"/>
      <c r="D41" s="8"/>
      <c r="E41" s="8"/>
      <c r="F41" s="8"/>
      <c r="G41" s="8"/>
      <c r="H41" s="8"/>
      <c r="I41" s="8"/>
      <c r="J41" s="8"/>
      <c r="L41" s="224"/>
      <c r="M41" s="224"/>
      <c r="N41" s="225"/>
      <c r="O41" s="225"/>
      <c r="P41" s="225"/>
      <c r="Q41" s="225"/>
      <c r="R41" s="225"/>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8"/>
      <c r="C44" s="17" t="s">
        <v>176</v>
      </c>
      <c r="D44" s="5"/>
      <c r="E44" s="5"/>
      <c r="F44" s="5"/>
      <c r="G44" s="5"/>
      <c r="H44" s="5"/>
      <c r="I44" s="5"/>
      <c r="J44" s="5"/>
      <c r="N44"/>
      <c r="O44"/>
      <c r="P44"/>
      <c r="Q44"/>
      <c r="R44"/>
    </row>
    <row r="45" spans="1:18" ht="15" x14ac:dyDescent="0.25">
      <c r="B45" s="16"/>
      <c r="C45" s="271" t="s">
        <v>126</v>
      </c>
      <c r="D45" s="271"/>
      <c r="E45" s="271"/>
      <c r="F45" s="271"/>
      <c r="G45" s="271"/>
      <c r="H45" s="271"/>
      <c r="I45" s="271"/>
      <c r="J45" s="271"/>
      <c r="N45"/>
      <c r="O45"/>
      <c r="P45"/>
      <c r="Q45"/>
      <c r="R45"/>
    </row>
    <row r="46" spans="1:18" ht="15" x14ac:dyDescent="0.25">
      <c r="B46" s="16"/>
      <c r="C46" s="271"/>
      <c r="D46" s="271"/>
      <c r="E46" s="271"/>
      <c r="F46" s="271"/>
      <c r="G46" s="271"/>
      <c r="H46" s="271"/>
      <c r="I46" s="271"/>
      <c r="J46" s="271"/>
      <c r="N46"/>
      <c r="O46"/>
      <c r="P46"/>
      <c r="Q46"/>
      <c r="R46"/>
    </row>
    <row r="47" spans="1:18" ht="15" x14ac:dyDescent="0.25">
      <c r="B47" s="16"/>
      <c r="C47" s="140"/>
      <c r="D47" s="140"/>
      <c r="E47" s="140"/>
      <c r="F47" s="140"/>
      <c r="G47" s="140"/>
      <c r="H47" s="140"/>
      <c r="I47" s="140"/>
      <c r="J47" s="140"/>
      <c r="N47"/>
      <c r="O47"/>
      <c r="P47"/>
      <c r="Q47"/>
      <c r="R47"/>
    </row>
    <row r="48" spans="1:18" ht="15" x14ac:dyDescent="0.25">
      <c r="B48" s="16"/>
      <c r="C48" s="141" t="s">
        <v>179</v>
      </c>
      <c r="D48" s="140"/>
      <c r="E48" s="140"/>
      <c r="F48" s="140"/>
      <c r="G48" s="140"/>
      <c r="H48" s="140"/>
      <c r="I48" s="140"/>
      <c r="J48" s="140"/>
      <c r="N48"/>
      <c r="O48"/>
      <c r="P48"/>
      <c r="Q48"/>
      <c r="R48"/>
    </row>
    <row r="49" spans="2:18" ht="15" x14ac:dyDescent="0.25">
      <c r="C49" s="17" t="s">
        <v>180</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M12" sqref="M12"/>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155</v>
      </c>
    </row>
    <row r="2" spans="1:19" x14ac:dyDescent="0.2">
      <c r="A2" s="12"/>
    </row>
    <row r="3" spans="1:19" ht="15" thickBot="1" x14ac:dyDescent="0.25"/>
    <row r="4" spans="1:19" ht="15.75" customHeight="1" x14ac:dyDescent="0.25">
      <c r="B4" s="41"/>
      <c r="C4" s="280">
        <v>44805</v>
      </c>
      <c r="D4" s="280"/>
      <c r="E4" s="280"/>
      <c r="F4" s="280"/>
      <c r="G4" s="281"/>
      <c r="H4" s="280"/>
      <c r="I4" s="280"/>
      <c r="J4" s="280"/>
    </row>
    <row r="5" spans="1:19" s="5" customFormat="1" ht="15" x14ac:dyDescent="0.25">
      <c r="A5" s="1"/>
      <c r="B5" s="58"/>
      <c r="C5" s="58"/>
      <c r="D5" s="59" t="s">
        <v>4</v>
      </c>
      <c r="E5" s="60"/>
      <c r="F5" s="60"/>
      <c r="G5" s="67"/>
      <c r="H5" s="59" t="s">
        <v>125</v>
      </c>
      <c r="I5" s="60"/>
      <c r="J5" s="60"/>
      <c r="M5" s="1"/>
      <c r="N5" s="1"/>
      <c r="O5" s="1"/>
      <c r="P5" s="1"/>
      <c r="Q5" s="1"/>
      <c r="R5"/>
      <c r="S5"/>
    </row>
    <row r="6" spans="1:19" s="5" customFormat="1" ht="15" x14ac:dyDescent="0.25">
      <c r="A6" s="1"/>
      <c r="B6" s="61"/>
      <c r="C6" s="61"/>
      <c r="D6" s="61">
        <v>2021</v>
      </c>
      <c r="E6" s="61">
        <v>2022</v>
      </c>
      <c r="F6" s="62" t="s">
        <v>178</v>
      </c>
      <c r="G6" s="61"/>
      <c r="H6" s="63">
        <v>2021</v>
      </c>
      <c r="I6" s="61">
        <v>2022</v>
      </c>
      <c r="J6" s="62" t="s">
        <v>178</v>
      </c>
      <c r="M6"/>
      <c r="N6"/>
      <c r="O6"/>
      <c r="P6"/>
      <c r="Q6"/>
      <c r="R6"/>
      <c r="S6"/>
    </row>
    <row r="7" spans="1:19" s="5" customFormat="1" ht="15" x14ac:dyDescent="0.25">
      <c r="A7" s="1"/>
      <c r="B7" s="50"/>
      <c r="C7" s="50"/>
      <c r="D7" s="51"/>
      <c r="E7" s="51"/>
      <c r="F7" s="51"/>
      <c r="G7" s="51"/>
      <c r="H7" s="64"/>
      <c r="I7" s="51"/>
      <c r="J7" s="51"/>
      <c r="M7"/>
      <c r="N7"/>
      <c r="O7"/>
      <c r="P7"/>
      <c r="Q7"/>
      <c r="R7"/>
      <c r="S7"/>
    </row>
    <row r="8" spans="1:19" s="5" customFormat="1" ht="15" x14ac:dyDescent="0.25">
      <c r="A8" s="1"/>
      <c r="B8" s="57" t="s">
        <v>11</v>
      </c>
      <c r="C8" s="50"/>
      <c r="D8" s="158">
        <v>84440.964854100661</v>
      </c>
      <c r="E8" s="158">
        <v>93601.064703544471</v>
      </c>
      <c r="F8" s="169">
        <f>IF(E8&lt;1,"",IFERROR((E8-D8)/D8,""))</f>
        <v>0.10847933660245206</v>
      </c>
      <c r="G8" s="126"/>
      <c r="H8" s="158">
        <v>67263.270299999989</v>
      </c>
      <c r="I8" s="158">
        <v>64182.016200000005</v>
      </c>
      <c r="J8" s="169">
        <f>IF(I8&lt;1,"",IFERROR((I8-H8)/H8,""))</f>
        <v>-4.5808865466358158E-2</v>
      </c>
      <c r="K8" s="24"/>
      <c r="M8"/>
      <c r="N8"/>
      <c r="O8"/>
      <c r="P8"/>
      <c r="Q8"/>
      <c r="R8"/>
      <c r="S8"/>
    </row>
    <row r="9" spans="1:19" s="5" customFormat="1" ht="21.75" customHeight="1" x14ac:dyDescent="0.25">
      <c r="A9" s="1"/>
      <c r="B9" s="52" t="s">
        <v>33</v>
      </c>
      <c r="C9" s="55"/>
      <c r="D9" s="158">
        <v>25670.492674100653</v>
      </c>
      <c r="E9" s="158">
        <v>32430.250229917812</v>
      </c>
      <c r="F9" s="169">
        <f t="shared" ref="F9:F23" si="0">IF(E9&lt;1,"",IFERROR((E9-D9)/D9,""))</f>
        <v>0.26332792446313974</v>
      </c>
      <c r="G9" s="126"/>
      <c r="H9" s="158">
        <v>11170.106</v>
      </c>
      <c r="I9" s="158">
        <v>13360.667599999999</v>
      </c>
      <c r="J9" s="169">
        <f t="shared" ref="J9:J23" si="1">IF(I9&lt;1,"",IFERROR((I9-H9)/H9,""))</f>
        <v>0.19610929385987913</v>
      </c>
      <c r="K9" s="24"/>
      <c r="M9"/>
      <c r="N9"/>
      <c r="O9"/>
      <c r="P9"/>
      <c r="Q9"/>
      <c r="R9"/>
      <c r="S9"/>
    </row>
    <row r="10" spans="1:19" s="5" customFormat="1" ht="15" x14ac:dyDescent="0.25">
      <c r="A10" s="1"/>
      <c r="B10" s="55"/>
      <c r="C10" s="55" t="s">
        <v>5</v>
      </c>
      <c r="D10" s="159">
        <v>10981.501897742481</v>
      </c>
      <c r="E10" s="159">
        <v>17904.756907777271</v>
      </c>
      <c r="F10" s="170">
        <f t="shared" si="0"/>
        <v>0.63044700756806649</v>
      </c>
      <c r="G10" s="56"/>
      <c r="H10" s="159">
        <v>4081.5998</v>
      </c>
      <c r="I10" s="159">
        <v>5734.643</v>
      </c>
      <c r="J10" s="170">
        <f t="shared" si="1"/>
        <v>0.40499884383569407</v>
      </c>
      <c r="K10" s="24"/>
      <c r="M10"/>
      <c r="N10"/>
      <c r="O10"/>
      <c r="P10"/>
      <c r="Q10"/>
      <c r="R10"/>
      <c r="S10"/>
    </row>
    <row r="11" spans="1:19" s="5" customFormat="1" ht="15" x14ac:dyDescent="0.25">
      <c r="A11" s="1"/>
      <c r="B11" s="55"/>
      <c r="C11" s="55" t="s">
        <v>26</v>
      </c>
      <c r="D11" s="159">
        <v>361.61943000000002</v>
      </c>
      <c r="E11" s="159">
        <v>178.47941</v>
      </c>
      <c r="F11" s="170">
        <f t="shared" si="0"/>
        <v>-0.50644408128180507</v>
      </c>
      <c r="G11" s="56"/>
      <c r="H11" s="159">
        <v>290.53809999999999</v>
      </c>
      <c r="I11" s="159">
        <v>134.44990000000001</v>
      </c>
      <c r="J11" s="170">
        <f t="shared" si="1"/>
        <v>-0.5372383174530293</v>
      </c>
      <c r="K11" s="24"/>
      <c r="M11"/>
      <c r="N11"/>
      <c r="O11"/>
      <c r="P11"/>
      <c r="Q11"/>
      <c r="R11"/>
      <c r="S11"/>
    </row>
    <row r="12" spans="1:19" s="5" customFormat="1" ht="15" x14ac:dyDescent="0.25">
      <c r="A12" s="1"/>
      <c r="B12" s="1"/>
      <c r="C12" s="1" t="s">
        <v>27</v>
      </c>
      <c r="D12" s="159">
        <v>13954.90626635817</v>
      </c>
      <c r="E12" s="159">
        <v>13980.747632140539</v>
      </c>
      <c r="F12" s="170">
        <f t="shared" si="0"/>
        <v>1.851776378080485E-3</v>
      </c>
      <c r="G12" s="56"/>
      <c r="H12" s="159">
        <v>6696.6284999999998</v>
      </c>
      <c r="I12" s="159">
        <v>7403.3568999999998</v>
      </c>
      <c r="J12" s="170">
        <f t="shared" si="1"/>
        <v>0.10553495688166067</v>
      </c>
      <c r="K12" s="24"/>
      <c r="M12"/>
      <c r="N12"/>
      <c r="O12"/>
      <c r="P12"/>
      <c r="Q12"/>
      <c r="R12"/>
      <c r="S12"/>
    </row>
    <row r="13" spans="1:19" s="5" customFormat="1" ht="15" x14ac:dyDescent="0.25">
      <c r="A13" s="1"/>
      <c r="B13" s="1"/>
      <c r="C13" s="1" t="s">
        <v>28</v>
      </c>
      <c r="D13" s="159">
        <v>372.46508</v>
      </c>
      <c r="E13" s="159">
        <v>366.26627999999999</v>
      </c>
      <c r="F13" s="170">
        <f t="shared" si="0"/>
        <v>-1.6642633988668162E-2</v>
      </c>
      <c r="G13" s="56"/>
      <c r="H13" s="159">
        <v>101.3396</v>
      </c>
      <c r="I13" s="159">
        <v>88.217799999999997</v>
      </c>
      <c r="J13" s="170">
        <f t="shared" si="1"/>
        <v>-0.12948343983990471</v>
      </c>
      <c r="K13" s="24"/>
      <c r="M13"/>
      <c r="N13"/>
      <c r="O13"/>
      <c r="P13"/>
      <c r="Q13"/>
      <c r="R13"/>
      <c r="S13"/>
    </row>
    <row r="14" spans="1:19" s="5" customFormat="1" ht="24.75" customHeight="1" x14ac:dyDescent="0.25">
      <c r="A14" s="1"/>
      <c r="B14" s="52" t="s">
        <v>29</v>
      </c>
      <c r="C14" s="55"/>
      <c r="D14" s="158">
        <v>26722.999010000003</v>
      </c>
      <c r="E14" s="158">
        <v>31816.136189272409</v>
      </c>
      <c r="F14" s="169">
        <f t="shared" si="0"/>
        <v>0.19059002986029019</v>
      </c>
      <c r="G14" s="126"/>
      <c r="H14" s="158">
        <v>43684.003999999994</v>
      </c>
      <c r="I14" s="158">
        <v>39496.449000000008</v>
      </c>
      <c r="J14" s="169">
        <f t="shared" si="1"/>
        <v>-9.5860145970135577E-2</v>
      </c>
      <c r="K14" s="24"/>
      <c r="M14" s="146"/>
      <c r="N14"/>
      <c r="O14"/>
      <c r="P14"/>
      <c r="Q14"/>
      <c r="R14"/>
      <c r="S14"/>
    </row>
    <row r="15" spans="1:19" s="5" customFormat="1" ht="15" x14ac:dyDescent="0.25">
      <c r="A15" s="1"/>
      <c r="B15" s="52"/>
      <c r="C15" s="55" t="s">
        <v>5</v>
      </c>
      <c r="D15" s="159">
        <v>1249.5242800000001</v>
      </c>
      <c r="E15" s="159">
        <v>6543.5864061221464</v>
      </c>
      <c r="F15" s="170">
        <f t="shared" si="0"/>
        <v>4.2368621489469138</v>
      </c>
      <c r="G15" s="56"/>
      <c r="H15" s="159">
        <v>2212.8683999999998</v>
      </c>
      <c r="I15" s="159">
        <v>2433.7177999999999</v>
      </c>
      <c r="J15" s="170">
        <f t="shared" si="1"/>
        <v>9.9802319921058147E-2</v>
      </c>
      <c r="K15" s="24"/>
      <c r="M15"/>
      <c r="N15"/>
      <c r="O15"/>
      <c r="P15"/>
      <c r="Q15"/>
      <c r="R15"/>
      <c r="S15"/>
    </row>
    <row r="16" spans="1:19" s="5" customFormat="1" ht="15" x14ac:dyDescent="0.25">
      <c r="A16" s="1"/>
      <c r="B16" s="52"/>
      <c r="C16" s="55" t="s">
        <v>26</v>
      </c>
      <c r="D16" s="159">
        <v>3528.2066399999999</v>
      </c>
      <c r="E16" s="159">
        <v>3736.8772057382121</v>
      </c>
      <c r="F16" s="170">
        <f t="shared" si="0"/>
        <v>5.9143521632908723E-2</v>
      </c>
      <c r="G16" s="56"/>
      <c r="H16" s="159">
        <v>8226.9136999999992</v>
      </c>
      <c r="I16" s="159">
        <v>7144.4223000000002</v>
      </c>
      <c r="J16" s="170">
        <f t="shared" si="1"/>
        <v>-0.13157928227690041</v>
      </c>
      <c r="K16" s="24"/>
      <c r="M16"/>
      <c r="N16"/>
      <c r="O16"/>
      <c r="P16"/>
      <c r="Q16"/>
      <c r="R16"/>
      <c r="S16"/>
    </row>
    <row r="17" spans="1:19" s="5" customFormat="1" ht="15" x14ac:dyDescent="0.25">
      <c r="A17" s="1"/>
      <c r="B17" s="55"/>
      <c r="C17" s="1" t="s">
        <v>27</v>
      </c>
      <c r="D17" s="159">
        <v>21944.942190000002</v>
      </c>
      <c r="E17" s="159">
        <v>21535.646677412049</v>
      </c>
      <c r="F17" s="170">
        <f t="shared" si="0"/>
        <v>-1.86510180361497E-2</v>
      </c>
      <c r="G17" s="56"/>
      <c r="H17" s="159">
        <v>33244.070899999999</v>
      </c>
      <c r="I17" s="159">
        <v>29918.306400000001</v>
      </c>
      <c r="J17" s="170">
        <f t="shared" si="1"/>
        <v>-0.10004083164195146</v>
      </c>
      <c r="K17" s="24"/>
      <c r="M17"/>
      <c r="N17"/>
      <c r="O17"/>
      <c r="P17"/>
      <c r="Q17"/>
      <c r="R17"/>
      <c r="S17"/>
    </row>
    <row r="18" spans="1:19" s="5" customFormat="1" ht="15" x14ac:dyDescent="0.25">
      <c r="A18" s="1"/>
      <c r="B18" s="68"/>
      <c r="C18" s="11" t="s">
        <v>28</v>
      </c>
      <c r="D18" s="159">
        <v>0.32590000000000002</v>
      </c>
      <c r="E18" s="159">
        <v>2.5899999999999999E-2</v>
      </c>
      <c r="F18" s="171" t="str">
        <f t="shared" si="0"/>
        <v/>
      </c>
      <c r="G18" s="127"/>
      <c r="H18" s="159">
        <v>0.151</v>
      </c>
      <c r="I18" s="159">
        <v>2.5000000000000001E-3</v>
      </c>
      <c r="J18" s="171" t="str">
        <f t="shared" si="1"/>
        <v/>
      </c>
      <c r="K18" s="24"/>
      <c r="M18"/>
      <c r="N18"/>
      <c r="O18"/>
      <c r="P18"/>
      <c r="Q18"/>
      <c r="R18"/>
      <c r="S18"/>
    </row>
    <row r="19" spans="1:19" s="5" customFormat="1" ht="24" customHeight="1" x14ac:dyDescent="0.25">
      <c r="A19" s="1"/>
      <c r="B19" s="52" t="s">
        <v>30</v>
      </c>
      <c r="C19" s="55"/>
      <c r="D19" s="158">
        <v>32047.473169999997</v>
      </c>
      <c r="E19" s="158">
        <v>29354.67828435425</v>
      </c>
      <c r="F19" s="169">
        <f t="shared" si="0"/>
        <v>-8.4025185741211691E-2</v>
      </c>
      <c r="G19" s="126"/>
      <c r="H19" s="158">
        <v>12409.1603</v>
      </c>
      <c r="I19" s="158">
        <v>11324.899599999999</v>
      </c>
      <c r="J19" s="169">
        <f t="shared" si="1"/>
        <v>-8.7375831545991128E-2</v>
      </c>
      <c r="K19" s="24"/>
      <c r="M19"/>
      <c r="N19"/>
      <c r="O19"/>
      <c r="P19"/>
      <c r="Q19"/>
      <c r="R19"/>
      <c r="S19"/>
    </row>
    <row r="20" spans="1:19" s="5" customFormat="1" ht="15" x14ac:dyDescent="0.25">
      <c r="A20" s="1"/>
      <c r="B20" s="55"/>
      <c r="C20" s="55" t="s">
        <v>5</v>
      </c>
      <c r="D20" s="159">
        <v>13699.446239999999</v>
      </c>
      <c r="E20" s="159">
        <v>14290.421700000001</v>
      </c>
      <c r="F20" s="170">
        <f t="shared" si="0"/>
        <v>4.3138638573175021E-2</v>
      </c>
      <c r="G20" s="56"/>
      <c r="H20" s="159">
        <v>5874.1957000000002</v>
      </c>
      <c r="I20" s="159">
        <v>5475.1639999999998</v>
      </c>
      <c r="J20" s="170">
        <f t="shared" si="1"/>
        <v>-6.7929589066976506E-2</v>
      </c>
      <c r="K20" s="24"/>
      <c r="M20"/>
      <c r="N20"/>
      <c r="O20"/>
      <c r="P20"/>
      <c r="Q20"/>
      <c r="R20"/>
      <c r="S20"/>
    </row>
    <row r="21" spans="1:19" s="5" customFormat="1" ht="15" x14ac:dyDescent="0.25">
      <c r="A21" s="1"/>
      <c r="B21" s="55"/>
      <c r="C21" s="55" t="s">
        <v>26</v>
      </c>
      <c r="D21" s="159">
        <v>2227.4822199999999</v>
      </c>
      <c r="E21" s="159">
        <v>1733.6438372349739</v>
      </c>
      <c r="F21" s="170">
        <f t="shared" si="0"/>
        <v>-0.22170250264221006</v>
      </c>
      <c r="G21" s="56"/>
      <c r="H21" s="159">
        <v>1050.857</v>
      </c>
      <c r="I21" s="159">
        <v>640.77509999999995</v>
      </c>
      <c r="J21" s="170">
        <f t="shared" si="1"/>
        <v>-0.39023568382758078</v>
      </c>
      <c r="K21" s="24"/>
      <c r="M21"/>
      <c r="N21"/>
      <c r="O21"/>
      <c r="P21"/>
      <c r="Q21"/>
      <c r="R21"/>
      <c r="S21"/>
    </row>
    <row r="22" spans="1:19" s="5" customFormat="1" ht="15" x14ac:dyDescent="0.25">
      <c r="A22" s="1"/>
      <c r="B22" s="1"/>
      <c r="C22" s="1" t="s">
        <v>27</v>
      </c>
      <c r="D22" s="159">
        <v>15435.65453</v>
      </c>
      <c r="E22" s="159">
        <v>12767.563514810499</v>
      </c>
      <c r="F22" s="170">
        <f t="shared" si="0"/>
        <v>-0.17285247023402386</v>
      </c>
      <c r="G22" s="56"/>
      <c r="H22" s="159">
        <v>5167.7279999999992</v>
      </c>
      <c r="I22" s="159">
        <v>4905.6509999999998</v>
      </c>
      <c r="J22" s="170">
        <f t="shared" si="1"/>
        <v>-5.0714162974521755E-2</v>
      </c>
      <c r="K22" s="24"/>
      <c r="M22"/>
      <c r="N22"/>
      <c r="O22"/>
      <c r="P22"/>
      <c r="Q22"/>
      <c r="R22"/>
      <c r="S22"/>
    </row>
    <row r="23" spans="1:19" s="5" customFormat="1" ht="15" x14ac:dyDescent="0.25">
      <c r="A23" s="1"/>
      <c r="B23" s="1"/>
      <c r="C23" s="1" t="s">
        <v>28</v>
      </c>
      <c r="D23" s="159">
        <v>684.89017999999999</v>
      </c>
      <c r="E23" s="159">
        <v>563.04923230877625</v>
      </c>
      <c r="F23" s="170">
        <f t="shared" si="0"/>
        <v>-0.17789851752761843</v>
      </c>
      <c r="G23" s="56"/>
      <c r="H23" s="159">
        <v>316.37959999999998</v>
      </c>
      <c r="I23" s="159">
        <v>303.30950000000001</v>
      </c>
      <c r="J23" s="170">
        <f t="shared" si="1"/>
        <v>-4.1311449916492618E-2</v>
      </c>
      <c r="K23" s="24"/>
      <c r="M23"/>
      <c r="N23"/>
      <c r="O23"/>
      <c r="P23"/>
      <c r="Q23"/>
    </row>
    <row r="24" spans="1:19" s="5" customFormat="1" ht="15.75" thickBot="1" x14ac:dyDescent="0.3">
      <c r="A24" s="1"/>
      <c r="B24" s="69"/>
      <c r="C24" s="70"/>
      <c r="D24" s="70"/>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8"/>
      <c r="C27" s="17" t="s">
        <v>176</v>
      </c>
      <c r="K27" s="19"/>
      <c r="L27" s="19"/>
      <c r="M27" s="19"/>
    </row>
    <row r="28" spans="1:19" s="5" customFormat="1" x14ac:dyDescent="0.2">
      <c r="A28" s="1"/>
      <c r="B28" s="16"/>
      <c r="C28" s="271" t="s">
        <v>126</v>
      </c>
      <c r="D28" s="271"/>
      <c r="E28" s="271"/>
      <c r="F28" s="271"/>
      <c r="G28" s="271"/>
      <c r="H28" s="271"/>
      <c r="I28" s="271"/>
      <c r="J28" s="271"/>
      <c r="K28" s="19"/>
      <c r="L28" s="19"/>
      <c r="M28" s="19"/>
    </row>
    <row r="29" spans="1:19" s="5" customFormat="1" x14ac:dyDescent="0.2">
      <c r="A29" s="1"/>
      <c r="B29" s="16"/>
      <c r="C29" s="271"/>
      <c r="D29" s="271"/>
      <c r="E29" s="271"/>
      <c r="F29" s="271"/>
      <c r="G29" s="271"/>
      <c r="H29" s="271"/>
      <c r="I29" s="271"/>
      <c r="J29" s="271"/>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election activeCell="R9" sqref="R9"/>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154</v>
      </c>
    </row>
    <row r="2" spans="1:14" x14ac:dyDescent="0.2">
      <c r="A2" s="12"/>
    </row>
    <row r="3" spans="1:14" ht="15" thickBot="1" x14ac:dyDescent="0.25"/>
    <row r="4" spans="1:14" ht="15" x14ac:dyDescent="0.25">
      <c r="B4" s="90"/>
      <c r="C4" s="281">
        <v>44805</v>
      </c>
      <c r="D4" s="281"/>
      <c r="E4" s="281"/>
      <c r="F4" s="281"/>
      <c r="G4" s="281"/>
      <c r="H4" s="281"/>
      <c r="I4" s="281"/>
      <c r="J4" s="281"/>
      <c r="K4" s="281"/>
      <c r="L4" s="281"/>
      <c r="M4" s="281"/>
      <c r="N4" s="281"/>
    </row>
    <row r="5" spans="1:14" s="5" customFormat="1" x14ac:dyDescent="0.2">
      <c r="A5" s="1"/>
      <c r="B5" s="58"/>
      <c r="C5" s="58"/>
      <c r="D5" s="59" t="s">
        <v>4</v>
      </c>
      <c r="E5" s="60"/>
      <c r="F5" s="60"/>
      <c r="G5" s="66"/>
      <c r="H5" s="59" t="s">
        <v>125</v>
      </c>
      <c r="I5" s="60"/>
      <c r="J5" s="60"/>
      <c r="K5" s="221"/>
      <c r="L5" s="59" t="s">
        <v>139</v>
      </c>
      <c r="M5" s="60"/>
      <c r="N5" s="60"/>
    </row>
    <row r="6" spans="1:14" s="5" customFormat="1" x14ac:dyDescent="0.2">
      <c r="A6" s="1"/>
      <c r="B6" s="61"/>
      <c r="C6" s="61"/>
      <c r="D6" s="61">
        <v>2021</v>
      </c>
      <c r="E6" s="61">
        <v>2022</v>
      </c>
      <c r="F6" s="62" t="s">
        <v>178</v>
      </c>
      <c r="G6" s="61"/>
      <c r="H6" s="63">
        <v>2021</v>
      </c>
      <c r="I6" s="61">
        <v>2022</v>
      </c>
      <c r="J6" s="62" t="s">
        <v>178</v>
      </c>
      <c r="K6" s="63"/>
      <c r="L6" s="63">
        <v>2021</v>
      </c>
      <c r="M6" s="61">
        <v>2022</v>
      </c>
      <c r="N6" s="62" t="s">
        <v>178</v>
      </c>
    </row>
    <row r="7" spans="1:14" s="5" customFormat="1" x14ac:dyDescent="0.2">
      <c r="A7" s="1"/>
      <c r="B7" s="50"/>
      <c r="C7" s="50"/>
      <c r="D7" s="51"/>
      <c r="E7" s="51"/>
      <c r="F7" s="51"/>
      <c r="G7" s="51"/>
      <c r="H7" s="64"/>
      <c r="I7" s="51"/>
      <c r="J7" s="51"/>
      <c r="K7" s="64"/>
      <c r="L7" s="64"/>
      <c r="M7" s="51"/>
      <c r="N7" s="51"/>
    </row>
    <row r="8" spans="1:14" s="5" customFormat="1" ht="15" x14ac:dyDescent="0.25">
      <c r="A8" s="1"/>
      <c r="B8" s="57" t="s">
        <v>11</v>
      </c>
      <c r="C8" s="50"/>
      <c r="D8" s="172">
        <v>84440.964854100661</v>
      </c>
      <c r="E8" s="172">
        <v>93601.064703544456</v>
      </c>
      <c r="F8" s="161">
        <f t="shared" ref="F8:F36" si="0">(E8-D8)/D8</f>
        <v>0.10847933660245189</v>
      </c>
      <c r="G8" s="72"/>
      <c r="H8" s="174">
        <v>67263.270300000004</v>
      </c>
      <c r="I8" s="174">
        <v>64182.016200000005</v>
      </c>
      <c r="J8" s="161">
        <f t="shared" ref="J8:J36" si="1">(I8-H8)/H8</f>
        <v>-4.5808865466358366E-2</v>
      </c>
      <c r="K8" s="163"/>
      <c r="L8" s="174">
        <v>18357</v>
      </c>
      <c r="M8" s="174">
        <v>13797</v>
      </c>
      <c r="N8" s="192">
        <f t="shared" ref="N8:N36" si="2">(M8-L8)/L8</f>
        <v>-0.24840660238601078</v>
      </c>
    </row>
    <row r="9" spans="1:14" s="5" customFormat="1" x14ac:dyDescent="0.2">
      <c r="A9" s="1"/>
      <c r="B9" s="50"/>
      <c r="C9" s="1" t="s">
        <v>34</v>
      </c>
      <c r="D9" s="173">
        <v>14472.092170000002</v>
      </c>
      <c r="E9" s="173">
        <v>9714.4808597507727</v>
      </c>
      <c r="F9" s="176">
        <f t="shared" si="0"/>
        <v>-0.32874385087952551</v>
      </c>
      <c r="G9" s="51"/>
      <c r="H9" s="175">
        <v>3413.9049999999997</v>
      </c>
      <c r="I9" s="175">
        <v>2413.4101000000001</v>
      </c>
      <c r="J9" s="162">
        <f t="shared" si="1"/>
        <v>-0.29306465762814132</v>
      </c>
      <c r="K9" s="165"/>
      <c r="L9" s="175">
        <v>12591</v>
      </c>
      <c r="M9" s="175">
        <v>8999</v>
      </c>
      <c r="N9" s="193">
        <f t="shared" si="2"/>
        <v>-0.28528313874990074</v>
      </c>
    </row>
    <row r="10" spans="1:14" s="5" customFormat="1" x14ac:dyDescent="0.2">
      <c r="A10" s="1"/>
      <c r="B10" s="50"/>
      <c r="C10" s="1" t="s">
        <v>35</v>
      </c>
      <c r="D10" s="173">
        <v>4334.4475999999995</v>
      </c>
      <c r="E10" s="173">
        <v>3419.32368</v>
      </c>
      <c r="F10" s="176">
        <f t="shared" si="0"/>
        <v>-0.21112815390823958</v>
      </c>
      <c r="G10" s="51"/>
      <c r="H10" s="175">
        <v>1663.8637000000001</v>
      </c>
      <c r="I10" s="175">
        <v>1109.9655</v>
      </c>
      <c r="J10" s="162">
        <f t="shared" si="1"/>
        <v>-0.3328987825144572</v>
      </c>
      <c r="K10" s="165"/>
      <c r="L10" s="175">
        <v>1920</v>
      </c>
      <c r="M10" s="175">
        <v>1490</v>
      </c>
      <c r="N10" s="193">
        <f t="shared" si="2"/>
        <v>-0.22395833333333334</v>
      </c>
    </row>
    <row r="11" spans="1:14" s="5" customFormat="1" x14ac:dyDescent="0.2">
      <c r="A11" s="1"/>
      <c r="B11" s="1"/>
      <c r="C11" s="1" t="s">
        <v>36</v>
      </c>
      <c r="D11" s="173">
        <v>6868.6601599999995</v>
      </c>
      <c r="E11" s="173">
        <v>6583.7744900000007</v>
      </c>
      <c r="F11" s="176">
        <f t="shared" si="0"/>
        <v>-4.1476163234723029E-2</v>
      </c>
      <c r="G11" s="1"/>
      <c r="H11" s="175">
        <v>4266.7120999999997</v>
      </c>
      <c r="I11" s="175">
        <v>3613.8658999999998</v>
      </c>
      <c r="J11" s="162">
        <f t="shared" si="1"/>
        <v>-0.15300919881610947</v>
      </c>
      <c r="K11" s="165"/>
      <c r="L11" s="175">
        <v>1599</v>
      </c>
      <c r="M11" s="175">
        <v>1370</v>
      </c>
      <c r="N11" s="193">
        <f t="shared" si="2"/>
        <v>-0.1432145090681676</v>
      </c>
    </row>
    <row r="12" spans="1:14" s="5" customFormat="1" x14ac:dyDescent="0.2">
      <c r="A12" s="1"/>
      <c r="B12" s="1"/>
      <c r="C12" s="1" t="s">
        <v>37</v>
      </c>
      <c r="D12" s="173">
        <v>15441.436</v>
      </c>
      <c r="E12" s="173">
        <v>14585.434634354244</v>
      </c>
      <c r="F12" s="176">
        <f t="shared" si="0"/>
        <v>-5.543534718181365E-2</v>
      </c>
      <c r="G12" s="1"/>
      <c r="H12" s="175">
        <v>6789.5771000000004</v>
      </c>
      <c r="I12" s="175">
        <v>6566.6849000000002</v>
      </c>
      <c r="J12" s="162">
        <f t="shared" si="1"/>
        <v>-3.2828583683069186E-2</v>
      </c>
      <c r="K12" s="165"/>
      <c r="L12" s="175">
        <v>1627</v>
      </c>
      <c r="M12" s="175">
        <v>1355</v>
      </c>
      <c r="N12" s="193">
        <f t="shared" si="2"/>
        <v>-0.16717885679164105</v>
      </c>
    </row>
    <row r="13" spans="1:14" s="5" customFormat="1" x14ac:dyDescent="0.2">
      <c r="A13" s="1"/>
      <c r="B13" s="1"/>
      <c r="C13" s="1" t="s">
        <v>38</v>
      </c>
      <c r="D13" s="173">
        <v>43324.32892410065</v>
      </c>
      <c r="E13" s="173">
        <v>59298.051039439451</v>
      </c>
      <c r="F13" s="176">
        <f t="shared" si="0"/>
        <v>0.36870097037909039</v>
      </c>
      <c r="G13" s="1"/>
      <c r="H13" s="175">
        <v>51129.212400000004</v>
      </c>
      <c r="I13" s="175">
        <v>50478.089800000002</v>
      </c>
      <c r="J13" s="162">
        <f t="shared" si="1"/>
        <v>-1.2734845100019619E-2</v>
      </c>
      <c r="K13" s="165"/>
      <c r="L13" s="175">
        <v>620</v>
      </c>
      <c r="M13" s="175">
        <v>583</v>
      </c>
      <c r="N13" s="193">
        <f t="shared" si="2"/>
        <v>-5.9677419354838709E-2</v>
      </c>
    </row>
    <row r="14" spans="1:14" s="5" customFormat="1" ht="23.25" customHeight="1" x14ac:dyDescent="0.25">
      <c r="A14" s="1"/>
      <c r="B14" s="57" t="s">
        <v>8</v>
      </c>
      <c r="C14" s="1"/>
      <c r="D14" s="174">
        <v>25930.472417742483</v>
      </c>
      <c r="E14" s="174">
        <v>38738.765013899421</v>
      </c>
      <c r="F14" s="161">
        <f t="shared" si="0"/>
        <v>0.4939475220433347</v>
      </c>
      <c r="G14" s="3"/>
      <c r="H14" s="174">
        <v>12168.6639</v>
      </c>
      <c r="I14" s="174">
        <v>13643.524800000001</v>
      </c>
      <c r="J14" s="161">
        <f t="shared" si="1"/>
        <v>0.12120154785440343</v>
      </c>
      <c r="K14" s="177"/>
      <c r="L14" s="174">
        <v>11239</v>
      </c>
      <c r="M14" s="174">
        <v>8803</v>
      </c>
      <c r="N14" s="192">
        <f t="shared" si="2"/>
        <v>-0.21674526203398878</v>
      </c>
    </row>
    <row r="15" spans="1:14" x14ac:dyDescent="0.2">
      <c r="C15" s="1" t="s">
        <v>34</v>
      </c>
      <c r="D15" s="175">
        <v>6434.8417100000006</v>
      </c>
      <c r="E15" s="175">
        <v>5390.4016997507724</v>
      </c>
      <c r="F15" s="162">
        <f t="shared" si="0"/>
        <v>-0.16231013245067502</v>
      </c>
      <c r="H15" s="175">
        <v>1683.7916</v>
      </c>
      <c r="I15" s="175">
        <v>1262.0952</v>
      </c>
      <c r="J15" s="162">
        <f t="shared" si="1"/>
        <v>-0.25044453244688952</v>
      </c>
      <c r="K15" s="178"/>
      <c r="L15" s="175">
        <v>8477</v>
      </c>
      <c r="M15" s="175">
        <v>6382</v>
      </c>
      <c r="N15" s="193">
        <f t="shared" si="2"/>
        <v>-0.24713931815500767</v>
      </c>
    </row>
    <row r="16" spans="1:14" x14ac:dyDescent="0.2">
      <c r="C16" s="1" t="s">
        <v>35</v>
      </c>
      <c r="D16" s="175">
        <v>2082.3201899999999</v>
      </c>
      <c r="E16" s="175">
        <v>2026.78493</v>
      </c>
      <c r="F16" s="162">
        <f t="shared" si="0"/>
        <v>-2.6669894604441156E-2</v>
      </c>
      <c r="H16" s="175">
        <v>977.33540000000005</v>
      </c>
      <c r="I16" s="175">
        <v>746.81870000000004</v>
      </c>
      <c r="J16" s="162">
        <f t="shared" si="1"/>
        <v>-0.23586242757603992</v>
      </c>
      <c r="K16" s="178"/>
      <c r="L16" s="175">
        <v>1100</v>
      </c>
      <c r="M16" s="175">
        <v>955</v>
      </c>
      <c r="N16" s="193">
        <f t="shared" si="2"/>
        <v>-0.13181818181818181</v>
      </c>
    </row>
    <row r="17" spans="2:14" x14ac:dyDescent="0.2">
      <c r="C17" s="1" t="s">
        <v>36</v>
      </c>
      <c r="D17" s="175">
        <v>5717.5072899999996</v>
      </c>
      <c r="E17" s="175">
        <v>5634.8957700000001</v>
      </c>
      <c r="F17" s="162">
        <f t="shared" si="0"/>
        <v>-1.4448870077435351E-2</v>
      </c>
      <c r="H17" s="175">
        <v>3708.9400999999998</v>
      </c>
      <c r="I17" s="175">
        <v>3148.7071999999998</v>
      </c>
      <c r="J17" s="162">
        <f t="shared" si="1"/>
        <v>-0.15104932538543828</v>
      </c>
      <c r="K17" s="178"/>
      <c r="L17" s="175">
        <v>1057</v>
      </c>
      <c r="M17" s="175">
        <v>909</v>
      </c>
      <c r="N17" s="193">
        <f t="shared" si="2"/>
        <v>-0.14001892147587511</v>
      </c>
    </row>
    <row r="18" spans="2:14" x14ac:dyDescent="0.2">
      <c r="C18" s="1" t="s">
        <v>37</v>
      </c>
      <c r="D18" s="175">
        <v>4313.5123899999999</v>
      </c>
      <c r="E18" s="175">
        <v>4492.4068299999999</v>
      </c>
      <c r="F18" s="162">
        <f t="shared" si="0"/>
        <v>4.1473032606729118E-2</v>
      </c>
      <c r="H18" s="175">
        <v>1626.1890000000001</v>
      </c>
      <c r="I18" s="175">
        <v>1521.2788</v>
      </c>
      <c r="J18" s="162">
        <f t="shared" si="1"/>
        <v>-6.4512919470000124E-2</v>
      </c>
      <c r="K18" s="178"/>
      <c r="L18" s="175">
        <v>384</v>
      </c>
      <c r="M18" s="175">
        <v>348</v>
      </c>
      <c r="N18" s="193">
        <f t="shared" si="2"/>
        <v>-9.375E-2</v>
      </c>
    </row>
    <row r="19" spans="2:14" x14ac:dyDescent="0.2">
      <c r="C19" s="1" t="s">
        <v>38</v>
      </c>
      <c r="D19" s="175">
        <v>7382.2908377424819</v>
      </c>
      <c r="E19" s="175">
        <v>21194.275784148649</v>
      </c>
      <c r="F19" s="162">
        <f t="shared" si="0"/>
        <v>1.8709619073514985</v>
      </c>
      <c r="H19" s="175">
        <v>4172.4078</v>
      </c>
      <c r="I19" s="175">
        <v>6964.6249000000007</v>
      </c>
      <c r="J19" s="162">
        <f t="shared" si="1"/>
        <v>0.66921001825372883</v>
      </c>
      <c r="K19" s="178"/>
      <c r="L19" s="175">
        <v>221</v>
      </c>
      <c r="M19" s="175">
        <v>209</v>
      </c>
      <c r="N19" s="193">
        <f t="shared" si="2"/>
        <v>-5.4298642533936653E-2</v>
      </c>
    </row>
    <row r="20" spans="2:14" ht="24" customHeight="1" x14ac:dyDescent="0.25">
      <c r="B20" s="57" t="s">
        <v>13</v>
      </c>
      <c r="D20" s="174">
        <v>6117.3082900000009</v>
      </c>
      <c r="E20" s="174">
        <v>5649.0004529731859</v>
      </c>
      <c r="F20" s="161">
        <f t="shared" si="0"/>
        <v>-7.655455877421781E-2</v>
      </c>
      <c r="G20" s="3"/>
      <c r="H20" s="174">
        <v>9568.3087999999989</v>
      </c>
      <c r="I20" s="174">
        <v>7919.6473000000005</v>
      </c>
      <c r="J20" s="161">
        <f t="shared" si="1"/>
        <v>-0.17230437838711879</v>
      </c>
      <c r="K20" s="177"/>
      <c r="L20" s="174">
        <v>770</v>
      </c>
      <c r="M20" s="174">
        <v>430</v>
      </c>
      <c r="N20" s="192">
        <f t="shared" si="2"/>
        <v>-0.44155844155844154</v>
      </c>
    </row>
    <row r="21" spans="2:14" x14ac:dyDescent="0.2">
      <c r="C21" s="1" t="s">
        <v>34</v>
      </c>
      <c r="D21" s="175">
        <v>432.49705</v>
      </c>
      <c r="E21" s="175">
        <v>162.20872</v>
      </c>
      <c r="F21" s="162">
        <f t="shared" si="0"/>
        <v>-0.62494837826061467</v>
      </c>
      <c r="H21" s="175">
        <v>189.4007</v>
      </c>
      <c r="I21" s="175">
        <v>59.402200000000001</v>
      </c>
      <c r="J21" s="162">
        <f t="shared" si="1"/>
        <v>-0.68636757942288495</v>
      </c>
      <c r="K21" s="178"/>
      <c r="L21" s="175">
        <v>249</v>
      </c>
      <c r="M21" s="175">
        <v>91</v>
      </c>
      <c r="N21" s="193">
        <f t="shared" si="2"/>
        <v>-0.63453815261044177</v>
      </c>
    </row>
    <row r="22" spans="2:14" x14ac:dyDescent="0.2">
      <c r="C22" s="1" t="s">
        <v>35</v>
      </c>
      <c r="D22" s="175">
        <v>285.37614000000002</v>
      </c>
      <c r="E22" s="175">
        <v>78.165980000000005</v>
      </c>
      <c r="F22" s="162">
        <f t="shared" si="0"/>
        <v>-0.72609490057578052</v>
      </c>
      <c r="H22" s="175">
        <v>214.58359999999999</v>
      </c>
      <c r="I22" s="175">
        <v>29.599699999999999</v>
      </c>
      <c r="J22" s="162">
        <f t="shared" si="1"/>
        <v>-0.86205982190624075</v>
      </c>
      <c r="K22" s="178"/>
      <c r="L22" s="175">
        <v>141</v>
      </c>
      <c r="M22" s="175">
        <v>48</v>
      </c>
      <c r="N22" s="193">
        <f t="shared" si="2"/>
        <v>-0.65957446808510634</v>
      </c>
    </row>
    <row r="23" spans="2:14" x14ac:dyDescent="0.2">
      <c r="C23" s="1" t="s">
        <v>36</v>
      </c>
      <c r="D23" s="175">
        <v>345.23998999999998</v>
      </c>
      <c r="E23" s="175">
        <v>181.77064999999999</v>
      </c>
      <c r="F23" s="162">
        <f t="shared" si="0"/>
        <v>-0.47349479995060828</v>
      </c>
      <c r="H23" s="175">
        <v>186.1494999999999</v>
      </c>
      <c r="I23" s="175">
        <v>73.242199999999997</v>
      </c>
      <c r="J23" s="162">
        <f t="shared" si="1"/>
        <v>-0.606540979159224</v>
      </c>
      <c r="K23" s="178"/>
      <c r="L23" s="175">
        <v>109</v>
      </c>
      <c r="M23" s="175">
        <v>54</v>
      </c>
      <c r="N23" s="193">
        <f t="shared" si="2"/>
        <v>-0.50458715596330272</v>
      </c>
    </row>
    <row r="24" spans="2:14" x14ac:dyDescent="0.2">
      <c r="C24" s="1" t="s">
        <v>37</v>
      </c>
      <c r="D24" s="175">
        <v>1570.15978</v>
      </c>
      <c r="E24" s="175">
        <v>1452.4380772349739</v>
      </c>
      <c r="F24" s="162">
        <f t="shared" si="0"/>
        <v>-7.4974346091724542E-2</v>
      </c>
      <c r="H24" s="175">
        <v>839.37029999999993</v>
      </c>
      <c r="I24" s="175">
        <v>639.62620000000004</v>
      </c>
      <c r="J24" s="162">
        <f t="shared" si="1"/>
        <v>-0.23796898698941327</v>
      </c>
      <c r="K24" s="178"/>
      <c r="L24" s="175">
        <v>241</v>
      </c>
      <c r="M24" s="175">
        <v>209</v>
      </c>
      <c r="N24" s="193">
        <f t="shared" si="2"/>
        <v>-0.13278008298755187</v>
      </c>
    </row>
    <row r="25" spans="2:14" x14ac:dyDescent="0.2">
      <c r="C25" s="1" t="s">
        <v>38</v>
      </c>
      <c r="D25" s="175">
        <v>3484.0353300000002</v>
      </c>
      <c r="E25" s="175">
        <v>3774.417025738212</v>
      </c>
      <c r="F25" s="162">
        <f t="shared" si="0"/>
        <v>8.3346369434839182E-2</v>
      </c>
      <c r="H25" s="175">
        <v>8138.8046999999997</v>
      </c>
      <c r="I25" s="175">
        <v>7117.777</v>
      </c>
      <c r="J25" s="162">
        <f t="shared" si="1"/>
        <v>-0.12545180006592366</v>
      </c>
      <c r="K25" s="178"/>
      <c r="L25" s="175">
        <v>30</v>
      </c>
      <c r="M25" s="175">
        <v>28</v>
      </c>
      <c r="N25" s="193">
        <f t="shared" si="2"/>
        <v>-6.6666666666666666E-2</v>
      </c>
    </row>
    <row r="26" spans="2:14" ht="21" customHeight="1" x14ac:dyDescent="0.25">
      <c r="B26" s="57" t="s">
        <v>14</v>
      </c>
      <c r="D26" s="174">
        <v>51335.502986358173</v>
      </c>
      <c r="E26" s="174">
        <v>48283.957824363082</v>
      </c>
      <c r="F26" s="161">
        <f t="shared" si="0"/>
        <v>-5.9443172550700522E-2</v>
      </c>
      <c r="G26" s="3"/>
      <c r="H26" s="174">
        <v>45108.4274</v>
      </c>
      <c r="I26" s="174">
        <v>42227.314300000005</v>
      </c>
      <c r="J26" s="161">
        <f t="shared" si="1"/>
        <v>-6.3870838911134264E-2</v>
      </c>
      <c r="K26" s="177"/>
      <c r="L26" s="174">
        <v>5631</v>
      </c>
      <c r="M26" s="174">
        <v>4062</v>
      </c>
      <c r="N26" s="192">
        <f t="shared" si="2"/>
        <v>-0.27863612147043154</v>
      </c>
    </row>
    <row r="27" spans="2:14" x14ac:dyDescent="0.2">
      <c r="C27" s="1" t="s">
        <v>34</v>
      </c>
      <c r="D27" s="175">
        <v>7120.5102100000004</v>
      </c>
      <c r="E27" s="175">
        <v>3795.1846799999998</v>
      </c>
      <c r="F27" s="162">
        <f t="shared" si="0"/>
        <v>-0.46700663743588683</v>
      </c>
      <c r="H27" s="175">
        <v>1400.088</v>
      </c>
      <c r="I27" s="175">
        <v>983.30559999999991</v>
      </c>
      <c r="J27" s="162">
        <f t="shared" si="1"/>
        <v>-0.29768300278268228</v>
      </c>
      <c r="K27" s="178"/>
      <c r="L27" s="175">
        <v>3257</v>
      </c>
      <c r="M27" s="175">
        <v>2116</v>
      </c>
      <c r="N27" s="193">
        <f t="shared" si="2"/>
        <v>-0.35032238256063863</v>
      </c>
    </row>
    <row r="28" spans="2:14" x14ac:dyDescent="0.2">
      <c r="C28" s="1" t="s">
        <v>35</v>
      </c>
      <c r="D28" s="175">
        <v>1798.8539499999999</v>
      </c>
      <c r="E28" s="175">
        <v>1154.41392</v>
      </c>
      <c r="F28" s="162">
        <f t="shared" si="0"/>
        <v>-0.35825033488683172</v>
      </c>
      <c r="H28" s="175">
        <v>390.85579999999999</v>
      </c>
      <c r="I28" s="175">
        <v>259.18090000000001</v>
      </c>
      <c r="J28" s="162">
        <f t="shared" si="1"/>
        <v>-0.33688869398893401</v>
      </c>
      <c r="K28" s="178"/>
      <c r="L28" s="175">
        <v>602</v>
      </c>
      <c r="M28" s="175">
        <v>427</v>
      </c>
      <c r="N28" s="193">
        <f t="shared" si="2"/>
        <v>-0.29069767441860467</v>
      </c>
    </row>
    <row r="29" spans="2:14" x14ac:dyDescent="0.2">
      <c r="C29" s="1" t="s">
        <v>36</v>
      </c>
      <c r="D29" s="175">
        <v>683.45889</v>
      </c>
      <c r="E29" s="175">
        <v>684.65237999999999</v>
      </c>
      <c r="F29" s="162">
        <f t="shared" si="0"/>
        <v>1.7462498732001234E-3</v>
      </c>
      <c r="H29" s="175">
        <v>279.06810000000002</v>
      </c>
      <c r="I29" s="175">
        <v>285.25279999999998</v>
      </c>
      <c r="J29" s="162">
        <f t="shared" si="1"/>
        <v>2.2161974084461692E-2</v>
      </c>
      <c r="K29" s="178"/>
      <c r="L29" s="175">
        <v>413</v>
      </c>
      <c r="M29" s="175">
        <v>387</v>
      </c>
      <c r="N29" s="193">
        <f t="shared" si="2"/>
        <v>-6.2953995157384993E-2</v>
      </c>
    </row>
    <row r="30" spans="2:14" x14ac:dyDescent="0.2">
      <c r="C30" s="1" t="s">
        <v>37</v>
      </c>
      <c r="D30" s="175">
        <v>9468.7976199999994</v>
      </c>
      <c r="E30" s="175">
        <v>8619.5843748104944</v>
      </c>
      <c r="F30" s="162">
        <f t="shared" si="0"/>
        <v>-8.9685436236993418E-2</v>
      </c>
      <c r="H30" s="175">
        <v>4291.5176000000001</v>
      </c>
      <c r="I30" s="175">
        <v>4386.0299000000005</v>
      </c>
      <c r="J30" s="162">
        <f t="shared" si="1"/>
        <v>2.2023048443282702E-2</v>
      </c>
      <c r="K30" s="178"/>
      <c r="L30" s="175">
        <v>995</v>
      </c>
      <c r="M30" s="175">
        <v>793</v>
      </c>
      <c r="N30" s="193">
        <f t="shared" si="2"/>
        <v>-0.20301507537688443</v>
      </c>
    </row>
    <row r="31" spans="2:14" x14ac:dyDescent="0.2">
      <c r="C31" s="1" t="s">
        <v>38</v>
      </c>
      <c r="D31" s="175">
        <v>32263.882316358169</v>
      </c>
      <c r="E31" s="175">
        <v>34030.122469552589</v>
      </c>
      <c r="F31" s="162">
        <f t="shared" si="0"/>
        <v>5.4743571646953197E-2</v>
      </c>
      <c r="H31" s="175">
        <v>38746.897900000004</v>
      </c>
      <c r="I31" s="175">
        <v>36313.545100000003</v>
      </c>
      <c r="J31" s="162">
        <f t="shared" si="1"/>
        <v>-6.2801228792047387E-2</v>
      </c>
      <c r="K31" s="178"/>
      <c r="L31" s="175">
        <v>364</v>
      </c>
      <c r="M31" s="175">
        <v>339</v>
      </c>
      <c r="N31" s="193">
        <f t="shared" si="2"/>
        <v>-6.8681318681318687E-2</v>
      </c>
    </row>
    <row r="32" spans="2:14" ht="23.25" customHeight="1" x14ac:dyDescent="0.25">
      <c r="B32" s="57" t="s">
        <v>15</v>
      </c>
      <c r="D32" s="174">
        <v>1057.6811600000001</v>
      </c>
      <c r="E32" s="174">
        <v>929.34141230877628</v>
      </c>
      <c r="F32" s="161">
        <f t="shared" si="0"/>
        <v>-0.12134067670376562</v>
      </c>
      <c r="G32" s="3"/>
      <c r="H32" s="174">
        <v>417.87019999999995</v>
      </c>
      <c r="I32" s="174">
        <v>391.52980000000002</v>
      </c>
      <c r="J32" s="161">
        <f t="shared" si="1"/>
        <v>-6.3034884995388368E-2</v>
      </c>
      <c r="K32" s="177"/>
      <c r="L32" s="174">
        <v>717</v>
      </c>
      <c r="M32" s="174">
        <v>502</v>
      </c>
      <c r="N32" s="192">
        <f t="shared" si="2"/>
        <v>-0.299860529986053</v>
      </c>
    </row>
    <row r="33" spans="2:14" x14ac:dyDescent="0.2">
      <c r="C33" s="1" t="s">
        <v>34</v>
      </c>
      <c r="D33" s="175">
        <v>484.2432</v>
      </c>
      <c r="E33" s="175">
        <v>366.68576000000002</v>
      </c>
      <c r="F33" s="162">
        <f t="shared" si="0"/>
        <v>-0.24276528818577109</v>
      </c>
      <c r="H33" s="175">
        <v>140.62469999999999</v>
      </c>
      <c r="I33" s="175">
        <v>108.6071</v>
      </c>
      <c r="J33" s="162">
        <f t="shared" si="1"/>
        <v>-0.22768119683099761</v>
      </c>
      <c r="K33" s="178"/>
      <c r="L33" s="175">
        <v>608</v>
      </c>
      <c r="M33" s="175">
        <v>410</v>
      </c>
      <c r="N33" s="193">
        <f t="shared" si="2"/>
        <v>-0.32565789473684209</v>
      </c>
    </row>
    <row r="34" spans="2:14" x14ac:dyDescent="0.2">
      <c r="C34" s="1" t="s">
        <v>35</v>
      </c>
      <c r="D34" s="175">
        <v>167.89732000000001</v>
      </c>
      <c r="E34" s="175">
        <v>159.95885000000001</v>
      </c>
      <c r="F34" s="162">
        <f t="shared" si="0"/>
        <v>-4.7281695741182739E-2</v>
      </c>
      <c r="H34" s="175">
        <v>81.088899999999995</v>
      </c>
      <c r="I34" s="175">
        <v>74.366200000000006</v>
      </c>
      <c r="J34" s="162">
        <f t="shared" si="1"/>
        <v>-8.2905305165071788E-2</v>
      </c>
      <c r="K34" s="178"/>
      <c r="L34" s="175">
        <v>77</v>
      </c>
      <c r="M34" s="175">
        <v>60</v>
      </c>
      <c r="N34" s="193">
        <f t="shared" si="2"/>
        <v>-0.22077922077922077</v>
      </c>
    </row>
    <row r="35" spans="2:14" x14ac:dyDescent="0.2">
      <c r="C35" s="1" t="s">
        <v>36</v>
      </c>
      <c r="D35" s="175">
        <v>122.45399</v>
      </c>
      <c r="E35" s="175">
        <v>82.455690000000004</v>
      </c>
      <c r="F35" s="162">
        <f t="shared" si="0"/>
        <v>-0.32663941779275629</v>
      </c>
      <c r="H35" s="175">
        <v>92.554400000000001</v>
      </c>
      <c r="I35" s="175">
        <v>106.66370000000001</v>
      </c>
      <c r="J35" s="162">
        <f t="shared" si="1"/>
        <v>0.15244331982055964</v>
      </c>
      <c r="K35" s="178"/>
      <c r="L35" s="175">
        <v>20</v>
      </c>
      <c r="M35" s="175">
        <v>20</v>
      </c>
      <c r="N35" s="193">
        <f t="shared" si="2"/>
        <v>0</v>
      </c>
    </row>
    <row r="36" spans="2:14" x14ac:dyDescent="0.2">
      <c r="C36" s="1" t="s">
        <v>37</v>
      </c>
      <c r="D36" s="175">
        <v>88.966210000000004</v>
      </c>
      <c r="E36" s="175">
        <v>21.005352308776221</v>
      </c>
      <c r="F36" s="162">
        <f t="shared" si="0"/>
        <v>-0.76389516526806944</v>
      </c>
      <c r="H36" s="175">
        <v>32.5002</v>
      </c>
      <c r="I36" s="175">
        <v>19.75</v>
      </c>
      <c r="J36" s="162">
        <f t="shared" si="1"/>
        <v>-0.39231143192964968</v>
      </c>
      <c r="K36" s="178"/>
      <c r="L36" s="175">
        <v>7</v>
      </c>
      <c r="M36" s="175">
        <v>5</v>
      </c>
      <c r="N36" s="193">
        <f t="shared" si="2"/>
        <v>-0.2857142857142857</v>
      </c>
    </row>
    <row r="37" spans="2:14" x14ac:dyDescent="0.2">
      <c r="C37" s="1" t="s">
        <v>38</v>
      </c>
      <c r="D37" s="175">
        <v>194.12044</v>
      </c>
      <c r="E37" s="159">
        <v>299.23576000000003</v>
      </c>
      <c r="F37" s="162">
        <f>IFERROR((E37-D37)/D37,"")</f>
        <v>0.54149537266657766</v>
      </c>
      <c r="H37" s="175">
        <v>71.102000000000004</v>
      </c>
      <c r="I37" s="175">
        <v>82.142800000000008</v>
      </c>
      <c r="J37" s="162">
        <f>IFERROR((I37-H37)/H37,"")</f>
        <v>0.155281145396754</v>
      </c>
      <c r="K37" s="178"/>
      <c r="L37" s="175">
        <v>5</v>
      </c>
      <c r="M37" s="175">
        <v>7</v>
      </c>
      <c r="N37" s="193">
        <f>IFERROR((M37-L37)/L37,"")</f>
        <v>0.4</v>
      </c>
    </row>
    <row r="38" spans="2:14" ht="15" thickBot="1" x14ac:dyDescent="0.25">
      <c r="B38" s="8"/>
      <c r="C38" s="8"/>
      <c r="D38" s="8"/>
      <c r="E38" s="228"/>
      <c r="F38" s="8"/>
      <c r="G38" s="8"/>
      <c r="H38" s="73"/>
      <c r="I38" s="179"/>
      <c r="J38" s="8"/>
      <c r="K38" s="73"/>
      <c r="L38" s="73"/>
      <c r="M38" s="179"/>
      <c r="N38" s="8"/>
    </row>
    <row r="39" spans="2:14" x14ac:dyDescent="0.2">
      <c r="E39" s="215"/>
    </row>
    <row r="40" spans="2:14" s="17" customFormat="1" ht="12.75" customHeight="1" x14ac:dyDescent="0.2">
      <c r="B40" s="5"/>
      <c r="C40" s="6" t="s">
        <v>128</v>
      </c>
      <c r="D40" s="5"/>
      <c r="E40" s="5"/>
      <c r="F40" s="5"/>
      <c r="G40" s="5"/>
      <c r="H40" s="5"/>
      <c r="I40" s="5"/>
      <c r="J40" s="5"/>
    </row>
    <row r="41" spans="2:14" x14ac:dyDescent="0.2">
      <c r="B41" s="48"/>
      <c r="C41" s="17" t="s">
        <v>176</v>
      </c>
      <c r="D41" s="5"/>
      <c r="E41" s="5"/>
      <c r="F41" s="5"/>
      <c r="G41" s="5"/>
      <c r="H41" s="5"/>
      <c r="I41" s="5"/>
      <c r="J41" s="5"/>
    </row>
    <row r="42" spans="2:14" x14ac:dyDescent="0.2">
      <c r="B42" s="16"/>
      <c r="C42" s="271" t="s">
        <v>126</v>
      </c>
      <c r="D42" s="271"/>
      <c r="E42" s="271"/>
      <c r="F42" s="271"/>
      <c r="G42" s="271"/>
      <c r="H42" s="271"/>
      <c r="I42" s="271"/>
      <c r="J42" s="271"/>
    </row>
    <row r="43" spans="2:14" x14ac:dyDescent="0.2">
      <c r="B43" s="16"/>
      <c r="C43" s="271"/>
      <c r="D43" s="271"/>
      <c r="E43" s="271"/>
      <c r="F43" s="271"/>
      <c r="G43" s="271"/>
      <c r="H43" s="271"/>
      <c r="I43" s="271"/>
      <c r="J43" s="271"/>
    </row>
    <row r="45" spans="2:14" x14ac:dyDescent="0.2">
      <c r="B45" s="18"/>
    </row>
  </sheetData>
  <mergeCells count="2">
    <mergeCell ref="C42:J43"/>
    <mergeCell ref="C4:N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election activeCell="M10" sqref="M10"/>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202</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1"/>
      <c r="C4" s="283" t="s">
        <v>119</v>
      </c>
      <c r="D4" s="283"/>
      <c r="E4" s="285" t="s">
        <v>120</v>
      </c>
      <c r="F4" s="285"/>
      <c r="G4" s="284" t="s">
        <v>121</v>
      </c>
      <c r="H4" s="284"/>
      <c r="I4" s="285" t="s">
        <v>123</v>
      </c>
      <c r="J4" s="285"/>
      <c r="K4" s="284" t="s">
        <v>122</v>
      </c>
      <c r="L4" s="284"/>
    </row>
    <row r="5" spans="1:15" x14ac:dyDescent="0.25">
      <c r="B5" s="92"/>
      <c r="C5" s="93"/>
      <c r="D5" s="93"/>
      <c r="E5" s="93"/>
      <c r="F5" s="93"/>
      <c r="G5" s="93"/>
      <c r="H5" s="93"/>
      <c r="I5" s="93"/>
      <c r="J5" s="93"/>
      <c r="K5" s="93"/>
      <c r="L5" s="93"/>
    </row>
    <row r="6" spans="1:15" x14ac:dyDescent="0.25">
      <c r="B6" s="92"/>
      <c r="C6" s="279" t="s">
        <v>125</v>
      </c>
      <c r="D6" s="94" t="s">
        <v>56</v>
      </c>
      <c r="E6" s="279" t="s">
        <v>125</v>
      </c>
      <c r="F6" s="94" t="s">
        <v>56</v>
      </c>
      <c r="G6" s="279" t="s">
        <v>125</v>
      </c>
      <c r="H6" s="94" t="s">
        <v>56</v>
      </c>
      <c r="I6" s="279" t="s">
        <v>125</v>
      </c>
      <c r="J6" s="94" t="s">
        <v>56</v>
      </c>
      <c r="K6" s="279" t="s">
        <v>125</v>
      </c>
      <c r="L6" s="93" t="s">
        <v>56</v>
      </c>
    </row>
    <row r="7" spans="1:15" x14ac:dyDescent="0.25">
      <c r="B7" s="95"/>
      <c r="C7" s="282"/>
      <c r="D7" s="96" t="s">
        <v>118</v>
      </c>
      <c r="E7" s="282"/>
      <c r="F7" s="96" t="s">
        <v>118</v>
      </c>
      <c r="G7" s="282"/>
      <c r="H7" s="96" t="s">
        <v>118</v>
      </c>
      <c r="I7" s="282"/>
      <c r="J7" s="96" t="s">
        <v>118</v>
      </c>
      <c r="K7" s="282"/>
      <c r="L7" s="96" t="s">
        <v>118</v>
      </c>
    </row>
    <row r="8" spans="1:15" x14ac:dyDescent="0.25">
      <c r="B8" s="97"/>
      <c r="C8" s="98"/>
      <c r="D8" s="98"/>
      <c r="E8" s="98"/>
      <c r="F8" s="98"/>
      <c r="G8" s="98"/>
      <c r="H8" s="98"/>
      <c r="I8" s="98"/>
      <c r="J8" s="98"/>
      <c r="K8" s="98"/>
      <c r="L8" s="50"/>
    </row>
    <row r="9" spans="1:15" x14ac:dyDescent="0.25">
      <c r="B9" s="99">
        <v>2022</v>
      </c>
      <c r="C9" s="184"/>
      <c r="D9" s="184"/>
      <c r="E9" s="184"/>
      <c r="F9" s="184"/>
      <c r="G9" s="184"/>
      <c r="H9" s="184"/>
      <c r="I9" s="184"/>
      <c r="J9" s="184"/>
      <c r="K9" s="184"/>
      <c r="L9" s="182"/>
    </row>
    <row r="10" spans="1:15" x14ac:dyDescent="0.25">
      <c r="B10" s="100" t="s">
        <v>44</v>
      </c>
      <c r="C10" s="152">
        <v>50151.648800000003</v>
      </c>
      <c r="D10" s="180">
        <v>78712.200228359332</v>
      </c>
      <c r="E10" s="152">
        <v>46478.44</v>
      </c>
      <c r="F10" s="180">
        <v>56667.205566644108</v>
      </c>
      <c r="G10" s="165">
        <v>96630.088799999998</v>
      </c>
      <c r="H10" s="180">
        <v>135379.4057950034</v>
      </c>
      <c r="I10" s="180">
        <v>786.45310000000006</v>
      </c>
      <c r="J10" s="180">
        <v>1123.3634926171239</v>
      </c>
      <c r="K10" s="180">
        <v>50938.101900000001</v>
      </c>
      <c r="L10" s="180">
        <v>79835.563720976454</v>
      </c>
    </row>
    <row r="11" spans="1:15" x14ac:dyDescent="0.25">
      <c r="B11" s="100" t="s">
        <v>45</v>
      </c>
      <c r="C11" s="212">
        <v>21908.2588</v>
      </c>
      <c r="D11" s="212">
        <v>38446.498700971097</v>
      </c>
      <c r="E11" s="212">
        <v>14633.6697</v>
      </c>
      <c r="F11" s="212">
        <v>12676.16490363883</v>
      </c>
      <c r="G11" s="212">
        <v>36541.928500000002</v>
      </c>
      <c r="H11" s="212">
        <v>51122.663604609937</v>
      </c>
      <c r="I11" s="212">
        <v>1761.4512</v>
      </c>
      <c r="J11" s="212">
        <v>1520.0089071100149</v>
      </c>
      <c r="K11" s="212">
        <v>23669.71</v>
      </c>
      <c r="L11" s="212">
        <v>39966.50760808112</v>
      </c>
    </row>
    <row r="12" spans="1:15" x14ac:dyDescent="0.25">
      <c r="B12" s="100" t="s">
        <v>46</v>
      </c>
      <c r="C12" s="212">
        <v>33246.175999999999</v>
      </c>
      <c r="D12" s="212">
        <v>51750.99340354732</v>
      </c>
      <c r="E12" s="212">
        <v>29006.9512</v>
      </c>
      <c r="F12" s="212">
        <v>12713.433463322741</v>
      </c>
      <c r="G12" s="212">
        <v>62253.127200000003</v>
      </c>
      <c r="H12" s="212">
        <v>64464.426866870061</v>
      </c>
      <c r="I12" s="212">
        <v>2693.6653000000001</v>
      </c>
      <c r="J12" s="212">
        <v>3576.6414230378691</v>
      </c>
      <c r="K12" s="212">
        <v>35939.8413</v>
      </c>
      <c r="L12" s="212">
        <v>55327.634826585192</v>
      </c>
    </row>
    <row r="13" spans="1:15" x14ac:dyDescent="0.25">
      <c r="B13" s="100" t="s">
        <v>47</v>
      </c>
      <c r="C13" s="212">
        <v>23401.964800000002</v>
      </c>
      <c r="D13" s="212">
        <v>49075.349265456869</v>
      </c>
      <c r="E13" s="212">
        <v>9340.1653999999999</v>
      </c>
      <c r="F13" s="212">
        <v>7340.1732421520564</v>
      </c>
      <c r="G13" s="212">
        <v>32742.1302</v>
      </c>
      <c r="H13" s="212">
        <v>56415.522507608919</v>
      </c>
      <c r="I13" s="212">
        <v>1702.1538</v>
      </c>
      <c r="J13" s="212">
        <v>2150.16748040637</v>
      </c>
      <c r="K13" s="212">
        <v>25104.118600000002</v>
      </c>
      <c r="L13" s="212">
        <v>51225.516745863242</v>
      </c>
      <c r="N13" s="147"/>
      <c r="O13" s="147"/>
    </row>
    <row r="14" spans="1:15" x14ac:dyDescent="0.25">
      <c r="B14" s="100" t="s">
        <v>40</v>
      </c>
      <c r="C14" s="212">
        <v>19421.6777</v>
      </c>
      <c r="D14" s="212">
        <v>47271.965243764273</v>
      </c>
      <c r="E14" s="212">
        <v>5256.3049000000001</v>
      </c>
      <c r="F14" s="212">
        <v>11888.20277990732</v>
      </c>
      <c r="G14" s="212">
        <v>24677.982599999999</v>
      </c>
      <c r="H14" s="212">
        <v>59160.168023671577</v>
      </c>
      <c r="I14" s="212">
        <v>1876.6331</v>
      </c>
      <c r="J14" s="212">
        <v>1659.6203640842939</v>
      </c>
      <c r="K14" s="212">
        <v>21298.310799999999</v>
      </c>
      <c r="L14" s="212">
        <v>48931.585607848559</v>
      </c>
    </row>
    <row r="15" spans="1:15" x14ac:dyDescent="0.25">
      <c r="B15" s="100" t="s">
        <v>48</v>
      </c>
      <c r="C15" s="212">
        <v>24686.571499999998</v>
      </c>
      <c r="D15" s="212">
        <v>60588.946917511807</v>
      </c>
      <c r="E15" s="212">
        <v>1740.9780000000001</v>
      </c>
      <c r="F15" s="212">
        <v>5522.1431935239161</v>
      </c>
      <c r="G15" s="212">
        <v>26427.549500000001</v>
      </c>
      <c r="H15" s="212">
        <v>66111.090111035723</v>
      </c>
      <c r="I15" s="212">
        <v>1439.63</v>
      </c>
      <c r="J15" s="212">
        <v>1373.986292533225</v>
      </c>
      <c r="K15" s="212">
        <v>26126.201499999999</v>
      </c>
      <c r="L15" s="212">
        <v>61962.933210045026</v>
      </c>
      <c r="N15" s="147"/>
    </row>
    <row r="16" spans="1:15" x14ac:dyDescent="0.25">
      <c r="B16" s="100" t="s">
        <v>49</v>
      </c>
      <c r="C16" s="212">
        <v>27279.566299999999</v>
      </c>
      <c r="D16" s="212">
        <v>62366.859126996002</v>
      </c>
      <c r="E16" s="212">
        <v>6808.1932999999999</v>
      </c>
      <c r="F16" s="212">
        <v>6387.7621577085129</v>
      </c>
      <c r="G16" s="212">
        <v>34087.759599999998</v>
      </c>
      <c r="H16" s="212">
        <v>68754.62128470451</v>
      </c>
      <c r="I16" s="212">
        <v>806.63170000000002</v>
      </c>
      <c r="J16" s="212">
        <v>915.08906165210556</v>
      </c>
      <c r="K16" s="212">
        <v>28086.198</v>
      </c>
      <c r="L16" s="212">
        <v>63281.948188648101</v>
      </c>
    </row>
    <row r="17" spans="2:15" x14ac:dyDescent="0.25">
      <c r="B17" s="100" t="s">
        <v>50</v>
      </c>
      <c r="C17" s="212">
        <v>39662.286399999997</v>
      </c>
      <c r="D17" s="212">
        <v>71900.73572331616</v>
      </c>
      <c r="E17" s="212">
        <v>18864.085800000001</v>
      </c>
      <c r="F17" s="212">
        <v>15638.367485360361</v>
      </c>
      <c r="G17" s="212">
        <v>58526.372199999998</v>
      </c>
      <c r="H17" s="212">
        <v>87539.103208676519</v>
      </c>
      <c r="I17" s="212">
        <v>1272.7650000000001</v>
      </c>
      <c r="J17" s="212">
        <v>1498.9128006824869</v>
      </c>
      <c r="K17" s="212">
        <v>40935.051399999997</v>
      </c>
      <c r="L17" s="212">
        <v>73399.64852399865</v>
      </c>
    </row>
    <row r="18" spans="2:15" x14ac:dyDescent="0.25">
      <c r="B18" s="100" t="s">
        <v>51</v>
      </c>
      <c r="C18" s="212">
        <v>45597.7474</v>
      </c>
      <c r="D18" s="212">
        <v>72550.373020653657</v>
      </c>
      <c r="E18" s="212">
        <v>18584.268800000002</v>
      </c>
      <c r="F18" s="212">
        <v>21050.691682890811</v>
      </c>
      <c r="G18" s="212">
        <v>64182.016199999998</v>
      </c>
      <c r="H18" s="212">
        <v>93601.064703544471</v>
      </c>
      <c r="I18" s="212">
        <v>1122.8804</v>
      </c>
      <c r="J18" s="212">
        <v>1399.65470259685</v>
      </c>
      <c r="K18" s="212">
        <v>46720.627800000002</v>
      </c>
      <c r="L18" s="212">
        <v>73950.027723250503</v>
      </c>
    </row>
    <row r="19" spans="2:15" x14ac:dyDescent="0.25">
      <c r="B19" s="100" t="s">
        <v>52</v>
      </c>
      <c r="C19" s="212"/>
      <c r="D19" s="212"/>
      <c r="E19" s="212"/>
      <c r="F19" s="212"/>
      <c r="G19" s="212"/>
      <c r="H19" s="212"/>
      <c r="I19" s="212"/>
      <c r="J19" s="212"/>
      <c r="K19" s="212"/>
      <c r="L19" s="212"/>
      <c r="N19" s="147"/>
      <c r="O19" s="147"/>
    </row>
    <row r="20" spans="2:15" x14ac:dyDescent="0.25">
      <c r="B20" s="100" t="s">
        <v>53</v>
      </c>
      <c r="C20" s="212"/>
      <c r="D20" s="212"/>
      <c r="E20" s="212"/>
      <c r="F20" s="212"/>
      <c r="G20" s="212"/>
      <c r="H20" s="212"/>
      <c r="I20" s="212"/>
      <c r="J20" s="212"/>
      <c r="K20" s="212"/>
      <c r="L20" s="212"/>
    </row>
    <row r="21" spans="2:15" x14ac:dyDescent="0.25">
      <c r="B21" s="100" t="s">
        <v>54</v>
      </c>
      <c r="C21" s="212"/>
      <c r="D21" s="212"/>
      <c r="E21" s="212"/>
      <c r="F21" s="212"/>
      <c r="G21" s="212"/>
      <c r="H21" s="212"/>
      <c r="I21" s="212"/>
      <c r="J21" s="212"/>
      <c r="K21" s="212"/>
      <c r="L21" s="212"/>
      <c r="N21" s="147"/>
      <c r="O21" s="147"/>
    </row>
    <row r="22" spans="2:15" x14ac:dyDescent="0.25">
      <c r="B22" s="101" t="s">
        <v>55</v>
      </c>
      <c r="C22" s="155">
        <f>SUM(C10:C21)</f>
        <v>285355.89770000003</v>
      </c>
      <c r="D22" s="155">
        <f t="shared" ref="D22:L22" si="0">SUM(D10:D21)</f>
        <v>532663.92163057649</v>
      </c>
      <c r="E22" s="155">
        <f t="shared" si="0"/>
        <v>150713.05710000001</v>
      </c>
      <c r="F22" s="155">
        <f t="shared" si="0"/>
        <v>149884.14447514864</v>
      </c>
      <c r="G22" s="155">
        <f>SUM(G10:G21)</f>
        <v>436068.95480000001</v>
      </c>
      <c r="H22" s="155">
        <f>SUM(H10:H21)</f>
        <v>682548.06610572524</v>
      </c>
      <c r="I22" s="155">
        <f t="shared" si="0"/>
        <v>13462.263600000002</v>
      </c>
      <c r="J22" s="155">
        <f t="shared" si="0"/>
        <v>15217.44452472034</v>
      </c>
      <c r="K22" s="155">
        <f t="shared" si="0"/>
        <v>298818.16129999998</v>
      </c>
      <c r="L22" s="155">
        <f t="shared" si="0"/>
        <v>547881.3661552968</v>
      </c>
      <c r="M22" s="155"/>
    </row>
    <row r="23" spans="2:15" x14ac:dyDescent="0.25">
      <c r="B23" s="100"/>
      <c r="C23" s="180"/>
      <c r="D23" s="180"/>
      <c r="E23" s="180"/>
      <c r="F23" s="180"/>
      <c r="G23" s="180"/>
      <c r="H23" s="180"/>
      <c r="I23" s="180"/>
      <c r="J23" s="180"/>
      <c r="K23" s="180"/>
      <c r="L23" s="181"/>
    </row>
    <row r="24" spans="2:15" x14ac:dyDescent="0.25">
      <c r="B24" s="99">
        <v>2021</v>
      </c>
      <c r="C24" s="180"/>
      <c r="D24" s="180"/>
      <c r="E24" s="180"/>
      <c r="F24" s="180"/>
      <c r="G24" s="180"/>
      <c r="H24" s="180"/>
      <c r="I24" s="180"/>
      <c r="J24" s="180"/>
      <c r="K24" s="180"/>
      <c r="L24" s="182"/>
    </row>
    <row r="25" spans="2:15" x14ac:dyDescent="0.25">
      <c r="B25" s="100" t="s">
        <v>44</v>
      </c>
      <c r="C25" s="183">
        <v>57218.080399999999</v>
      </c>
      <c r="D25" s="183">
        <v>72847.199620232495</v>
      </c>
      <c r="E25" s="183">
        <v>57961.917699999998</v>
      </c>
      <c r="F25" s="183">
        <v>57014.41632178476</v>
      </c>
      <c r="G25" s="183">
        <v>115179.9981</v>
      </c>
      <c r="H25" s="183">
        <v>129861.61594201731</v>
      </c>
      <c r="I25" s="183">
        <v>1392.5842</v>
      </c>
      <c r="J25" s="183">
        <v>738.74380159959753</v>
      </c>
      <c r="K25" s="183">
        <v>58610.664599999996</v>
      </c>
      <c r="L25" s="182">
        <v>73585.943421832097</v>
      </c>
      <c r="N25" s="147"/>
      <c r="O25" s="147"/>
    </row>
    <row r="26" spans="2:15" x14ac:dyDescent="0.25">
      <c r="B26" s="100" t="s">
        <v>45</v>
      </c>
      <c r="C26" s="183">
        <v>18317.815399999999</v>
      </c>
      <c r="D26" s="183">
        <v>31738.669020000001</v>
      </c>
      <c r="E26" s="183">
        <v>7810.6048000000001</v>
      </c>
      <c r="F26" s="183">
        <v>8291.9663921980355</v>
      </c>
      <c r="G26" s="183">
        <v>26128.4202</v>
      </c>
      <c r="H26" s="183">
        <v>40030.635412198033</v>
      </c>
      <c r="I26" s="183">
        <v>1664.1633999999999</v>
      </c>
      <c r="J26" s="183">
        <v>1648.28297</v>
      </c>
      <c r="K26" s="183">
        <v>19981.978800000001</v>
      </c>
      <c r="L26" s="182">
        <v>33386.951990000001</v>
      </c>
    </row>
    <row r="27" spans="2:15" x14ac:dyDescent="0.25">
      <c r="B27" s="100" t="s">
        <v>46</v>
      </c>
      <c r="C27" s="183">
        <v>29295.952700000002</v>
      </c>
      <c r="D27" s="183">
        <v>43947.708956185961</v>
      </c>
      <c r="E27" s="183">
        <v>32052.7709</v>
      </c>
      <c r="F27" s="183">
        <v>15013.16939609654</v>
      </c>
      <c r="G27" s="183">
        <v>61348.723599999998</v>
      </c>
      <c r="H27" s="183">
        <v>58960.878352282503</v>
      </c>
      <c r="I27" s="183">
        <v>2741.5174999999999</v>
      </c>
      <c r="J27" s="183">
        <v>3055.246776676935</v>
      </c>
      <c r="K27" s="183">
        <v>32037.4702</v>
      </c>
      <c r="L27" s="181">
        <v>47002.955732862902</v>
      </c>
    </row>
    <row r="28" spans="2:15" x14ac:dyDescent="0.25">
      <c r="B28" s="100" t="s">
        <v>47</v>
      </c>
      <c r="C28" s="183">
        <v>33210.133099999999</v>
      </c>
      <c r="D28" s="183">
        <v>45492.312812102857</v>
      </c>
      <c r="E28" s="183">
        <v>26281.722900000001</v>
      </c>
      <c r="F28" s="183">
        <v>13925.44965686447</v>
      </c>
      <c r="G28" s="183">
        <v>59491.856</v>
      </c>
      <c r="H28" s="183">
        <v>59417.762468967332</v>
      </c>
      <c r="I28" s="183">
        <v>1610.0528999999999</v>
      </c>
      <c r="J28" s="183">
        <v>1263.3113973047141</v>
      </c>
      <c r="K28" s="183">
        <v>34820.186000000002</v>
      </c>
      <c r="L28" s="181">
        <v>46755.624209407579</v>
      </c>
    </row>
    <row r="29" spans="2:15" x14ac:dyDescent="0.25">
      <c r="B29" s="100" t="s">
        <v>40</v>
      </c>
      <c r="C29" s="183">
        <v>17836.754300000001</v>
      </c>
      <c r="D29" s="183">
        <v>39755.848909475222</v>
      </c>
      <c r="E29" s="183">
        <v>1462.1415999999999</v>
      </c>
      <c r="F29" s="183">
        <v>2473.2517021365961</v>
      </c>
      <c r="G29" s="183">
        <v>19298.8959</v>
      </c>
      <c r="H29" s="183">
        <v>42229.100611611822</v>
      </c>
      <c r="I29" s="183">
        <v>999.01729999999998</v>
      </c>
      <c r="J29" s="183">
        <v>848.77828999999997</v>
      </c>
      <c r="K29" s="183">
        <v>18835.7716</v>
      </c>
      <c r="L29" s="181">
        <v>40604.627199475217</v>
      </c>
    </row>
    <row r="30" spans="2:15" x14ac:dyDescent="0.25">
      <c r="B30" s="100" t="s">
        <v>48</v>
      </c>
      <c r="C30" s="183">
        <v>24669.582600000002</v>
      </c>
      <c r="D30" s="183">
        <v>51162.550370879842</v>
      </c>
      <c r="E30" s="183">
        <v>3045.0801000000001</v>
      </c>
      <c r="F30" s="183">
        <v>4023.9825500000002</v>
      </c>
      <c r="G30" s="183">
        <v>27714.662700000001</v>
      </c>
      <c r="H30" s="183">
        <v>55186.532920879843</v>
      </c>
      <c r="I30" s="183">
        <v>1115.1581000000001</v>
      </c>
      <c r="J30" s="183">
        <v>767.13432999999998</v>
      </c>
      <c r="K30" s="183">
        <v>25784.740699999998</v>
      </c>
      <c r="L30" s="181">
        <v>51929.684700879843</v>
      </c>
    </row>
    <row r="31" spans="2:15" x14ac:dyDescent="0.25">
      <c r="B31" s="100" t="s">
        <v>49</v>
      </c>
      <c r="C31" s="183">
        <v>27233.8891</v>
      </c>
      <c r="D31" s="183">
        <v>60457.087749999999</v>
      </c>
      <c r="E31" s="183">
        <v>7819.6980999999996</v>
      </c>
      <c r="F31" s="183">
        <v>7304.4699700000001</v>
      </c>
      <c r="G31" s="183">
        <v>35053.587200000002</v>
      </c>
      <c r="H31" s="183">
        <v>67761.557719999997</v>
      </c>
      <c r="I31" s="183">
        <v>1574.2079000000001</v>
      </c>
      <c r="J31" s="183">
        <v>1061.0099700000001</v>
      </c>
      <c r="K31" s="183">
        <v>28808.097000000002</v>
      </c>
      <c r="L31" s="181">
        <v>61518.097719999998</v>
      </c>
    </row>
    <row r="32" spans="2:15" x14ac:dyDescent="0.25">
      <c r="B32" s="100" t="s">
        <v>50</v>
      </c>
      <c r="C32" s="183">
        <v>39224.5219</v>
      </c>
      <c r="D32" s="183">
        <v>75933.586633417392</v>
      </c>
      <c r="E32" s="183">
        <v>11225.6252</v>
      </c>
      <c r="F32" s="183">
        <v>10350.06081121701</v>
      </c>
      <c r="G32" s="183">
        <v>50450.147100000002</v>
      </c>
      <c r="H32" s="183">
        <v>86283.647444634393</v>
      </c>
      <c r="I32" s="183">
        <v>1107.4865</v>
      </c>
      <c r="J32" s="183">
        <v>619.82050000000004</v>
      </c>
      <c r="K32" s="183">
        <v>40332.008399999999</v>
      </c>
      <c r="L32" s="181">
        <v>76553.407133417379</v>
      </c>
    </row>
    <row r="33" spans="1:15" x14ac:dyDescent="0.25">
      <c r="B33" s="100" t="s">
        <v>51</v>
      </c>
      <c r="C33" s="183">
        <v>43951.016600000003</v>
      </c>
      <c r="D33" s="183">
        <v>67835.214054100652</v>
      </c>
      <c r="E33" s="183">
        <v>23312.253700000001</v>
      </c>
      <c r="F33" s="183">
        <v>16605.750800000002</v>
      </c>
      <c r="G33" s="183">
        <v>67263.270300000004</v>
      </c>
      <c r="H33" s="183">
        <v>84440.964854100646</v>
      </c>
      <c r="I33" s="183">
        <v>1612.2891</v>
      </c>
      <c r="J33" s="183">
        <v>1355.1668792684629</v>
      </c>
      <c r="K33" s="183">
        <v>45563.305699999997</v>
      </c>
      <c r="L33" s="181">
        <v>69190.380933369117</v>
      </c>
    </row>
    <row r="34" spans="1:15" x14ac:dyDescent="0.25">
      <c r="B34" s="100" t="s">
        <v>52</v>
      </c>
      <c r="C34" s="183">
        <v>45185.329899999997</v>
      </c>
      <c r="D34" s="183">
        <v>81311.483655436663</v>
      </c>
      <c r="E34" s="183">
        <v>39873.818500000001</v>
      </c>
      <c r="F34" s="183">
        <v>46002.448846417981</v>
      </c>
      <c r="G34" s="183">
        <v>85059.148400000005</v>
      </c>
      <c r="H34" s="183">
        <v>127313.9325018547</v>
      </c>
      <c r="I34" s="183">
        <v>3258.6895</v>
      </c>
      <c r="J34" s="183">
        <v>2556.8621021809449</v>
      </c>
      <c r="K34" s="183">
        <v>48444.019400000012</v>
      </c>
      <c r="L34" s="181">
        <v>83868.345757617615</v>
      </c>
    </row>
    <row r="35" spans="1:15" x14ac:dyDescent="0.25">
      <c r="B35" s="100" t="s">
        <v>53</v>
      </c>
      <c r="C35" s="183">
        <v>42749.751799999998</v>
      </c>
      <c r="D35" s="183">
        <v>78521.544122768886</v>
      </c>
      <c r="E35" s="183">
        <v>23118.901000000002</v>
      </c>
      <c r="F35" s="183">
        <v>26535.180172655429</v>
      </c>
      <c r="G35" s="183">
        <v>65868.652799999996</v>
      </c>
      <c r="H35" s="183">
        <v>105056.7242954243</v>
      </c>
      <c r="I35" s="183">
        <v>1802.3104000000001</v>
      </c>
      <c r="J35" s="183">
        <v>1174.7320074260001</v>
      </c>
      <c r="K35" s="183">
        <v>44552.0622</v>
      </c>
      <c r="L35" s="181">
        <v>79696.276130194892</v>
      </c>
    </row>
    <row r="36" spans="1:15" x14ac:dyDescent="0.25">
      <c r="B36" s="100" t="s">
        <v>54</v>
      </c>
      <c r="C36" s="183">
        <v>15364.6803</v>
      </c>
      <c r="D36" s="183">
        <v>42479.765097577532</v>
      </c>
      <c r="E36" s="183">
        <v>9445.5622000000003</v>
      </c>
      <c r="F36" s="183">
        <v>10185.046234865489</v>
      </c>
      <c r="G36" s="183">
        <v>24810.2425</v>
      </c>
      <c r="H36" s="183">
        <v>52664.811332443023</v>
      </c>
      <c r="I36" s="183">
        <v>819.56550000000004</v>
      </c>
      <c r="J36" s="183">
        <v>1040.9327909487861</v>
      </c>
      <c r="K36" s="183">
        <v>16184.245800000001</v>
      </c>
      <c r="L36" s="181">
        <v>43520.697888526323</v>
      </c>
      <c r="N36" s="147"/>
      <c r="O36" s="147"/>
    </row>
    <row r="37" spans="1:15" x14ac:dyDescent="0.25">
      <c r="B37" s="101" t="s">
        <v>55</v>
      </c>
      <c r="C37" s="184">
        <f t="shared" ref="C37:L37" si="1">SUM(C25:C36)</f>
        <v>394257.50809999998</v>
      </c>
      <c r="D37" s="184">
        <f t="shared" si="1"/>
        <v>691482.97100217757</v>
      </c>
      <c r="E37" s="184">
        <f t="shared" si="1"/>
        <v>243410.09669999999</v>
      </c>
      <c r="F37" s="184">
        <f t="shared" si="1"/>
        <v>217725.19285423632</v>
      </c>
      <c r="G37" s="184">
        <f>SUM(G25:G36)</f>
        <v>637667.60479999997</v>
      </c>
      <c r="H37" s="184">
        <f t="shared" si="1"/>
        <v>909208.1638564138</v>
      </c>
      <c r="I37" s="184">
        <f t="shared" si="1"/>
        <v>19697.042299999997</v>
      </c>
      <c r="J37" s="184">
        <f t="shared" si="1"/>
        <v>16130.021815405442</v>
      </c>
      <c r="K37" s="184">
        <f t="shared" si="1"/>
        <v>413954.55039999995</v>
      </c>
      <c r="L37" s="184">
        <f t="shared" si="1"/>
        <v>707612.99281758303</v>
      </c>
    </row>
    <row r="38" spans="1:15" ht="15.75" thickBot="1" x14ac:dyDescent="0.3">
      <c r="A38" s="27"/>
      <c r="B38" s="102"/>
      <c r="C38" s="102"/>
      <c r="D38" s="102"/>
      <c r="E38" s="102"/>
      <c r="F38" s="102"/>
      <c r="G38" s="103"/>
      <c r="H38" s="103"/>
      <c r="I38" s="102"/>
      <c r="J38" s="102"/>
      <c r="K38" s="102"/>
      <c r="L38" s="144"/>
    </row>
    <row r="39" spans="1:15" x14ac:dyDescent="0.25">
      <c r="A39" s="5"/>
      <c r="B39" s="6" t="s">
        <v>128</v>
      </c>
      <c r="C39" s="5"/>
      <c r="D39" s="5"/>
      <c r="E39" s="5"/>
      <c r="F39" s="5"/>
      <c r="G39" s="10" t="s">
        <v>41</v>
      </c>
      <c r="H39" s="5"/>
      <c r="I39" s="5"/>
      <c r="J39" s="5"/>
      <c r="K39" s="5"/>
      <c r="L39" s="5"/>
    </row>
    <row r="40" spans="1:15" x14ac:dyDescent="0.25">
      <c r="A40" s="48"/>
      <c r="B40" s="17" t="s">
        <v>176</v>
      </c>
      <c r="C40" s="5"/>
      <c r="D40" s="5"/>
      <c r="E40" s="5"/>
      <c r="F40" s="5"/>
      <c r="G40" s="5"/>
      <c r="H40" s="5"/>
      <c r="I40" s="5"/>
      <c r="J40" s="5"/>
      <c r="K40" s="5"/>
      <c r="L40" s="5"/>
    </row>
    <row r="41" spans="1:15" x14ac:dyDescent="0.25">
      <c r="A41" s="16"/>
      <c r="B41" s="271" t="s">
        <v>126</v>
      </c>
      <c r="C41" s="271"/>
      <c r="D41" s="271"/>
      <c r="E41" s="271"/>
      <c r="F41" s="271"/>
      <c r="G41" s="271"/>
      <c r="H41" s="271"/>
      <c r="I41" s="271"/>
      <c r="J41" s="271"/>
      <c r="K41" s="271"/>
      <c r="L41" s="271"/>
    </row>
    <row r="42" spans="1:15" x14ac:dyDescent="0.25">
      <c r="A42" s="16"/>
      <c r="B42" s="271"/>
      <c r="C42" s="271"/>
      <c r="D42" s="271"/>
      <c r="E42" s="271"/>
      <c r="F42" s="271"/>
      <c r="G42" s="271"/>
      <c r="H42" s="271"/>
      <c r="I42" s="271"/>
      <c r="J42" s="271"/>
      <c r="K42" s="271"/>
      <c r="L42" s="271"/>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C4:D4"/>
    <mergeCell ref="K4:L4"/>
    <mergeCell ref="I4:J4"/>
    <mergeCell ref="G4:H4"/>
    <mergeCell ref="E4:F4"/>
    <mergeCell ref="B41:L42"/>
    <mergeCell ref="C6:C7"/>
    <mergeCell ref="E6:E7"/>
    <mergeCell ref="G6:G7"/>
    <mergeCell ref="I6:I7"/>
    <mergeCell ref="K6:K7"/>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140</v>
      </c>
    </row>
    <row r="2" spans="5:18" ht="15" x14ac:dyDescent="0.25">
      <c r="E2" s="187"/>
    </row>
    <row r="3" spans="5:18" ht="15" x14ac:dyDescent="0.25">
      <c r="E3" s="188" t="s">
        <v>32</v>
      </c>
      <c r="F3" s="1" t="s">
        <v>141</v>
      </c>
    </row>
    <row r="4" spans="5:18" ht="15" x14ac:dyDescent="0.25">
      <c r="E4" s="188"/>
    </row>
    <row r="5" spans="5:18" ht="15" x14ac:dyDescent="0.25">
      <c r="E5" s="188" t="s">
        <v>6</v>
      </c>
      <c r="F5" s="1" t="s">
        <v>142</v>
      </c>
    </row>
    <row r="6" spans="5:18" ht="15" x14ac:dyDescent="0.25">
      <c r="E6" s="188"/>
    </row>
    <row r="7" spans="5:18" ht="15" x14ac:dyDescent="0.25">
      <c r="E7" s="188" t="s">
        <v>7</v>
      </c>
      <c r="F7" s="1" t="s">
        <v>143</v>
      </c>
    </row>
    <row r="8" spans="5:18" ht="15" x14ac:dyDescent="0.25">
      <c r="E8" s="189"/>
    </row>
    <row r="9" spans="5:18" ht="15" x14ac:dyDescent="0.25">
      <c r="E9" s="187" t="s">
        <v>144</v>
      </c>
      <c r="F9" s="190" t="s">
        <v>145</v>
      </c>
    </row>
    <row r="10" spans="5:18" ht="15" x14ac:dyDescent="0.25">
      <c r="E10" s="187"/>
    </row>
    <row r="11" spans="5:18" ht="15" x14ac:dyDescent="0.25">
      <c r="E11" s="187" t="s">
        <v>56</v>
      </c>
      <c r="F11" s="1" t="s">
        <v>149</v>
      </c>
    </row>
    <row r="12" spans="5:18" ht="15" x14ac:dyDescent="0.25">
      <c r="E12" s="187"/>
      <c r="F12" s="15"/>
      <c r="G12" s="15"/>
      <c r="H12" s="15"/>
      <c r="I12" s="15"/>
      <c r="J12" s="15"/>
      <c r="K12" s="15"/>
      <c r="L12" s="15"/>
      <c r="M12" s="15"/>
      <c r="N12" s="15"/>
      <c r="O12" s="15"/>
      <c r="P12" s="15"/>
      <c r="Q12" s="15"/>
      <c r="R12" s="15"/>
    </row>
    <row r="13" spans="5:18" ht="15" x14ac:dyDescent="0.25">
      <c r="E13" s="187" t="s">
        <v>146</v>
      </c>
      <c r="F13" s="1" t="s">
        <v>147</v>
      </c>
    </row>
    <row r="14" spans="5:18" x14ac:dyDescent="0.2">
      <c r="E14" s="191"/>
    </row>
    <row r="15" spans="5:18" ht="15" x14ac:dyDescent="0.25">
      <c r="E15" s="3" t="s">
        <v>57</v>
      </c>
      <c r="F15" s="208" t="s">
        <v>150</v>
      </c>
    </row>
    <row r="16" spans="5:18" x14ac:dyDescent="0.2">
      <c r="E16" s="25"/>
    </row>
    <row r="17" spans="5:18" x14ac:dyDescent="0.2">
      <c r="E17" s="25"/>
      <c r="F17" s="44"/>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68"/>
      <c r="F22" s="268"/>
      <c r="G22" s="268"/>
      <c r="H22" s="268"/>
      <c r="I22" s="268"/>
      <c r="J22" s="268"/>
      <c r="K22" s="268"/>
      <c r="L22" s="268"/>
      <c r="M22" s="268"/>
      <c r="N22" s="268"/>
      <c r="O22" s="268"/>
      <c r="P22" s="268"/>
      <c r="Q22" s="268"/>
      <c r="R22" s="268"/>
    </row>
    <row r="23" spans="5:18" x14ac:dyDescent="0.2">
      <c r="E23" s="268"/>
      <c r="F23" s="268"/>
      <c r="G23" s="268"/>
      <c r="H23" s="268"/>
      <c r="I23" s="268"/>
      <c r="J23" s="268"/>
      <c r="K23" s="268"/>
      <c r="L23" s="268"/>
      <c r="M23" s="268"/>
      <c r="N23" s="268"/>
      <c r="O23" s="268"/>
      <c r="P23" s="268"/>
      <c r="Q23" s="268"/>
      <c r="R23" s="268"/>
    </row>
    <row r="24" spans="5:18" x14ac:dyDescent="0.2">
      <c r="E24" s="268"/>
      <c r="F24" s="268"/>
      <c r="G24" s="268"/>
      <c r="H24" s="268"/>
      <c r="I24" s="268"/>
      <c r="J24" s="268"/>
      <c r="K24" s="268"/>
      <c r="L24" s="268"/>
      <c r="M24" s="268"/>
      <c r="N24" s="268"/>
      <c r="O24" s="268"/>
      <c r="P24" s="268"/>
      <c r="Q24" s="268"/>
      <c r="R24" s="268"/>
    </row>
    <row r="25" spans="5:18" x14ac:dyDescent="0.2">
      <c r="E25" s="268"/>
      <c r="F25" s="268"/>
      <c r="G25" s="268"/>
      <c r="H25" s="268"/>
      <c r="I25" s="268"/>
      <c r="J25" s="268"/>
      <c r="K25" s="268"/>
      <c r="L25" s="268"/>
      <c r="M25" s="268"/>
      <c r="N25" s="268"/>
      <c r="O25" s="268"/>
      <c r="P25" s="268"/>
      <c r="Q25" s="268"/>
      <c r="R25" s="268"/>
    </row>
    <row r="26" spans="5:18" x14ac:dyDescent="0.2">
      <c r="E26" s="268"/>
      <c r="F26" s="268"/>
      <c r="G26" s="268"/>
      <c r="H26" s="268"/>
      <c r="I26" s="268"/>
      <c r="J26" s="268"/>
      <c r="K26" s="268"/>
      <c r="L26" s="268"/>
      <c r="M26" s="268"/>
      <c r="N26" s="268"/>
      <c r="O26" s="268"/>
      <c r="P26" s="268"/>
      <c r="Q26" s="268"/>
      <c r="R26" s="268"/>
    </row>
    <row r="27" spans="5:18" x14ac:dyDescent="0.2">
      <c r="E27" s="268"/>
      <c r="F27" s="268"/>
      <c r="G27" s="268"/>
      <c r="H27" s="268"/>
      <c r="I27" s="268"/>
      <c r="J27" s="268"/>
      <c r="K27" s="268"/>
      <c r="L27" s="268"/>
      <c r="M27" s="268"/>
      <c r="N27" s="268"/>
      <c r="O27" s="268"/>
      <c r="P27" s="268"/>
      <c r="Q27" s="268"/>
      <c r="R27" s="268"/>
    </row>
    <row r="28" spans="5:18" x14ac:dyDescent="0.2">
      <c r="E28" s="268"/>
      <c r="F28" s="268"/>
      <c r="G28" s="268"/>
      <c r="H28" s="268"/>
      <c r="I28" s="268"/>
      <c r="J28" s="268"/>
      <c r="K28" s="268"/>
      <c r="L28" s="268"/>
      <c r="M28" s="268"/>
      <c r="N28" s="268"/>
      <c r="O28" s="268"/>
      <c r="P28" s="268"/>
      <c r="Q28" s="268"/>
      <c r="R28" s="268"/>
    </row>
    <row r="29" spans="5:18" x14ac:dyDescent="0.2">
      <c r="E29" s="268"/>
      <c r="F29" s="268"/>
      <c r="G29" s="268"/>
      <c r="H29" s="268"/>
      <c r="I29" s="268"/>
      <c r="J29" s="268"/>
      <c r="K29" s="268"/>
      <c r="L29" s="268"/>
      <c r="M29" s="268"/>
      <c r="N29" s="268"/>
      <c r="O29" s="268"/>
      <c r="P29" s="268"/>
      <c r="Q29" s="268"/>
      <c r="R29" s="268"/>
    </row>
    <row r="30" spans="5:18" x14ac:dyDescent="0.2">
      <c r="E30" s="268"/>
      <c r="F30" s="268"/>
      <c r="G30" s="268"/>
      <c r="H30" s="268"/>
      <c r="I30" s="268"/>
      <c r="J30" s="268"/>
      <c r="K30" s="268"/>
      <c r="L30" s="268"/>
      <c r="M30" s="268"/>
      <c r="N30" s="268"/>
      <c r="O30" s="268"/>
      <c r="P30" s="268"/>
      <c r="Q30" s="268"/>
      <c r="R30" s="268"/>
    </row>
    <row r="31" spans="5:18" x14ac:dyDescent="0.2">
      <c r="E31" s="268"/>
      <c r="F31" s="268"/>
      <c r="G31" s="268"/>
      <c r="H31" s="268"/>
      <c r="I31" s="268"/>
      <c r="J31" s="268"/>
      <c r="K31" s="268"/>
      <c r="L31" s="268"/>
      <c r="M31" s="268"/>
      <c r="N31" s="268"/>
      <c r="O31" s="268"/>
      <c r="P31" s="268"/>
      <c r="Q31" s="268"/>
      <c r="R31" s="268"/>
    </row>
    <row r="32" spans="5:18" x14ac:dyDescent="0.2">
      <c r="E32" s="268"/>
      <c r="F32" s="268"/>
      <c r="G32" s="268"/>
      <c r="H32" s="268"/>
      <c r="I32" s="268"/>
      <c r="J32" s="268"/>
      <c r="K32" s="268"/>
      <c r="L32" s="268"/>
      <c r="M32" s="268"/>
      <c r="N32" s="268"/>
      <c r="O32" s="268"/>
      <c r="P32" s="268"/>
      <c r="Q32" s="268"/>
      <c r="R32" s="268"/>
    </row>
    <row r="33" spans="5:18" x14ac:dyDescent="0.2">
      <c r="E33" s="268"/>
      <c r="F33" s="268"/>
      <c r="G33" s="268"/>
      <c r="H33" s="268"/>
      <c r="I33" s="268"/>
      <c r="J33" s="268"/>
      <c r="K33" s="268"/>
      <c r="L33" s="268"/>
      <c r="M33" s="268"/>
      <c r="N33" s="268"/>
      <c r="O33" s="268"/>
      <c r="P33" s="268"/>
      <c r="Q33" s="268"/>
      <c r="R33" s="268"/>
    </row>
    <row r="34" spans="5:18" x14ac:dyDescent="0.2">
      <c r="E34" s="268"/>
      <c r="F34" s="268"/>
      <c r="G34" s="268"/>
      <c r="H34" s="268"/>
      <c r="I34" s="268"/>
      <c r="J34" s="268"/>
      <c r="K34" s="268"/>
      <c r="L34" s="268"/>
      <c r="M34" s="268"/>
      <c r="N34" s="268"/>
      <c r="O34" s="268"/>
      <c r="P34" s="268"/>
      <c r="Q34" s="268"/>
      <c r="R34" s="268"/>
    </row>
    <row r="35" spans="5:18" x14ac:dyDescent="0.2">
      <c r="E35" s="268"/>
      <c r="F35" s="268"/>
      <c r="G35" s="268"/>
      <c r="H35" s="268"/>
      <c r="I35" s="268"/>
      <c r="J35" s="268"/>
      <c r="K35" s="268"/>
      <c r="L35" s="268"/>
      <c r="M35" s="268"/>
      <c r="N35" s="268"/>
      <c r="O35" s="268"/>
      <c r="P35" s="268"/>
      <c r="Q35" s="268"/>
      <c r="R35" s="268"/>
    </row>
    <row r="36" spans="5:18" x14ac:dyDescent="0.2">
      <c r="E36" s="268"/>
      <c r="F36" s="268"/>
      <c r="G36" s="268"/>
      <c r="H36" s="268"/>
      <c r="I36" s="268"/>
      <c r="J36" s="268"/>
      <c r="K36" s="268"/>
      <c r="L36" s="268"/>
      <c r="M36" s="268"/>
      <c r="N36" s="268"/>
      <c r="O36" s="268"/>
      <c r="P36" s="268"/>
      <c r="Q36" s="268"/>
      <c r="R36" s="268"/>
    </row>
    <row r="37" spans="5:18" x14ac:dyDescent="0.2">
      <c r="E37" s="268"/>
      <c r="F37" s="268"/>
      <c r="G37" s="268"/>
      <c r="H37" s="268"/>
      <c r="I37" s="268"/>
      <c r="J37" s="268"/>
      <c r="K37" s="268"/>
      <c r="L37" s="268"/>
      <c r="M37" s="268"/>
      <c r="N37" s="268"/>
      <c r="O37" s="268"/>
      <c r="P37" s="268"/>
      <c r="Q37" s="268"/>
      <c r="R37" s="268"/>
    </row>
    <row r="38" spans="5:18" x14ac:dyDescent="0.2">
      <c r="E38" s="268"/>
      <c r="F38" s="268"/>
      <c r="G38" s="268"/>
      <c r="H38" s="268"/>
      <c r="I38" s="268"/>
      <c r="J38" s="268"/>
      <c r="K38" s="268"/>
      <c r="L38" s="268"/>
      <c r="M38" s="268"/>
      <c r="N38" s="268"/>
      <c r="O38" s="268"/>
      <c r="P38" s="268"/>
      <c r="Q38" s="268"/>
      <c r="R38" s="268"/>
    </row>
    <row r="39" spans="5:18" x14ac:dyDescent="0.2">
      <c r="E39" s="268"/>
      <c r="F39" s="268"/>
      <c r="G39" s="268"/>
      <c r="H39" s="268"/>
      <c r="I39" s="268"/>
      <c r="J39" s="268"/>
      <c r="K39" s="268"/>
      <c r="L39" s="268"/>
      <c r="M39" s="268"/>
      <c r="N39" s="268"/>
      <c r="O39" s="268"/>
      <c r="P39" s="268"/>
      <c r="Q39" s="268"/>
      <c r="R39" s="268"/>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1F68B-52EE-48A4-A364-5429F87C9970}">
  <sheetPr>
    <tabColor theme="8"/>
    <pageSetUpPr fitToPage="1"/>
  </sheetPr>
  <dimension ref="D2:V80"/>
  <sheetViews>
    <sheetView showGridLines="0" topLeftCell="A22" zoomScale="70" zoomScaleNormal="70" workbookViewId="0">
      <selection activeCell="D52" sqref="D52"/>
    </sheetView>
  </sheetViews>
  <sheetFormatPr defaultRowHeight="15" x14ac:dyDescent="0.25"/>
  <cols>
    <col min="3" max="3" width="9.140625" customWidth="1"/>
    <col min="4" max="4" width="18.7109375" customWidth="1"/>
    <col min="5" max="5" width="26.7109375" style="236" customWidth="1"/>
    <col min="12" max="12" width="9.140625" customWidth="1"/>
  </cols>
  <sheetData>
    <row r="2" spans="4:18" ht="20.25" x14ac:dyDescent="0.3">
      <c r="D2" s="2"/>
      <c r="E2" s="2" t="s">
        <v>181</v>
      </c>
    </row>
    <row r="4" spans="4:18" ht="15" customHeight="1" x14ac:dyDescent="0.25">
      <c r="D4" s="243"/>
      <c r="G4" s="242"/>
      <c r="H4" s="242"/>
      <c r="I4" s="238"/>
      <c r="J4" s="238"/>
      <c r="K4" s="238"/>
      <c r="L4" s="238"/>
      <c r="M4" s="238"/>
      <c r="N4" s="238"/>
      <c r="O4" s="238"/>
      <c r="P4" s="238"/>
      <c r="Q4" s="238"/>
      <c r="R4" s="238"/>
    </row>
    <row r="5" spans="4:18" x14ac:dyDescent="0.25">
      <c r="D5" s="236"/>
      <c r="E5" s="241"/>
      <c r="F5" s="241"/>
      <c r="G5" s="241"/>
      <c r="H5" s="238"/>
      <c r="I5" s="238"/>
      <c r="J5" s="238"/>
      <c r="K5" s="238"/>
      <c r="L5" s="238"/>
      <c r="M5" s="238"/>
      <c r="N5" s="238"/>
      <c r="O5" s="238"/>
      <c r="P5" s="238"/>
      <c r="Q5" s="238"/>
      <c r="R5" s="238"/>
    </row>
    <row r="6" spans="4:18" x14ac:dyDescent="0.25">
      <c r="H6" s="238"/>
      <c r="I6" s="238"/>
      <c r="J6" s="238"/>
      <c r="K6" s="238"/>
      <c r="L6" s="238"/>
      <c r="M6" s="238"/>
      <c r="N6" s="238"/>
      <c r="O6" s="238"/>
      <c r="P6" s="238"/>
      <c r="Q6" s="238"/>
      <c r="R6" s="238"/>
    </row>
    <row r="7" spans="4:18" x14ac:dyDescent="0.25">
      <c r="E7" s="238"/>
      <c r="F7" s="238"/>
      <c r="G7" s="238"/>
      <c r="H7" s="238"/>
      <c r="I7" s="238"/>
      <c r="J7" s="238"/>
      <c r="K7" s="238"/>
      <c r="L7" s="238"/>
      <c r="M7" s="238"/>
      <c r="N7" s="238"/>
      <c r="O7" s="238"/>
      <c r="P7" s="238"/>
      <c r="Q7" s="238"/>
      <c r="R7" s="238"/>
    </row>
    <row r="8" spans="4:18" x14ac:dyDescent="0.25">
      <c r="E8" s="238"/>
      <c r="F8" s="238"/>
      <c r="G8" s="238"/>
      <c r="H8" s="238"/>
      <c r="I8" s="238"/>
      <c r="J8" s="238"/>
      <c r="K8" s="238"/>
      <c r="L8" s="238"/>
      <c r="M8" s="238"/>
      <c r="N8" s="238"/>
      <c r="O8" s="238"/>
      <c r="P8" s="238"/>
      <c r="Q8" s="238"/>
      <c r="R8" s="238"/>
    </row>
    <row r="9" spans="4:18" x14ac:dyDescent="0.25">
      <c r="E9" s="238"/>
      <c r="F9" s="238"/>
      <c r="G9" s="238"/>
      <c r="H9" s="238"/>
      <c r="I9" s="238"/>
      <c r="J9" s="238"/>
      <c r="K9" s="238"/>
      <c r="L9" s="238"/>
      <c r="M9" s="238"/>
      <c r="N9" s="238"/>
      <c r="O9" s="238"/>
      <c r="P9" s="238"/>
      <c r="Q9" s="238"/>
      <c r="R9" s="238"/>
    </row>
    <row r="10" spans="4:18" x14ac:dyDescent="0.25">
      <c r="E10" s="238"/>
      <c r="F10" s="238"/>
      <c r="G10" s="238"/>
      <c r="H10" s="238"/>
      <c r="I10" s="238"/>
      <c r="J10" s="238"/>
      <c r="K10" s="238"/>
      <c r="L10" s="238"/>
      <c r="M10" s="238"/>
      <c r="N10" s="238"/>
      <c r="O10" s="238"/>
      <c r="P10" s="238"/>
      <c r="Q10" s="238"/>
      <c r="R10" s="238"/>
    </row>
    <row r="11" spans="4:18" x14ac:dyDescent="0.25">
      <c r="E11" s="238"/>
      <c r="F11" s="238"/>
      <c r="G11" s="238"/>
      <c r="H11" s="238"/>
      <c r="I11" s="238"/>
      <c r="J11" s="238"/>
      <c r="K11" s="238"/>
      <c r="L11" s="238"/>
      <c r="M11" s="238"/>
      <c r="N11" s="238"/>
      <c r="O11" s="238"/>
      <c r="P11" s="238"/>
      <c r="Q11" s="238"/>
      <c r="R11" s="238"/>
    </row>
    <row r="12" spans="4:18" x14ac:dyDescent="0.25">
      <c r="E12" s="238"/>
      <c r="F12" s="238"/>
      <c r="G12" s="238"/>
      <c r="H12" s="238"/>
      <c r="I12" s="238"/>
      <c r="J12" s="238"/>
      <c r="K12" s="238"/>
      <c r="L12" s="238"/>
      <c r="M12" s="238"/>
      <c r="N12" s="238"/>
      <c r="O12" s="238"/>
      <c r="P12" s="238"/>
      <c r="Q12" s="238"/>
      <c r="R12" s="238"/>
    </row>
    <row r="13" spans="4:18" x14ac:dyDescent="0.25">
      <c r="E13" s="238"/>
      <c r="F13" s="238"/>
      <c r="G13" s="238"/>
      <c r="H13" s="238"/>
      <c r="I13" s="238"/>
      <c r="J13" s="238"/>
      <c r="K13" s="238"/>
      <c r="L13" s="238"/>
      <c r="M13" s="238"/>
      <c r="N13" s="238"/>
      <c r="O13" s="238"/>
      <c r="P13" s="238"/>
      <c r="Q13" s="238"/>
      <c r="R13" s="238"/>
    </row>
    <row r="14" spans="4:18" x14ac:dyDescent="0.25">
      <c r="E14" s="238"/>
      <c r="F14" s="238"/>
      <c r="G14" s="238"/>
      <c r="H14" s="238"/>
      <c r="I14" s="238"/>
      <c r="J14" s="238"/>
      <c r="K14" s="238"/>
      <c r="L14" s="238"/>
      <c r="M14" s="238"/>
      <c r="N14" s="238"/>
      <c r="O14" s="238"/>
      <c r="P14" s="238"/>
      <c r="Q14" s="238"/>
      <c r="R14" s="238"/>
    </row>
    <row r="15" spans="4:18" x14ac:dyDescent="0.25">
      <c r="E15" s="238"/>
      <c r="F15" s="238"/>
      <c r="G15" s="238"/>
      <c r="H15" s="238"/>
      <c r="I15" s="238"/>
      <c r="J15" s="238"/>
      <c r="K15" s="238"/>
      <c r="L15" s="238"/>
      <c r="M15" s="238"/>
      <c r="N15" s="238"/>
      <c r="O15" s="238"/>
      <c r="P15" s="238"/>
      <c r="Q15" s="238"/>
      <c r="R15" s="238"/>
    </row>
    <row r="16" spans="4:18" x14ac:dyDescent="0.25">
      <c r="E16" s="238"/>
      <c r="F16" s="238"/>
      <c r="G16" s="238"/>
      <c r="H16" s="238"/>
      <c r="I16" s="238"/>
      <c r="J16" s="238"/>
      <c r="K16" s="238"/>
      <c r="L16" s="238"/>
      <c r="M16" s="238"/>
      <c r="N16" s="238"/>
      <c r="O16" s="238"/>
      <c r="P16" s="238"/>
      <c r="Q16" s="238"/>
      <c r="R16" s="238"/>
    </row>
    <row r="17" spans="5:18" x14ac:dyDescent="0.25">
      <c r="E17" s="238"/>
      <c r="F17" s="238"/>
      <c r="G17" s="238"/>
      <c r="H17" s="238"/>
      <c r="I17" s="238"/>
      <c r="J17" s="238"/>
      <c r="K17" s="238"/>
      <c r="L17" s="238"/>
      <c r="M17" s="238"/>
      <c r="N17" s="238"/>
      <c r="O17" s="238"/>
      <c r="P17" s="238"/>
      <c r="Q17" s="238"/>
      <c r="R17" s="238"/>
    </row>
    <row r="18" spans="5:18" x14ac:dyDescent="0.25">
      <c r="E18" s="238"/>
      <c r="F18" s="238"/>
      <c r="G18" s="238"/>
      <c r="H18" s="238"/>
      <c r="I18" s="238"/>
      <c r="J18" s="238"/>
      <c r="K18" s="238"/>
      <c r="L18" s="238"/>
      <c r="M18" s="238"/>
      <c r="N18" s="238"/>
      <c r="O18" s="238"/>
      <c r="P18" s="238"/>
      <c r="Q18" s="238"/>
      <c r="R18" s="238"/>
    </row>
    <row r="19" spans="5:18" x14ac:dyDescent="0.25">
      <c r="E19" s="238"/>
      <c r="F19" s="238"/>
      <c r="G19" s="238"/>
      <c r="H19" s="238"/>
      <c r="I19" s="238"/>
      <c r="J19" s="238"/>
      <c r="K19" s="238"/>
      <c r="L19" s="238"/>
      <c r="M19" s="238"/>
      <c r="N19" s="238"/>
      <c r="O19" s="238"/>
      <c r="P19" s="238"/>
      <c r="Q19" s="238"/>
      <c r="R19" s="238"/>
    </row>
    <row r="20" spans="5:18" x14ac:dyDescent="0.25">
      <c r="E20" s="238"/>
      <c r="F20" s="238"/>
      <c r="G20" s="238"/>
      <c r="H20" s="238"/>
      <c r="I20" s="238"/>
      <c r="J20" s="238"/>
      <c r="K20" s="238"/>
      <c r="L20" s="238"/>
      <c r="M20" s="238"/>
      <c r="N20" s="238"/>
      <c r="O20" s="238"/>
      <c r="P20" s="238"/>
      <c r="Q20" s="238"/>
      <c r="R20" s="238"/>
    </row>
    <row r="21" spans="5:18" x14ac:dyDescent="0.25">
      <c r="E21" s="238"/>
      <c r="F21" s="238"/>
      <c r="G21" s="238"/>
      <c r="H21" s="238"/>
      <c r="I21" s="238"/>
      <c r="J21" s="238"/>
      <c r="K21" s="238"/>
      <c r="L21" s="238"/>
      <c r="M21" s="238"/>
      <c r="N21" s="238"/>
      <c r="O21" s="238"/>
      <c r="P21" s="238"/>
      <c r="Q21" s="238"/>
      <c r="R21" s="238"/>
    </row>
    <row r="22" spans="5:18" x14ac:dyDescent="0.25">
      <c r="F22" s="238"/>
      <c r="G22" s="238"/>
      <c r="H22" s="238"/>
      <c r="I22" s="238"/>
      <c r="J22" s="238"/>
      <c r="K22" s="238"/>
      <c r="L22" s="238"/>
      <c r="N22" s="238"/>
      <c r="O22" s="238"/>
      <c r="P22" s="238"/>
      <c r="Q22" s="238"/>
      <c r="R22" s="238"/>
    </row>
    <row r="23" spans="5:18" x14ac:dyDescent="0.25">
      <c r="E23" s="238"/>
      <c r="F23" s="238"/>
      <c r="G23" s="238"/>
      <c r="H23" s="238"/>
      <c r="I23" s="238"/>
      <c r="J23" s="238"/>
      <c r="K23" s="238"/>
      <c r="L23" s="238"/>
      <c r="M23" s="238"/>
      <c r="N23" s="238"/>
      <c r="O23" s="238"/>
      <c r="P23" s="238"/>
      <c r="Q23" s="238"/>
      <c r="R23" s="238"/>
    </row>
    <row r="24" spans="5:18" ht="15" customHeight="1" x14ac:dyDescent="0.25">
      <c r="E24" s="238"/>
      <c r="F24" s="238"/>
      <c r="G24" s="238"/>
      <c r="H24" s="238"/>
      <c r="I24" s="238"/>
      <c r="J24" s="238"/>
      <c r="K24" s="238"/>
      <c r="L24" s="238"/>
      <c r="M24" s="238"/>
      <c r="N24" s="238"/>
      <c r="O24" s="238"/>
      <c r="P24" s="238"/>
      <c r="Q24" s="238"/>
      <c r="R24" s="238"/>
    </row>
    <row r="25" spans="5:18" x14ac:dyDescent="0.25">
      <c r="E25" s="238"/>
      <c r="F25" s="238"/>
      <c r="G25" s="238"/>
      <c r="H25" s="238"/>
      <c r="I25" s="238"/>
      <c r="J25" s="238"/>
      <c r="K25" s="238"/>
      <c r="L25" s="238"/>
      <c r="M25" s="238"/>
      <c r="N25" s="238"/>
      <c r="O25" s="238"/>
      <c r="P25" s="238"/>
      <c r="Q25" s="238"/>
      <c r="R25" s="238"/>
    </row>
    <row r="26" spans="5:18" x14ac:dyDescent="0.25">
      <c r="E26" s="238"/>
      <c r="F26" s="238"/>
      <c r="G26" s="238"/>
      <c r="H26" s="238"/>
      <c r="I26" s="238"/>
      <c r="J26" s="238"/>
      <c r="K26" s="238"/>
      <c r="L26" s="238"/>
      <c r="M26" s="238"/>
      <c r="N26" s="238"/>
      <c r="O26" s="238"/>
      <c r="P26" s="238"/>
      <c r="Q26" s="238"/>
      <c r="R26" s="238"/>
    </row>
    <row r="27" spans="5:18" x14ac:dyDescent="0.25">
      <c r="E27" s="238"/>
      <c r="F27" s="238"/>
      <c r="G27" s="238"/>
      <c r="H27" s="238"/>
      <c r="I27" s="238"/>
      <c r="J27" s="238"/>
      <c r="K27" s="238"/>
      <c r="L27" s="238"/>
      <c r="M27" s="238"/>
      <c r="N27" s="238"/>
      <c r="O27" s="238"/>
      <c r="P27" s="238"/>
      <c r="Q27" s="238"/>
      <c r="R27" s="238"/>
    </row>
    <row r="28" spans="5:18" x14ac:dyDescent="0.25">
      <c r="E28" s="238"/>
      <c r="F28" s="238"/>
      <c r="G28" s="238"/>
      <c r="H28" s="238"/>
      <c r="I28" s="238"/>
      <c r="J28" s="238"/>
      <c r="K28" s="238"/>
      <c r="L28" s="238"/>
      <c r="M28" s="238"/>
      <c r="N28" s="238"/>
      <c r="O28" s="238"/>
      <c r="P28" s="238"/>
      <c r="Q28" s="238"/>
      <c r="R28" s="238"/>
    </row>
    <row r="29" spans="5:18" x14ac:dyDescent="0.25">
      <c r="E29" s="238"/>
      <c r="F29" s="238"/>
      <c r="G29" s="238"/>
      <c r="H29" s="238"/>
      <c r="I29" s="238"/>
      <c r="J29" s="238"/>
      <c r="K29" s="238"/>
      <c r="L29" s="238"/>
      <c r="M29" s="238"/>
      <c r="N29" s="238"/>
      <c r="O29" s="238"/>
      <c r="P29" s="238"/>
      <c r="Q29" s="238"/>
      <c r="R29" s="238"/>
    </row>
    <row r="30" spans="5:18" x14ac:dyDescent="0.25">
      <c r="E30" s="238"/>
      <c r="F30" s="238"/>
      <c r="G30" s="238"/>
      <c r="H30" s="238"/>
      <c r="I30" s="238"/>
      <c r="J30" s="238"/>
      <c r="K30" s="238"/>
      <c r="L30" s="238"/>
      <c r="M30" s="238"/>
      <c r="N30" s="238"/>
      <c r="O30" s="238"/>
      <c r="P30" s="238"/>
      <c r="Q30" s="238"/>
      <c r="R30" s="238"/>
    </row>
    <row r="31" spans="5:18" x14ac:dyDescent="0.25">
      <c r="E31" s="238"/>
      <c r="F31" s="238"/>
      <c r="G31" s="238"/>
      <c r="H31" s="238"/>
      <c r="I31" s="238"/>
      <c r="J31" s="238"/>
      <c r="K31" s="238"/>
      <c r="L31" s="238"/>
      <c r="M31" s="238"/>
      <c r="N31" s="238"/>
      <c r="O31" s="238"/>
      <c r="P31" s="238"/>
      <c r="Q31" s="238"/>
      <c r="R31" s="238"/>
    </row>
    <row r="32" spans="5:18" x14ac:dyDescent="0.25">
      <c r="E32" s="238"/>
      <c r="F32" s="238"/>
      <c r="G32" s="238"/>
      <c r="H32" s="238"/>
      <c r="I32" s="238"/>
      <c r="J32" s="238"/>
      <c r="K32" s="238"/>
      <c r="L32" s="238"/>
      <c r="M32" s="238"/>
      <c r="N32" s="238"/>
      <c r="O32" s="238"/>
      <c r="P32" s="238"/>
      <c r="Q32" s="238"/>
      <c r="R32" s="238"/>
    </row>
    <row r="33" spans="5:22" x14ac:dyDescent="0.25">
      <c r="E33" s="238"/>
      <c r="F33" s="238"/>
      <c r="G33" s="238"/>
      <c r="H33" s="238"/>
      <c r="I33" s="238"/>
      <c r="J33" s="238"/>
      <c r="K33" s="238"/>
      <c r="L33" s="238"/>
      <c r="M33" s="238"/>
      <c r="N33" s="238"/>
      <c r="O33" s="238"/>
      <c r="P33" s="238"/>
      <c r="Q33" s="238"/>
      <c r="R33" s="238"/>
    </row>
    <row r="34" spans="5:22" x14ac:dyDescent="0.25">
      <c r="E34" s="238"/>
      <c r="F34" s="238"/>
      <c r="G34" s="238"/>
      <c r="H34" s="238"/>
      <c r="I34" s="238"/>
      <c r="J34" s="238"/>
      <c r="K34" s="238"/>
      <c r="L34" s="238"/>
      <c r="M34" s="238"/>
      <c r="N34" s="238"/>
      <c r="O34" s="238"/>
      <c r="P34" s="238"/>
      <c r="Q34" s="238"/>
      <c r="R34" s="238"/>
    </row>
    <row r="35" spans="5:22" x14ac:dyDescent="0.25">
      <c r="E35" s="238"/>
      <c r="F35" s="238"/>
      <c r="G35" s="238"/>
      <c r="H35" s="238"/>
      <c r="I35" s="238"/>
      <c r="J35" s="238"/>
      <c r="K35" s="238"/>
      <c r="L35" s="238"/>
      <c r="M35" s="238"/>
      <c r="N35" s="238"/>
      <c r="O35" s="238"/>
      <c r="P35" s="238"/>
      <c r="Q35" s="238"/>
      <c r="R35" s="238"/>
    </row>
    <row r="36" spans="5:22" x14ac:dyDescent="0.25">
      <c r="E36" s="238"/>
      <c r="F36" s="238"/>
      <c r="G36" s="238"/>
      <c r="H36" s="238"/>
      <c r="I36" s="238"/>
      <c r="J36" s="238"/>
      <c r="K36" s="238"/>
      <c r="L36" s="238"/>
      <c r="M36" s="238"/>
      <c r="N36" s="238"/>
      <c r="O36" s="238"/>
      <c r="P36" s="238"/>
      <c r="Q36" s="238"/>
      <c r="R36" s="238"/>
    </row>
    <row r="37" spans="5:22" x14ac:dyDescent="0.25">
      <c r="E37" s="238"/>
      <c r="F37" s="238"/>
      <c r="G37" s="238"/>
      <c r="H37" s="238"/>
      <c r="I37" s="238"/>
      <c r="J37" s="238"/>
      <c r="K37" s="238"/>
      <c r="L37" s="238"/>
      <c r="M37" s="238"/>
      <c r="N37" s="238"/>
      <c r="O37" s="238"/>
      <c r="P37" s="238"/>
      <c r="Q37" s="238"/>
      <c r="R37" s="238"/>
    </row>
    <row r="38" spans="5:22" x14ac:dyDescent="0.25">
      <c r="E38" s="238"/>
      <c r="F38" s="238"/>
      <c r="G38" s="238"/>
      <c r="H38" s="238"/>
      <c r="I38" s="238"/>
      <c r="J38" s="238"/>
      <c r="K38" s="238"/>
      <c r="L38" s="238"/>
      <c r="M38" s="238"/>
      <c r="N38" s="238"/>
      <c r="O38" s="238"/>
      <c r="P38" s="238"/>
      <c r="Q38" s="238"/>
      <c r="R38" s="238"/>
    </row>
    <row r="39" spans="5:22" x14ac:dyDescent="0.25">
      <c r="E39" s="238"/>
      <c r="F39" s="238"/>
      <c r="G39" s="238"/>
      <c r="H39" s="238"/>
      <c r="I39" s="238"/>
      <c r="J39" s="238"/>
      <c r="K39" s="238"/>
      <c r="L39" s="238"/>
      <c r="M39" s="238"/>
      <c r="N39" s="238"/>
      <c r="O39" s="238"/>
      <c r="P39" s="238"/>
      <c r="Q39" s="238"/>
    </row>
    <row r="40" spans="5:22" x14ac:dyDescent="0.25">
      <c r="E40" s="238"/>
      <c r="F40" s="238"/>
      <c r="G40" s="238"/>
      <c r="H40" s="238"/>
      <c r="I40" s="238"/>
      <c r="J40" s="238"/>
      <c r="K40" s="238"/>
      <c r="L40" s="238"/>
      <c r="M40" s="238"/>
      <c r="N40" s="238"/>
      <c r="O40" s="238"/>
      <c r="P40" s="238"/>
      <c r="Q40" s="238"/>
    </row>
    <row r="44" spans="5:22" ht="15" customHeight="1" x14ac:dyDescent="0.25">
      <c r="E44" s="240"/>
      <c r="F44" s="238"/>
      <c r="G44" s="238"/>
      <c r="H44" s="238"/>
      <c r="I44" s="238"/>
      <c r="J44" s="238"/>
      <c r="K44" s="238"/>
      <c r="L44" s="238"/>
      <c r="M44" s="238"/>
      <c r="N44" s="240"/>
      <c r="O44" s="238"/>
      <c r="P44" s="238"/>
      <c r="Q44" s="238"/>
    </row>
    <row r="45" spans="5:22" x14ac:dyDescent="0.25">
      <c r="E45" s="239"/>
      <c r="F45" s="238"/>
      <c r="G45" s="238"/>
      <c r="H45" s="238"/>
      <c r="I45" s="238"/>
      <c r="J45" s="238"/>
      <c r="K45" s="238"/>
      <c r="L45" s="238"/>
      <c r="M45" s="238"/>
      <c r="N45" s="239"/>
      <c r="O45" s="238"/>
      <c r="P45" s="238"/>
      <c r="Q45" s="238"/>
    </row>
    <row r="46" spans="5:22" ht="15" customHeight="1" x14ac:dyDescent="0.25">
      <c r="E46" s="238"/>
      <c r="F46" s="238"/>
      <c r="G46" s="238"/>
      <c r="H46" s="238"/>
      <c r="I46" s="238"/>
      <c r="J46" s="238"/>
      <c r="K46" s="238"/>
      <c r="L46" s="238"/>
      <c r="M46" s="238"/>
      <c r="N46" s="238"/>
      <c r="O46" s="238"/>
      <c r="P46" s="238"/>
      <c r="Q46" s="238"/>
    </row>
    <row r="47" spans="5:22" x14ac:dyDescent="0.25">
      <c r="E47" s="238"/>
      <c r="F47" s="238"/>
      <c r="G47" s="238"/>
      <c r="H47" s="238"/>
      <c r="I47" s="238"/>
      <c r="J47" s="238"/>
      <c r="K47" s="238"/>
      <c r="L47" s="238"/>
      <c r="M47" s="238"/>
      <c r="N47" s="238"/>
      <c r="O47" s="238"/>
      <c r="P47" s="238"/>
      <c r="Q47" s="238"/>
      <c r="R47" s="238"/>
      <c r="S47" s="238"/>
      <c r="T47" s="238"/>
      <c r="U47" s="238"/>
      <c r="V47" s="238"/>
    </row>
    <row r="48" spans="5:22" x14ac:dyDescent="0.25">
      <c r="E48" s="238"/>
      <c r="F48" s="238"/>
      <c r="G48" s="238"/>
      <c r="H48" s="238"/>
      <c r="I48" s="238"/>
      <c r="J48" s="238"/>
      <c r="K48" s="238"/>
      <c r="L48" s="238"/>
      <c r="M48" s="238"/>
      <c r="N48" s="238"/>
      <c r="O48" s="238"/>
      <c r="P48" s="238"/>
      <c r="Q48" s="238"/>
      <c r="R48" s="238"/>
      <c r="S48" s="238"/>
      <c r="T48" s="238"/>
      <c r="U48" s="238"/>
      <c r="V48" s="238"/>
    </row>
    <row r="49" spans="5:22" ht="71.25" customHeight="1" x14ac:dyDescent="0.25">
      <c r="E49" s="238"/>
      <c r="F49" s="238"/>
      <c r="G49" s="238"/>
      <c r="H49" s="238"/>
      <c r="I49" s="238"/>
      <c r="J49" s="238"/>
      <c r="K49" s="238"/>
      <c r="L49" s="238"/>
      <c r="M49" s="238"/>
      <c r="N49" s="238"/>
      <c r="O49" s="238"/>
      <c r="P49" s="238"/>
      <c r="Q49" s="238"/>
      <c r="R49" s="238"/>
      <c r="S49" s="238"/>
      <c r="T49" s="238"/>
      <c r="U49" s="237"/>
      <c r="V49" s="237"/>
    </row>
    <row r="50" spans="5:22" x14ac:dyDescent="0.25">
      <c r="E50" s="238"/>
      <c r="F50" s="238"/>
      <c r="G50" s="238"/>
      <c r="H50" s="238"/>
      <c r="I50" s="238"/>
      <c r="J50" s="238"/>
      <c r="K50" s="238"/>
      <c r="L50" s="238"/>
      <c r="M50" s="238"/>
      <c r="N50" s="238"/>
      <c r="O50" s="238"/>
      <c r="P50" s="238"/>
      <c r="Q50" s="238"/>
      <c r="R50" s="238"/>
      <c r="S50" s="238"/>
      <c r="T50" s="238"/>
      <c r="U50" s="237"/>
      <c r="V50" s="237"/>
    </row>
    <row r="51" spans="5:22" x14ac:dyDescent="0.25">
      <c r="E51" s="238"/>
      <c r="F51" s="238"/>
      <c r="G51" s="238"/>
      <c r="H51" s="238"/>
      <c r="I51" s="238"/>
      <c r="J51" s="238"/>
      <c r="K51" s="238"/>
      <c r="L51" s="238"/>
      <c r="M51" s="238"/>
      <c r="N51" s="238"/>
      <c r="O51" s="238"/>
      <c r="P51" s="238"/>
      <c r="Q51" s="238"/>
      <c r="R51" s="238"/>
      <c r="S51" s="238"/>
      <c r="T51" s="238"/>
      <c r="U51" s="237"/>
      <c r="V51" s="237"/>
    </row>
    <row r="52" spans="5:22" x14ac:dyDescent="0.25">
      <c r="E52" s="238"/>
      <c r="F52" s="238"/>
      <c r="G52" s="238"/>
      <c r="H52" s="238"/>
      <c r="I52" s="238"/>
      <c r="J52" s="238"/>
      <c r="K52" s="238"/>
      <c r="L52" s="238"/>
      <c r="M52" s="238"/>
      <c r="N52" s="238"/>
      <c r="O52" s="238"/>
      <c r="P52" s="238"/>
      <c r="Q52" s="238"/>
      <c r="R52" s="238"/>
      <c r="S52" s="238"/>
      <c r="T52" s="238"/>
      <c r="U52" s="237"/>
      <c r="V52" s="237"/>
    </row>
    <row r="53" spans="5:22" x14ac:dyDescent="0.25">
      <c r="E53" s="238"/>
      <c r="F53" s="238"/>
      <c r="G53" s="238"/>
      <c r="H53" s="238"/>
      <c r="I53" s="238"/>
      <c r="J53" s="238"/>
      <c r="K53" s="238"/>
      <c r="L53" s="238"/>
      <c r="M53" s="238"/>
      <c r="N53" s="238"/>
      <c r="O53" s="238"/>
      <c r="P53" s="238"/>
      <c r="Q53" s="238"/>
      <c r="R53" s="238"/>
      <c r="S53" s="238"/>
      <c r="T53" s="238"/>
      <c r="U53" s="237"/>
      <c r="V53" s="237"/>
    </row>
    <row r="54" spans="5:22" x14ac:dyDescent="0.25">
      <c r="E54" s="238"/>
      <c r="F54" s="238"/>
      <c r="G54" s="238"/>
      <c r="H54" s="238"/>
      <c r="I54" s="238"/>
      <c r="J54" s="238"/>
      <c r="K54" s="238"/>
      <c r="L54" s="238"/>
      <c r="M54" s="238"/>
      <c r="N54" s="238"/>
      <c r="O54" s="238"/>
      <c r="P54" s="238"/>
      <c r="Q54" s="238"/>
      <c r="R54" s="238"/>
      <c r="S54" s="238"/>
      <c r="T54" s="238"/>
      <c r="U54" s="237"/>
      <c r="V54" s="237"/>
    </row>
    <row r="55" spans="5:22" x14ac:dyDescent="0.25">
      <c r="E55" s="238"/>
      <c r="F55" s="238"/>
      <c r="G55" s="238"/>
      <c r="H55" s="238"/>
      <c r="I55" s="238"/>
      <c r="J55" s="238"/>
      <c r="K55" s="238"/>
      <c r="L55" s="238"/>
      <c r="M55" s="238"/>
      <c r="N55" s="238"/>
      <c r="O55" s="238"/>
      <c r="P55" s="238"/>
      <c r="Q55" s="238"/>
      <c r="R55" s="238"/>
      <c r="S55" s="238"/>
      <c r="T55" s="238"/>
      <c r="U55" s="237"/>
      <c r="V55" s="237"/>
    </row>
    <row r="56" spans="5:22" x14ac:dyDescent="0.25">
      <c r="E56" s="238"/>
      <c r="F56" s="238"/>
      <c r="G56" s="238"/>
      <c r="H56" s="238"/>
      <c r="I56" s="238"/>
      <c r="J56" s="238"/>
      <c r="K56" s="238"/>
      <c r="L56" s="238"/>
      <c r="M56" s="238"/>
      <c r="N56" s="238"/>
      <c r="O56" s="238"/>
      <c r="P56" s="238"/>
      <c r="Q56" s="238"/>
      <c r="R56" s="238"/>
      <c r="S56" s="238"/>
      <c r="T56" s="238"/>
      <c r="U56" s="237"/>
      <c r="V56" s="237"/>
    </row>
    <row r="57" spans="5:22" x14ac:dyDescent="0.25">
      <c r="E57" s="238"/>
      <c r="F57" s="238"/>
      <c r="G57" s="238"/>
      <c r="H57" s="238"/>
      <c r="I57" s="238"/>
      <c r="J57" s="238"/>
      <c r="K57" s="238"/>
      <c r="L57" s="238"/>
      <c r="M57" s="238"/>
      <c r="N57" s="238"/>
      <c r="O57" s="238"/>
      <c r="P57" s="238"/>
      <c r="Q57" s="238"/>
      <c r="R57" s="238"/>
      <c r="S57" s="238"/>
      <c r="T57" s="238"/>
      <c r="U57" s="237"/>
      <c r="V57" s="237"/>
    </row>
    <row r="58" spans="5:22" x14ac:dyDescent="0.25">
      <c r="E58" s="238"/>
      <c r="F58" s="238"/>
      <c r="G58" s="238"/>
      <c r="H58" s="238"/>
      <c r="I58" s="238"/>
      <c r="J58" s="238"/>
      <c r="K58" s="238"/>
      <c r="L58" s="238"/>
      <c r="M58" s="238"/>
      <c r="N58" s="238"/>
      <c r="O58" s="238"/>
      <c r="P58" s="238"/>
      <c r="Q58" s="238"/>
      <c r="R58" s="238"/>
      <c r="S58" s="238"/>
      <c r="T58" s="238"/>
      <c r="U58" s="237"/>
      <c r="V58" s="237"/>
    </row>
    <row r="59" spans="5:22" x14ac:dyDescent="0.25">
      <c r="E59" s="238"/>
      <c r="F59" s="238"/>
      <c r="G59" s="238"/>
      <c r="H59" s="238"/>
      <c r="I59" s="238"/>
      <c r="J59" s="238"/>
      <c r="K59" s="238"/>
      <c r="L59" s="238"/>
      <c r="M59" s="238"/>
      <c r="N59" s="238"/>
      <c r="O59" s="238"/>
      <c r="P59" s="238"/>
      <c r="Q59" s="238"/>
      <c r="R59" s="238"/>
      <c r="S59" s="238"/>
      <c r="T59" s="238"/>
      <c r="U59" s="237"/>
      <c r="V59" s="237"/>
    </row>
    <row r="60" spans="5:22" x14ac:dyDescent="0.25">
      <c r="E60" s="238"/>
      <c r="F60" s="238"/>
      <c r="G60" s="238"/>
      <c r="H60" s="238"/>
      <c r="I60" s="238"/>
      <c r="J60" s="238"/>
      <c r="K60" s="238"/>
      <c r="L60" s="238"/>
      <c r="M60" s="238"/>
      <c r="N60" s="238"/>
      <c r="O60" s="238"/>
      <c r="P60" s="238"/>
      <c r="Q60" s="238"/>
      <c r="R60" s="238"/>
      <c r="S60" s="238"/>
      <c r="T60" s="238"/>
      <c r="U60" s="237"/>
      <c r="V60" s="237"/>
    </row>
    <row r="61" spans="5:22" x14ac:dyDescent="0.25">
      <c r="E61"/>
      <c r="F61" s="237"/>
      <c r="G61" s="237"/>
      <c r="H61" s="237"/>
      <c r="I61" s="237"/>
      <c r="J61" s="237"/>
      <c r="K61" s="237"/>
      <c r="L61" s="237"/>
      <c r="M61" s="237"/>
      <c r="N61" s="237"/>
      <c r="O61" s="237"/>
      <c r="P61" s="237"/>
      <c r="Q61" s="237"/>
      <c r="R61" s="237"/>
      <c r="S61" s="237"/>
      <c r="T61" s="237"/>
      <c r="U61" s="237"/>
      <c r="V61" s="237"/>
    </row>
    <row r="62" spans="5:22" x14ac:dyDescent="0.25">
      <c r="E62" s="237"/>
      <c r="F62" s="237"/>
      <c r="G62" s="237"/>
      <c r="H62" s="237"/>
      <c r="I62" s="237"/>
      <c r="J62" s="237"/>
      <c r="K62" s="237"/>
      <c r="L62" s="237"/>
      <c r="M62" s="237"/>
      <c r="N62" s="237"/>
      <c r="O62" s="237"/>
      <c r="P62" s="237"/>
      <c r="Q62" s="237"/>
      <c r="R62" s="237"/>
      <c r="S62" s="237"/>
      <c r="T62" s="237"/>
      <c r="U62" s="237"/>
      <c r="V62" s="237"/>
    </row>
    <row r="63" spans="5:22" x14ac:dyDescent="0.25">
      <c r="E63" s="237"/>
      <c r="F63" s="237"/>
      <c r="G63" s="237"/>
      <c r="H63" s="237"/>
      <c r="I63" s="237"/>
      <c r="J63" s="237"/>
      <c r="K63" s="237"/>
      <c r="L63" s="237"/>
      <c r="M63" s="237"/>
      <c r="N63" s="237"/>
      <c r="O63" s="237"/>
      <c r="P63" s="237"/>
      <c r="Q63" s="237"/>
      <c r="R63" s="237"/>
      <c r="S63" s="237"/>
      <c r="T63" s="237"/>
      <c r="U63" s="237"/>
      <c r="V63" s="237"/>
    </row>
    <row r="64" spans="5:22" x14ac:dyDescent="0.25">
      <c r="E64" s="237"/>
      <c r="F64" s="237"/>
      <c r="G64" s="237"/>
      <c r="H64" s="237"/>
      <c r="I64" s="237"/>
      <c r="J64" s="237"/>
      <c r="K64" s="237"/>
      <c r="L64" s="237"/>
      <c r="M64" s="237"/>
      <c r="N64" s="237"/>
      <c r="O64" s="237"/>
      <c r="P64" s="237"/>
      <c r="Q64" s="237"/>
      <c r="R64" s="237"/>
      <c r="S64" s="237"/>
      <c r="T64" s="237"/>
      <c r="U64" s="237"/>
      <c r="V64" s="237"/>
    </row>
    <row r="65" spans="5:22" x14ac:dyDescent="0.25">
      <c r="E65" s="237"/>
      <c r="F65" s="237"/>
      <c r="G65" s="237"/>
      <c r="H65" s="237"/>
      <c r="I65" s="237"/>
      <c r="J65" s="237"/>
      <c r="K65" s="237"/>
      <c r="L65" s="237"/>
      <c r="M65" s="237"/>
      <c r="N65" s="237"/>
      <c r="O65" s="237"/>
      <c r="P65" s="237"/>
      <c r="Q65" s="237"/>
      <c r="R65" s="237"/>
      <c r="S65" s="237"/>
      <c r="T65" s="237"/>
      <c r="U65" s="237"/>
      <c r="V65" s="237"/>
    </row>
    <row r="66" spans="5:22" x14ac:dyDescent="0.25">
      <c r="E66" s="237"/>
      <c r="F66" s="237"/>
      <c r="G66" s="237"/>
      <c r="H66" s="237"/>
      <c r="I66" s="237"/>
      <c r="J66" s="237"/>
      <c r="K66" s="237"/>
      <c r="L66" s="237"/>
      <c r="M66" s="237"/>
      <c r="N66" s="237"/>
      <c r="O66" s="237"/>
      <c r="P66" s="237"/>
      <c r="Q66" s="237"/>
      <c r="R66" s="237"/>
      <c r="S66" s="237"/>
      <c r="T66" s="237"/>
      <c r="U66" s="237"/>
      <c r="V66" s="237"/>
    </row>
    <row r="67" spans="5:22" x14ac:dyDescent="0.25">
      <c r="E67" s="237"/>
      <c r="F67" s="237"/>
      <c r="G67" s="237"/>
      <c r="H67" s="237"/>
      <c r="I67" s="237"/>
      <c r="J67" s="237"/>
      <c r="K67" s="237"/>
      <c r="L67" s="237"/>
      <c r="M67" s="237"/>
      <c r="N67" s="237"/>
      <c r="O67" s="237"/>
      <c r="P67" s="237"/>
      <c r="Q67" s="237"/>
      <c r="R67" s="237"/>
      <c r="S67" s="237"/>
      <c r="T67" s="237"/>
      <c r="U67" s="237"/>
      <c r="V67" s="237"/>
    </row>
    <row r="68" spans="5:22" x14ac:dyDescent="0.25">
      <c r="E68" s="237"/>
      <c r="F68" s="237"/>
      <c r="G68" s="237"/>
      <c r="H68" s="237"/>
      <c r="I68" s="237"/>
      <c r="J68" s="237"/>
      <c r="K68" s="237"/>
      <c r="L68" s="237"/>
      <c r="M68" s="237"/>
      <c r="N68" s="237"/>
      <c r="O68" s="237"/>
      <c r="P68" s="237"/>
      <c r="Q68" s="237"/>
      <c r="R68" s="237"/>
      <c r="S68" s="237"/>
      <c r="T68" s="237"/>
      <c r="U68" s="237"/>
      <c r="V68" s="237"/>
    </row>
    <row r="69" spans="5:22" x14ac:dyDescent="0.25">
      <c r="E69" s="237"/>
      <c r="F69" s="237"/>
      <c r="G69" s="237"/>
      <c r="H69" s="237"/>
      <c r="I69" s="237"/>
      <c r="J69" s="237"/>
      <c r="K69" s="237"/>
      <c r="L69" s="237"/>
      <c r="M69" s="237"/>
      <c r="N69" s="237"/>
      <c r="O69" s="237"/>
      <c r="P69" s="237"/>
      <c r="Q69" s="237"/>
      <c r="R69" s="237"/>
      <c r="S69" s="237"/>
      <c r="T69" s="237"/>
      <c r="U69" s="237"/>
      <c r="V69" s="237"/>
    </row>
    <row r="70" spans="5:22" x14ac:dyDescent="0.25">
      <c r="E70" s="237"/>
      <c r="F70" s="237"/>
      <c r="G70" s="237"/>
      <c r="H70" s="237"/>
      <c r="I70" s="237"/>
      <c r="J70" s="237"/>
      <c r="K70" s="237"/>
      <c r="L70" s="237"/>
      <c r="M70" s="237"/>
      <c r="N70" s="237"/>
      <c r="O70" s="237"/>
      <c r="P70" s="237"/>
      <c r="Q70" s="237"/>
      <c r="R70" s="237"/>
      <c r="S70" s="237"/>
      <c r="T70" s="237"/>
      <c r="U70" s="237"/>
      <c r="V70" s="237"/>
    </row>
    <row r="71" spans="5:22" x14ac:dyDescent="0.25">
      <c r="E71" s="237"/>
      <c r="F71" s="237"/>
      <c r="G71" s="237"/>
      <c r="H71" s="237"/>
      <c r="I71" s="237"/>
      <c r="J71" s="237"/>
      <c r="K71" s="237"/>
      <c r="L71" s="237"/>
      <c r="M71" s="237"/>
      <c r="N71" s="237"/>
      <c r="O71" s="237"/>
      <c r="P71" s="237"/>
      <c r="Q71" s="237"/>
      <c r="R71" s="237"/>
      <c r="S71" s="237"/>
      <c r="T71" s="237"/>
      <c r="U71" s="237"/>
      <c r="V71" s="237"/>
    </row>
    <row r="72" spans="5:22" x14ac:dyDescent="0.25">
      <c r="E72" s="237"/>
      <c r="F72" s="237"/>
      <c r="G72" s="237"/>
      <c r="H72" s="237"/>
      <c r="I72" s="237"/>
      <c r="J72" s="237"/>
      <c r="K72" s="237"/>
      <c r="L72" s="237"/>
      <c r="M72" s="237"/>
      <c r="N72" s="237"/>
      <c r="O72" s="237"/>
      <c r="P72" s="237"/>
      <c r="Q72" s="237"/>
      <c r="R72" s="237"/>
      <c r="S72" s="237"/>
      <c r="T72" s="237"/>
      <c r="U72" s="237"/>
      <c r="V72" s="237"/>
    </row>
    <row r="73" spans="5:22" x14ac:dyDescent="0.25">
      <c r="E73" s="237"/>
      <c r="F73" s="237"/>
      <c r="G73" s="237"/>
      <c r="H73" s="237"/>
      <c r="I73" s="237"/>
      <c r="J73" s="237"/>
      <c r="K73" s="237"/>
      <c r="L73" s="237"/>
      <c r="M73" s="237"/>
      <c r="N73" s="237"/>
      <c r="O73" s="237"/>
      <c r="P73" s="237"/>
      <c r="Q73" s="237"/>
      <c r="R73" s="237"/>
      <c r="S73" s="237"/>
      <c r="T73" s="237"/>
      <c r="U73" s="237"/>
      <c r="V73" s="237"/>
    </row>
    <row r="74" spans="5:22" x14ac:dyDescent="0.25">
      <c r="E74" s="237"/>
      <c r="F74" s="237"/>
      <c r="G74" s="237"/>
      <c r="H74" s="237"/>
      <c r="I74" s="237"/>
      <c r="J74" s="237"/>
      <c r="K74" s="237"/>
      <c r="L74" s="237"/>
      <c r="M74" s="237"/>
      <c r="N74" s="237"/>
      <c r="O74" s="237"/>
      <c r="P74" s="237"/>
      <c r="Q74" s="237"/>
      <c r="R74" s="237"/>
      <c r="S74" s="237"/>
      <c r="T74" s="237"/>
      <c r="U74" s="237"/>
      <c r="V74" s="237"/>
    </row>
    <row r="75" spans="5:22" x14ac:dyDescent="0.25">
      <c r="E75" s="237"/>
      <c r="F75" s="237"/>
      <c r="G75" s="237"/>
      <c r="H75" s="237"/>
      <c r="I75" s="237"/>
      <c r="J75" s="237"/>
      <c r="K75" s="237"/>
      <c r="L75" s="237"/>
      <c r="M75" s="237"/>
      <c r="N75" s="237"/>
      <c r="O75" s="237"/>
      <c r="P75" s="237"/>
      <c r="Q75" s="237"/>
      <c r="R75" s="237"/>
      <c r="S75" s="237"/>
      <c r="T75" s="237"/>
      <c r="U75" s="237"/>
      <c r="V75" s="237"/>
    </row>
    <row r="76" spans="5:22" x14ac:dyDescent="0.25">
      <c r="E76" s="237"/>
      <c r="F76" s="237"/>
      <c r="G76" s="237"/>
      <c r="H76" s="237"/>
      <c r="I76" s="237"/>
      <c r="J76" s="237"/>
      <c r="K76" s="237"/>
      <c r="L76" s="237"/>
      <c r="M76" s="237"/>
      <c r="N76" s="237"/>
      <c r="O76" s="237"/>
      <c r="P76" s="237"/>
      <c r="Q76" s="237"/>
      <c r="R76" s="237"/>
      <c r="S76" s="237"/>
      <c r="T76" s="237"/>
      <c r="U76" s="237"/>
      <c r="V76" s="237"/>
    </row>
    <row r="77" spans="5:22" x14ac:dyDescent="0.25">
      <c r="E77" s="237"/>
      <c r="F77" s="237"/>
      <c r="G77" s="237"/>
      <c r="H77" s="237"/>
      <c r="I77" s="237"/>
      <c r="J77" s="237"/>
      <c r="K77" s="237"/>
      <c r="L77" s="237"/>
      <c r="M77" s="237"/>
      <c r="N77" s="237"/>
      <c r="O77" s="237"/>
      <c r="P77" s="237"/>
      <c r="Q77" s="237"/>
      <c r="R77" s="237"/>
      <c r="S77" s="237"/>
      <c r="T77" s="237"/>
      <c r="U77" s="237"/>
      <c r="V77" s="237"/>
    </row>
    <row r="78" spans="5:22" x14ac:dyDescent="0.25">
      <c r="E78" s="237"/>
      <c r="F78" s="237"/>
      <c r="G78" s="237"/>
      <c r="H78" s="237"/>
      <c r="I78" s="237"/>
      <c r="J78" s="237"/>
      <c r="K78" s="237"/>
      <c r="L78" s="237"/>
      <c r="M78" s="237"/>
      <c r="N78" s="237"/>
      <c r="O78" s="237"/>
      <c r="P78" s="237"/>
      <c r="Q78" s="237"/>
      <c r="R78" s="237"/>
      <c r="S78" s="237"/>
      <c r="T78" s="237"/>
      <c r="U78" s="237"/>
      <c r="V78" s="237"/>
    </row>
    <row r="79" spans="5:22" x14ac:dyDescent="0.25">
      <c r="E79" s="237"/>
      <c r="F79" s="237"/>
      <c r="G79" s="237"/>
      <c r="H79" s="237"/>
      <c r="I79" s="237"/>
      <c r="J79" s="237"/>
      <c r="K79" s="237"/>
      <c r="L79" s="237"/>
      <c r="M79" s="237"/>
      <c r="N79" s="237"/>
      <c r="O79" s="237"/>
      <c r="P79" s="237"/>
      <c r="Q79" s="237"/>
      <c r="R79" s="237"/>
      <c r="S79" s="237"/>
      <c r="T79" s="237"/>
      <c r="U79" s="237"/>
      <c r="V79" s="237"/>
    </row>
    <row r="80" spans="5:22" x14ac:dyDescent="0.25">
      <c r="E80" s="237"/>
      <c r="F80" s="237"/>
      <c r="G80" s="237"/>
      <c r="H80" s="237"/>
      <c r="I80" s="237"/>
      <c r="J80" s="237"/>
      <c r="K80" s="237"/>
      <c r="L80" s="237"/>
      <c r="M80" s="237"/>
      <c r="N80" s="237"/>
      <c r="O80" s="237"/>
      <c r="P80" s="237"/>
      <c r="Q80" s="237"/>
      <c r="R80" s="237"/>
      <c r="S80" s="237"/>
      <c r="T80" s="237"/>
      <c r="U80" s="237"/>
      <c r="V80" s="237"/>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9550-48A9-44ED-8940-E2A5030B217B}">
  <sheetPr>
    <tabColor theme="8"/>
  </sheetPr>
  <dimension ref="E3:P43"/>
  <sheetViews>
    <sheetView showGridLines="0" topLeftCell="A7" workbookViewId="0">
      <selection activeCell="P33" sqref="P33"/>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6" ht="20.25" x14ac:dyDescent="0.3">
      <c r="E3" s="2" t="s">
        <v>201</v>
      </c>
    </row>
    <row r="6" spans="5:16" x14ac:dyDescent="0.25">
      <c r="E6" s="253" t="s">
        <v>196</v>
      </c>
      <c r="F6" s="249"/>
      <c r="G6" s="249"/>
      <c r="H6" s="249"/>
      <c r="I6" s="244"/>
      <c r="J6" s="253" t="s">
        <v>195</v>
      </c>
      <c r="K6" s="249"/>
      <c r="L6" s="249"/>
      <c r="M6" s="249"/>
    </row>
    <row r="7" spans="5:16" x14ac:dyDescent="0.25">
      <c r="E7" s="249" t="s">
        <v>43</v>
      </c>
      <c r="F7" s="249">
        <v>2021</v>
      </c>
      <c r="G7" s="249">
        <v>2022</v>
      </c>
      <c r="H7" s="254" t="s">
        <v>178</v>
      </c>
      <c r="I7" s="244"/>
      <c r="J7" s="249" t="s">
        <v>43</v>
      </c>
      <c r="K7" s="249">
        <v>2021</v>
      </c>
      <c r="L7" s="249">
        <v>2022</v>
      </c>
      <c r="M7" s="254" t="s">
        <v>178</v>
      </c>
    </row>
    <row r="8" spans="5:16" x14ac:dyDescent="0.25">
      <c r="E8" s="249" t="s">
        <v>192</v>
      </c>
      <c r="F8" s="248">
        <v>129861.61594201731</v>
      </c>
      <c r="G8" s="248">
        <v>135379.4057950034</v>
      </c>
      <c r="H8" s="247">
        <f>(G8-F8)/F8</f>
        <v>4.2489767380145406E-2</v>
      </c>
      <c r="I8" s="244"/>
      <c r="J8" s="249" t="s">
        <v>192</v>
      </c>
      <c r="K8" s="248">
        <v>115179.9981</v>
      </c>
      <c r="L8" s="248">
        <v>96630.088799999998</v>
      </c>
      <c r="M8" s="247">
        <f t="shared" ref="M8:M16" si="0">(L8-K8)/K8</f>
        <v>-0.161051481211997</v>
      </c>
    </row>
    <row r="9" spans="5:16" x14ac:dyDescent="0.25">
      <c r="E9" s="244" t="s">
        <v>191</v>
      </c>
      <c r="F9" s="246">
        <v>40030.635412198033</v>
      </c>
      <c r="G9" s="246">
        <v>51122.663604609937</v>
      </c>
      <c r="H9" s="245">
        <f>(G9-F9)/F9</f>
        <v>0.27708848681007869</v>
      </c>
      <c r="I9" s="244"/>
      <c r="J9" s="244" t="s">
        <v>191</v>
      </c>
      <c r="K9" s="246">
        <v>26128.4202</v>
      </c>
      <c r="L9" s="246">
        <v>36541.928500000002</v>
      </c>
      <c r="M9" s="245">
        <f t="shared" si="0"/>
        <v>0.39855101151503991</v>
      </c>
    </row>
    <row r="10" spans="5:16" x14ac:dyDescent="0.25">
      <c r="E10" s="244" t="s">
        <v>190</v>
      </c>
      <c r="F10" s="246">
        <v>58960.878352282503</v>
      </c>
      <c r="G10" s="246">
        <v>64464.426866870061</v>
      </c>
      <c r="H10" s="245">
        <f>(G10-F10)/F10</f>
        <v>9.3342376646844902E-2</v>
      </c>
      <c r="I10" s="244"/>
      <c r="J10" s="244" t="s">
        <v>190</v>
      </c>
      <c r="K10" s="246">
        <v>61348.723599999998</v>
      </c>
      <c r="L10" s="246">
        <v>62253.127200000003</v>
      </c>
      <c r="M10" s="245">
        <f t="shared" si="0"/>
        <v>1.4742011682212165E-2</v>
      </c>
      <c r="P10" s="216"/>
    </row>
    <row r="11" spans="5:16" x14ac:dyDescent="0.25">
      <c r="E11" s="244" t="s">
        <v>189</v>
      </c>
      <c r="F11" s="246">
        <v>59417.762468967332</v>
      </c>
      <c r="G11" s="246">
        <v>56415.522507608919</v>
      </c>
      <c r="H11" s="245">
        <f>(G11-F11)/F11</f>
        <v>-5.0527650934792785E-2</v>
      </c>
      <c r="I11" s="244"/>
      <c r="J11" s="244" t="s">
        <v>189</v>
      </c>
      <c r="K11" s="246">
        <v>59491.856</v>
      </c>
      <c r="L11" s="246">
        <v>32742.1302</v>
      </c>
      <c r="M11" s="245">
        <f t="shared" si="0"/>
        <v>-0.44963676708959965</v>
      </c>
    </row>
    <row r="12" spans="5:16" x14ac:dyDescent="0.25">
      <c r="E12" s="244" t="s">
        <v>40</v>
      </c>
      <c r="F12" s="246">
        <v>42229.100611611822</v>
      </c>
      <c r="G12" s="246">
        <v>59160.168023671577</v>
      </c>
      <c r="H12" s="245">
        <f t="shared" ref="H12:H16" si="1">(G12-F12)/F12</f>
        <v>0.40093364923344316</v>
      </c>
      <c r="I12" s="244"/>
      <c r="J12" s="244" t="s">
        <v>40</v>
      </c>
      <c r="K12" s="246">
        <v>19298.8959</v>
      </c>
      <c r="L12" s="246">
        <v>24677.982599999999</v>
      </c>
      <c r="M12" s="245">
        <f t="shared" si="0"/>
        <v>0.27872510053800537</v>
      </c>
    </row>
    <row r="13" spans="5:16" x14ac:dyDescent="0.25">
      <c r="E13" s="244" t="s">
        <v>188</v>
      </c>
      <c r="F13" s="246">
        <v>55186.532920879843</v>
      </c>
      <c r="G13" s="246">
        <v>66111.090111035723</v>
      </c>
      <c r="H13" s="245">
        <f t="shared" si="1"/>
        <v>0.19795694007119932</v>
      </c>
      <c r="I13" s="244"/>
      <c r="J13" s="244" t="s">
        <v>188</v>
      </c>
      <c r="K13" s="246">
        <v>27714.662700000001</v>
      </c>
      <c r="L13" s="246">
        <v>26427.549500000001</v>
      </c>
      <c r="M13" s="245">
        <f t="shared" si="0"/>
        <v>-4.6441597140563423E-2</v>
      </c>
    </row>
    <row r="14" spans="5:16" x14ac:dyDescent="0.25">
      <c r="E14" s="244" t="s">
        <v>187</v>
      </c>
      <c r="F14" s="246">
        <v>67761.557719999997</v>
      </c>
      <c r="G14" s="246">
        <v>68754.62128470451</v>
      </c>
      <c r="H14" s="245">
        <f t="shared" si="1"/>
        <v>1.46552646975441E-2</v>
      </c>
      <c r="I14" s="244"/>
      <c r="J14" s="244" t="s">
        <v>187</v>
      </c>
      <c r="K14" s="246">
        <v>35053.587200000002</v>
      </c>
      <c r="L14" s="246">
        <v>34087.759599999998</v>
      </c>
      <c r="M14" s="245">
        <f t="shared" si="0"/>
        <v>-2.7552889080636064E-2</v>
      </c>
    </row>
    <row r="15" spans="5:16" x14ac:dyDescent="0.25">
      <c r="E15" s="244" t="s">
        <v>186</v>
      </c>
      <c r="F15" s="246">
        <v>86283.647444634393</v>
      </c>
      <c r="G15" s="246">
        <v>87539.103208676519</v>
      </c>
      <c r="H15" s="245">
        <f t="shared" si="1"/>
        <v>1.4550332551109574E-2</v>
      </c>
      <c r="I15" s="244"/>
      <c r="J15" s="244" t="s">
        <v>186</v>
      </c>
      <c r="K15" s="246">
        <v>50450.147100000002</v>
      </c>
      <c r="L15" s="246">
        <v>58526.372199999998</v>
      </c>
      <c r="M15" s="245">
        <f t="shared" si="0"/>
        <v>0.1600832815014725</v>
      </c>
    </row>
    <row r="16" spans="5:16" x14ac:dyDescent="0.25">
      <c r="E16" s="244" t="s">
        <v>185</v>
      </c>
      <c r="F16" s="246">
        <v>84440.964854100646</v>
      </c>
      <c r="G16" s="246">
        <v>93601.064703544471</v>
      </c>
      <c r="H16" s="245">
        <f t="shared" si="1"/>
        <v>0.10847933660245225</v>
      </c>
      <c r="I16" s="244"/>
      <c r="J16" s="244" t="s">
        <v>185</v>
      </c>
      <c r="K16" s="246">
        <v>67263.270300000004</v>
      </c>
      <c r="L16" s="246">
        <v>64182.016199999998</v>
      </c>
      <c r="M16" s="245">
        <f t="shared" si="0"/>
        <v>-4.580886546635847E-2</v>
      </c>
    </row>
    <row r="17" spans="5:13" x14ac:dyDescent="0.25">
      <c r="E17" s="244" t="s">
        <v>184</v>
      </c>
      <c r="F17" s="246">
        <v>127313.9325018547</v>
      </c>
      <c r="G17" s="246"/>
      <c r="H17" s="245"/>
      <c r="I17" s="244"/>
      <c r="J17" s="244" t="s">
        <v>184</v>
      </c>
      <c r="K17" s="246">
        <v>85059.148400000005</v>
      </c>
      <c r="L17" s="246"/>
      <c r="M17" s="245"/>
    </row>
    <row r="18" spans="5:13" x14ac:dyDescent="0.25">
      <c r="E18" s="244" t="s">
        <v>183</v>
      </c>
      <c r="F18" s="246">
        <v>105056.7242954243</v>
      </c>
      <c r="G18" s="246"/>
      <c r="H18" s="245"/>
      <c r="I18" s="244"/>
      <c r="J18" s="244" t="s">
        <v>183</v>
      </c>
      <c r="K18" s="246">
        <v>65868.652799999996</v>
      </c>
      <c r="L18" s="246"/>
      <c r="M18" s="245"/>
    </row>
    <row r="19" spans="5:13" x14ac:dyDescent="0.25">
      <c r="E19" s="244" t="s">
        <v>182</v>
      </c>
      <c r="F19" s="246">
        <v>52664.811332443023</v>
      </c>
      <c r="G19" s="246"/>
      <c r="H19" s="245"/>
      <c r="I19" s="244"/>
      <c r="J19" s="244" t="s">
        <v>182</v>
      </c>
      <c r="K19" s="246">
        <v>24810.2425</v>
      </c>
      <c r="L19" s="246"/>
      <c r="M19" s="245"/>
    </row>
    <row r="20" spans="5:13" x14ac:dyDescent="0.25">
      <c r="E20" s="244"/>
      <c r="F20" s="244"/>
      <c r="G20" s="244"/>
      <c r="H20" s="244"/>
      <c r="I20" s="244"/>
      <c r="J20" s="244"/>
      <c r="K20" s="244"/>
      <c r="L20" s="244"/>
      <c r="M20" s="244"/>
    </row>
    <row r="21" spans="5:13" x14ac:dyDescent="0.25">
      <c r="E21" s="244"/>
      <c r="F21" s="244"/>
      <c r="G21" s="244"/>
      <c r="H21" s="244"/>
      <c r="I21" s="244"/>
      <c r="J21" s="244"/>
      <c r="K21" s="244"/>
      <c r="L21" s="244"/>
      <c r="M21" s="244"/>
    </row>
    <row r="22" spans="5:13" x14ac:dyDescent="0.25">
      <c r="E22" s="244"/>
      <c r="F22" s="244"/>
      <c r="G22" s="244"/>
      <c r="H22" s="244"/>
      <c r="I22" s="244"/>
      <c r="J22" s="244"/>
      <c r="K22" s="244"/>
      <c r="L22" s="244"/>
      <c r="M22" s="244"/>
    </row>
    <row r="23" spans="5:13" x14ac:dyDescent="0.25">
      <c r="E23" s="244"/>
      <c r="F23" s="244"/>
      <c r="G23" s="244"/>
      <c r="H23" s="244"/>
      <c r="I23" s="244"/>
      <c r="J23" s="244"/>
      <c r="K23" s="244"/>
      <c r="L23" s="244"/>
      <c r="M23" s="244"/>
    </row>
    <row r="24" spans="5:13" x14ac:dyDescent="0.25">
      <c r="E24" s="244"/>
      <c r="F24" s="244"/>
      <c r="G24" s="244"/>
      <c r="H24" s="244"/>
      <c r="I24" s="244"/>
      <c r="J24" s="244"/>
      <c r="K24" s="244"/>
      <c r="L24" s="244"/>
      <c r="M24" s="244"/>
    </row>
    <row r="25" spans="5:13" x14ac:dyDescent="0.25">
      <c r="E25" s="253" t="s">
        <v>194</v>
      </c>
      <c r="F25" s="249"/>
      <c r="G25" s="249"/>
      <c r="H25" s="249"/>
      <c r="I25" s="244"/>
      <c r="J25" s="252" t="s">
        <v>193</v>
      </c>
      <c r="K25" s="251"/>
      <c r="L25" s="251"/>
      <c r="M25" s="251"/>
    </row>
    <row r="26" spans="5:13" x14ac:dyDescent="0.25">
      <c r="E26" s="249" t="s">
        <v>43</v>
      </c>
      <c r="F26" s="249">
        <v>2021</v>
      </c>
      <c r="G26" s="249">
        <v>2022</v>
      </c>
      <c r="H26" s="254" t="s">
        <v>178</v>
      </c>
      <c r="I26" s="244"/>
      <c r="J26" s="250" t="s">
        <v>43</v>
      </c>
      <c r="K26" s="250">
        <v>2021</v>
      </c>
      <c r="L26" s="250">
        <v>2022</v>
      </c>
      <c r="M26" s="255" t="s">
        <v>178</v>
      </c>
    </row>
    <row r="27" spans="5:13" x14ac:dyDescent="0.25">
      <c r="E27" s="249" t="s">
        <v>192</v>
      </c>
      <c r="F27" s="248">
        <f>F8</f>
        <v>129861.61594201731</v>
      </c>
      <c r="G27" s="248">
        <f>G8</f>
        <v>135379.4057950034</v>
      </c>
      <c r="H27" s="247">
        <f t="shared" ref="H27:H35" si="2">(G27-F27)/F27</f>
        <v>4.2489767380145406E-2</v>
      </c>
      <c r="I27" s="244"/>
      <c r="J27" s="244" t="s">
        <v>192</v>
      </c>
      <c r="K27" s="246">
        <f>K8</f>
        <v>115179.9981</v>
      </c>
      <c r="L27" s="246">
        <f>L8</f>
        <v>96630.088799999998</v>
      </c>
      <c r="M27" s="247">
        <f>(L27-K27)/K27</f>
        <v>-0.161051481211997</v>
      </c>
    </row>
    <row r="28" spans="5:13" x14ac:dyDescent="0.25">
      <c r="E28" s="244" t="s">
        <v>191</v>
      </c>
      <c r="F28" s="246">
        <f>F27+F9</f>
        <v>169892.25135421535</v>
      </c>
      <c r="G28" s="246">
        <f>G27+G9</f>
        <v>186502.06939961333</v>
      </c>
      <c r="H28" s="245">
        <f t="shared" si="2"/>
        <v>9.7766778137323609E-2</v>
      </c>
      <c r="I28" s="244"/>
      <c r="J28" s="244" t="s">
        <v>191</v>
      </c>
      <c r="K28" s="246">
        <f>K27+K9</f>
        <v>141308.41829999999</v>
      </c>
      <c r="L28" s="246">
        <f>L27+L9</f>
        <v>133172.01730000001</v>
      </c>
      <c r="M28" s="245">
        <f>(L28-K28)/K28</f>
        <v>-5.7579025353792272E-2</v>
      </c>
    </row>
    <row r="29" spans="5:13" x14ac:dyDescent="0.25">
      <c r="E29" s="244" t="s">
        <v>190</v>
      </c>
      <c r="F29" s="246">
        <f t="shared" ref="F29:F38" si="3">F28+F10</f>
        <v>228853.12970649786</v>
      </c>
      <c r="G29" s="246">
        <f t="shared" ref="G29:G35" si="4">G28+G10</f>
        <v>250966.49626648339</v>
      </c>
      <c r="H29" s="245">
        <f t="shared" si="2"/>
        <v>9.6626891615359298E-2</v>
      </c>
      <c r="I29" s="244"/>
      <c r="J29" s="244" t="s">
        <v>190</v>
      </c>
      <c r="K29" s="246">
        <f t="shared" ref="K29:K38" si="5">K28+K10</f>
        <v>202657.14189999999</v>
      </c>
      <c r="L29" s="246">
        <f t="shared" ref="L29:L35" si="6">L28+L10</f>
        <v>195425.14449999999</v>
      </c>
      <c r="M29" s="245">
        <f>(L29-K29)/K29</f>
        <v>-3.5685874833705986E-2</v>
      </c>
    </row>
    <row r="30" spans="5:13" x14ac:dyDescent="0.25">
      <c r="E30" s="244" t="s">
        <v>189</v>
      </c>
      <c r="F30" s="246">
        <f t="shared" si="3"/>
        <v>288270.89217546518</v>
      </c>
      <c r="G30" s="246">
        <f t="shared" si="4"/>
        <v>307382.01877409231</v>
      </c>
      <c r="H30" s="245">
        <f t="shared" si="2"/>
        <v>6.6295720856181836E-2</v>
      </c>
      <c r="I30" s="244"/>
      <c r="J30" s="244" t="s">
        <v>189</v>
      </c>
      <c r="K30" s="246">
        <f t="shared" si="5"/>
        <v>262148.99789999996</v>
      </c>
      <c r="L30" s="246">
        <f t="shared" si="6"/>
        <v>228167.27470000001</v>
      </c>
      <c r="M30" s="245">
        <f>(L30-K30)/K30</f>
        <v>-0.1296275151620557</v>
      </c>
    </row>
    <row r="31" spans="5:13" x14ac:dyDescent="0.25">
      <c r="E31" s="244" t="s">
        <v>40</v>
      </c>
      <c r="F31" s="246">
        <f t="shared" si="3"/>
        <v>330499.99278707698</v>
      </c>
      <c r="G31" s="246">
        <f t="shared" si="4"/>
        <v>366542.18679776392</v>
      </c>
      <c r="H31" s="245">
        <f t="shared" si="2"/>
        <v>0.10905353947740312</v>
      </c>
      <c r="I31" s="244"/>
      <c r="J31" s="244" t="s">
        <v>40</v>
      </c>
      <c r="K31" s="246">
        <f t="shared" si="5"/>
        <v>281447.89379999996</v>
      </c>
      <c r="L31" s="246">
        <f t="shared" si="6"/>
        <v>252845.2573</v>
      </c>
      <c r="M31" s="245">
        <f t="shared" ref="M31:M35" si="7">(L31-K31)/K31</f>
        <v>-0.10162675624897488</v>
      </c>
    </row>
    <row r="32" spans="5:13" x14ac:dyDescent="0.25">
      <c r="E32" s="244" t="s">
        <v>188</v>
      </c>
      <c r="F32" s="246">
        <f t="shared" si="3"/>
        <v>385686.52570795681</v>
      </c>
      <c r="G32" s="246">
        <f t="shared" si="4"/>
        <v>432653.27690879966</v>
      </c>
      <c r="H32" s="245">
        <f t="shared" si="2"/>
        <v>0.12177441541322144</v>
      </c>
      <c r="I32" s="244"/>
      <c r="J32" s="244" t="s">
        <v>188</v>
      </c>
      <c r="K32" s="246">
        <f t="shared" si="5"/>
        <v>309162.55649999995</v>
      </c>
      <c r="L32" s="246">
        <f t="shared" si="6"/>
        <v>279272.80680000002</v>
      </c>
      <c r="M32" s="245">
        <f t="shared" si="7"/>
        <v>-9.6679720980376652E-2</v>
      </c>
    </row>
    <row r="33" spans="5:13" x14ac:dyDescent="0.25">
      <c r="E33" s="244" t="s">
        <v>187</v>
      </c>
      <c r="F33" s="246">
        <f t="shared" si="3"/>
        <v>453448.08342795679</v>
      </c>
      <c r="G33" s="246">
        <f t="shared" si="4"/>
        <v>501407.8981935042</v>
      </c>
      <c r="H33" s="245">
        <f t="shared" si="2"/>
        <v>0.10576693676370383</v>
      </c>
      <c r="I33" s="244"/>
      <c r="J33" s="244" t="s">
        <v>187</v>
      </c>
      <c r="K33" s="246">
        <f t="shared" si="5"/>
        <v>344216.14369999996</v>
      </c>
      <c r="L33" s="246">
        <f t="shared" si="6"/>
        <v>313360.56640000001</v>
      </c>
      <c r="M33" s="245">
        <f t="shared" si="7"/>
        <v>-8.9640122535600733E-2</v>
      </c>
    </row>
    <row r="34" spans="5:13" x14ac:dyDescent="0.25">
      <c r="E34" s="244" t="s">
        <v>186</v>
      </c>
      <c r="F34" s="246">
        <f t="shared" si="3"/>
        <v>539731.73087259114</v>
      </c>
      <c r="G34" s="246">
        <f t="shared" si="4"/>
        <v>588947.00140218076</v>
      </c>
      <c r="H34" s="245">
        <f t="shared" si="2"/>
        <v>9.1184689938504565E-2</v>
      </c>
      <c r="I34" s="244"/>
      <c r="J34" s="244" t="s">
        <v>186</v>
      </c>
      <c r="K34" s="246">
        <f t="shared" si="5"/>
        <v>394666.29079999996</v>
      </c>
      <c r="L34" s="246">
        <f t="shared" si="6"/>
        <v>371886.93859999999</v>
      </c>
      <c r="M34" s="245">
        <f t="shared" si="7"/>
        <v>-5.7718008178062434E-2</v>
      </c>
    </row>
    <row r="35" spans="5:13" x14ac:dyDescent="0.25">
      <c r="E35" s="244" t="s">
        <v>185</v>
      </c>
      <c r="F35" s="246">
        <f t="shared" si="3"/>
        <v>624172.69572669175</v>
      </c>
      <c r="G35" s="246">
        <f t="shared" si="4"/>
        <v>682548.06610572524</v>
      </c>
      <c r="H35" s="245">
        <f t="shared" si="2"/>
        <v>9.3524389609946162E-2</v>
      </c>
      <c r="I35" s="244"/>
      <c r="J35" s="244" t="s">
        <v>185</v>
      </c>
      <c r="K35" s="246">
        <f t="shared" si="5"/>
        <v>461929.56109999993</v>
      </c>
      <c r="L35" s="246">
        <f t="shared" si="6"/>
        <v>436068.95480000001</v>
      </c>
      <c r="M35" s="245">
        <f t="shared" si="7"/>
        <v>-5.5983873901504957E-2</v>
      </c>
    </row>
    <row r="36" spans="5:13" x14ac:dyDescent="0.25">
      <c r="E36" s="244" t="s">
        <v>184</v>
      </c>
      <c r="F36" s="246">
        <f t="shared" si="3"/>
        <v>751486.62822854647</v>
      </c>
      <c r="G36" s="246"/>
      <c r="H36" s="245"/>
      <c r="I36" s="244"/>
      <c r="J36" s="244" t="s">
        <v>184</v>
      </c>
      <c r="K36" s="246">
        <f t="shared" si="5"/>
        <v>546988.70949999988</v>
      </c>
      <c r="L36" s="246"/>
      <c r="M36" s="245"/>
    </row>
    <row r="37" spans="5:13" x14ac:dyDescent="0.25">
      <c r="E37" s="244" t="s">
        <v>183</v>
      </c>
      <c r="F37" s="246">
        <f t="shared" si="3"/>
        <v>856543.35252397077</v>
      </c>
      <c r="G37" s="246"/>
      <c r="H37" s="245"/>
      <c r="I37" s="244"/>
      <c r="J37" s="244" t="s">
        <v>183</v>
      </c>
      <c r="K37" s="246">
        <f t="shared" si="5"/>
        <v>612857.36229999992</v>
      </c>
      <c r="L37" s="246"/>
      <c r="M37" s="245"/>
    </row>
    <row r="38" spans="5:13" x14ac:dyDescent="0.25">
      <c r="E38" s="244" t="s">
        <v>182</v>
      </c>
      <c r="F38" s="246">
        <f t="shared" si="3"/>
        <v>909208.1638564138</v>
      </c>
      <c r="G38" s="246"/>
      <c r="H38" s="245"/>
      <c r="I38" s="244"/>
      <c r="J38" s="244" t="s">
        <v>182</v>
      </c>
      <c r="K38" s="246">
        <f t="shared" si="5"/>
        <v>637667.60479999997</v>
      </c>
      <c r="L38" s="246"/>
      <c r="M38" s="245"/>
    </row>
    <row r="39" spans="5:13" x14ac:dyDescent="0.25">
      <c r="E39" s="244"/>
      <c r="F39" s="244"/>
      <c r="G39" s="244"/>
      <c r="H39" s="244"/>
      <c r="I39" s="244"/>
      <c r="J39" s="244"/>
      <c r="K39" s="244"/>
      <c r="L39" s="244"/>
      <c r="M39" s="244"/>
    </row>
    <row r="40" spans="5:13" x14ac:dyDescent="0.25">
      <c r="E40" s="244"/>
      <c r="F40" s="244"/>
      <c r="G40" s="244"/>
      <c r="H40" s="244"/>
      <c r="I40" s="244"/>
      <c r="J40" s="244"/>
      <c r="K40" s="244"/>
      <c r="L40" s="244"/>
      <c r="M40" s="244"/>
    </row>
    <row r="41" spans="5:13" x14ac:dyDescent="0.25">
      <c r="E41" s="244"/>
      <c r="F41" s="244"/>
      <c r="G41" s="244"/>
      <c r="H41" s="244"/>
      <c r="I41" s="244"/>
      <c r="J41" s="244"/>
      <c r="K41" s="244"/>
      <c r="L41" s="244"/>
      <c r="M41" s="244"/>
    </row>
    <row r="42" spans="5:13" x14ac:dyDescent="0.25">
      <c r="E42" s="244"/>
      <c r="F42" s="244"/>
      <c r="G42" s="244"/>
      <c r="H42" s="244"/>
      <c r="I42" s="244"/>
      <c r="J42" s="244"/>
      <c r="K42" s="244"/>
      <c r="L42" s="244"/>
      <c r="M42" s="244"/>
    </row>
    <row r="43" spans="5:13" x14ac:dyDescent="0.25">
      <c r="E43" t="s">
        <v>204</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zoomScale="90" zoomScaleNormal="90" workbookViewId="0">
      <selection activeCell="V39" sqref="V39"/>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205</v>
      </c>
    </row>
    <row r="4" spans="4:34" ht="15" customHeight="1" x14ac:dyDescent="0.25">
      <c r="F4" s="23"/>
      <c r="G4" s="23"/>
      <c r="H4" s="23"/>
      <c r="I4" s="23"/>
      <c r="J4" s="23"/>
      <c r="K4" s="23"/>
      <c r="L4" s="23"/>
      <c r="M4" s="23"/>
      <c r="N4" s="23"/>
      <c r="O4" s="23"/>
      <c r="P4" s="23"/>
      <c r="Q4" s="23"/>
      <c r="R4" s="23"/>
      <c r="Y4" s="148"/>
      <c r="Z4" s="148"/>
      <c r="AA4" s="148"/>
      <c r="AB4" s="148"/>
      <c r="AC4" s="148"/>
      <c r="AD4" s="148"/>
      <c r="AE4" s="148"/>
      <c r="AF4" s="148"/>
      <c r="AG4" s="148"/>
      <c r="AH4" s="148"/>
    </row>
    <row r="5" spans="4:34" x14ac:dyDescent="0.25">
      <c r="E5" s="23"/>
      <c r="F5" s="23"/>
      <c r="G5" s="23"/>
      <c r="H5" s="23"/>
      <c r="I5" s="23"/>
      <c r="J5" s="23"/>
      <c r="K5" s="23"/>
      <c r="L5" s="23"/>
      <c r="M5" s="23"/>
      <c r="N5" s="23"/>
      <c r="O5" s="23"/>
      <c r="P5" s="23"/>
      <c r="Q5" s="23"/>
      <c r="R5" s="23"/>
      <c r="Y5" s="148"/>
      <c r="Z5" s="148"/>
      <c r="AA5" s="148"/>
      <c r="AB5" s="148"/>
      <c r="AC5" s="148"/>
      <c r="AD5" s="148"/>
      <c r="AE5" s="148"/>
      <c r="AF5" s="148"/>
      <c r="AG5" s="148"/>
      <c r="AH5" s="148"/>
    </row>
    <row r="6" spans="4:34" x14ac:dyDescent="0.25">
      <c r="E6" s="23"/>
      <c r="F6" s="23"/>
      <c r="G6" s="23"/>
      <c r="H6" s="23"/>
      <c r="I6" s="23"/>
      <c r="J6" s="23"/>
      <c r="K6" s="23"/>
      <c r="L6" s="23"/>
      <c r="M6" s="23"/>
      <c r="N6" s="23"/>
      <c r="O6" s="23"/>
      <c r="P6" s="23"/>
      <c r="Q6" s="23"/>
      <c r="R6" s="23"/>
      <c r="Y6" s="148"/>
      <c r="Z6" s="148"/>
      <c r="AA6" s="148"/>
      <c r="AB6" s="148"/>
      <c r="AC6" s="148"/>
      <c r="AD6" s="148"/>
      <c r="AE6" s="148"/>
      <c r="AF6" s="148"/>
      <c r="AG6" s="148"/>
      <c r="AH6" s="148"/>
    </row>
    <row r="7" spans="4:34" x14ac:dyDescent="0.25">
      <c r="E7" s="23"/>
      <c r="F7" s="23"/>
      <c r="G7" s="23"/>
      <c r="H7" s="23"/>
      <c r="I7" s="23"/>
      <c r="J7" s="23"/>
      <c r="K7" s="23"/>
      <c r="L7" s="23"/>
      <c r="M7" s="23"/>
      <c r="N7" s="23"/>
      <c r="O7" s="23"/>
      <c r="P7" s="23"/>
      <c r="Q7" s="23"/>
      <c r="R7" s="23"/>
      <c r="Y7" s="148"/>
      <c r="Z7" s="148"/>
      <c r="AA7" s="148"/>
      <c r="AB7" s="148"/>
      <c r="AC7" s="148"/>
      <c r="AD7" s="148"/>
      <c r="AE7" s="148"/>
      <c r="AF7" s="148"/>
      <c r="AG7" s="148"/>
      <c r="AH7" s="148"/>
    </row>
    <row r="8" spans="4:34" x14ac:dyDescent="0.25">
      <c r="E8" s="23"/>
      <c r="F8" s="23"/>
      <c r="G8" s="23"/>
      <c r="H8" s="23"/>
      <c r="I8" s="23"/>
      <c r="J8" s="23"/>
      <c r="K8" s="23"/>
      <c r="L8" s="23"/>
      <c r="M8" s="23"/>
      <c r="N8" s="23"/>
      <c r="O8" s="23"/>
      <c r="P8" s="23"/>
      <c r="Q8" s="23"/>
      <c r="R8" s="23"/>
      <c r="Y8" s="148"/>
      <c r="Z8" s="148"/>
      <c r="AA8" s="148"/>
      <c r="AB8" s="148"/>
      <c r="AC8" s="148"/>
      <c r="AD8" s="148"/>
      <c r="AE8" s="148"/>
      <c r="AF8" s="148"/>
      <c r="AG8" s="148"/>
      <c r="AH8" s="148"/>
    </row>
    <row r="9" spans="4:34" x14ac:dyDescent="0.25">
      <c r="E9" s="23"/>
      <c r="F9" s="23"/>
      <c r="G9" s="23"/>
      <c r="H9" s="23"/>
      <c r="I9" s="23"/>
      <c r="J9" s="23"/>
      <c r="K9" s="23"/>
      <c r="L9" s="23"/>
      <c r="M9" s="23"/>
      <c r="N9" s="23"/>
      <c r="O9" s="23"/>
      <c r="P9" s="23"/>
      <c r="Q9" s="23"/>
      <c r="R9" s="23"/>
      <c r="Y9" s="148"/>
      <c r="Z9" s="148"/>
      <c r="AA9" s="148"/>
      <c r="AB9" s="148"/>
      <c r="AC9" s="148"/>
      <c r="AD9" s="148"/>
      <c r="AE9" s="148"/>
      <c r="AF9" s="148"/>
      <c r="AG9" s="148"/>
      <c r="AH9" s="148"/>
    </row>
    <row r="10" spans="4:34" x14ac:dyDescent="0.25">
      <c r="E10" s="23"/>
      <c r="F10" s="23"/>
      <c r="G10" s="23"/>
      <c r="H10" s="23"/>
      <c r="I10" s="23"/>
      <c r="J10" s="23"/>
      <c r="K10" s="23"/>
      <c r="L10" s="23"/>
      <c r="M10" s="23"/>
      <c r="N10" s="23"/>
      <c r="O10" s="23"/>
      <c r="P10" s="23"/>
      <c r="Q10" s="23"/>
      <c r="R10" s="23"/>
      <c r="Y10" s="148"/>
      <c r="Z10" s="148"/>
      <c r="AA10" s="148"/>
      <c r="AB10" s="148"/>
      <c r="AC10" s="148"/>
      <c r="AD10" s="148"/>
      <c r="AE10" s="148"/>
      <c r="AF10" s="148"/>
      <c r="AG10" s="148"/>
      <c r="AH10" s="148"/>
    </row>
    <row r="11" spans="4:34" x14ac:dyDescent="0.25">
      <c r="E11" s="23"/>
      <c r="F11" s="23"/>
      <c r="G11" s="23"/>
      <c r="H11" s="23"/>
      <c r="I11" s="23"/>
      <c r="J11" s="23"/>
      <c r="K11" s="23"/>
      <c r="L11" s="23"/>
      <c r="M11" s="23"/>
      <c r="N11" s="23"/>
      <c r="O11" s="23"/>
      <c r="P11" s="23"/>
      <c r="Q11" s="23"/>
      <c r="R11" s="23"/>
      <c r="Y11" s="148"/>
      <c r="Z11" s="148"/>
      <c r="AA11" s="148"/>
      <c r="AB11" s="148"/>
      <c r="AC11" s="148"/>
      <c r="AD11" s="148"/>
      <c r="AE11" s="148"/>
      <c r="AF11" s="148"/>
      <c r="AG11" s="148"/>
      <c r="AH11" s="148"/>
    </row>
    <row r="12" spans="4:34" x14ac:dyDescent="0.25">
      <c r="E12" s="23"/>
      <c r="F12" s="23"/>
      <c r="G12" s="23"/>
      <c r="H12" s="23"/>
      <c r="I12" s="23"/>
      <c r="J12" s="23"/>
      <c r="K12" s="23"/>
      <c r="L12" s="23"/>
      <c r="M12" s="23"/>
      <c r="N12" s="23"/>
      <c r="O12" s="23"/>
      <c r="P12" s="23"/>
      <c r="Q12" s="23"/>
      <c r="R12" s="23"/>
      <c r="Y12" s="148"/>
      <c r="Z12" s="148"/>
      <c r="AA12" s="148"/>
      <c r="AB12" s="148"/>
      <c r="AC12" s="148"/>
      <c r="AD12" s="148"/>
      <c r="AE12" s="148"/>
      <c r="AF12" s="148"/>
      <c r="AG12" s="148"/>
      <c r="AH12" s="148"/>
    </row>
    <row r="13" spans="4:34" x14ac:dyDescent="0.25">
      <c r="E13" s="23"/>
      <c r="F13" s="23"/>
      <c r="G13" s="23"/>
      <c r="H13" s="23"/>
      <c r="I13" s="23"/>
      <c r="J13" s="23"/>
      <c r="K13" s="23"/>
      <c r="L13" s="23"/>
      <c r="M13" s="23"/>
      <c r="N13" s="23"/>
      <c r="O13" s="23"/>
      <c r="P13" s="23"/>
      <c r="Q13" s="23"/>
      <c r="R13" s="23"/>
      <c r="Y13" s="148"/>
      <c r="Z13" s="148"/>
      <c r="AA13" s="148"/>
      <c r="AB13" s="148"/>
      <c r="AC13" s="262"/>
      <c r="AD13" s="148"/>
      <c r="AE13" s="148"/>
      <c r="AF13" s="148"/>
      <c r="AG13" s="148"/>
      <c r="AH13" s="148"/>
    </row>
    <row r="14" spans="4:34" x14ac:dyDescent="0.25">
      <c r="E14" s="23"/>
      <c r="F14" s="23"/>
      <c r="G14" s="23"/>
      <c r="H14" s="23"/>
      <c r="I14" s="23"/>
      <c r="J14" s="23"/>
      <c r="K14" s="23"/>
      <c r="L14" s="23"/>
      <c r="M14" s="23"/>
      <c r="N14" s="23"/>
      <c r="O14" s="23"/>
      <c r="P14" s="23"/>
      <c r="Q14" s="23"/>
      <c r="R14" s="23"/>
      <c r="Y14" s="148"/>
      <c r="Z14" s="148"/>
      <c r="AA14" s="148"/>
      <c r="AB14" s="145"/>
      <c r="AC14" s="139"/>
      <c r="AD14" s="145"/>
      <c r="AE14" s="148"/>
      <c r="AF14" s="148"/>
      <c r="AG14" s="148"/>
      <c r="AH14" s="148"/>
    </row>
    <row r="15" spans="4:34" x14ac:dyDescent="0.25">
      <c r="E15" s="23"/>
      <c r="F15" s="23"/>
      <c r="G15" s="23"/>
      <c r="H15"/>
      <c r="I15" s="23"/>
      <c r="J15" s="23"/>
      <c r="K15" s="23"/>
      <c r="L15" s="23"/>
      <c r="M15" s="23"/>
      <c r="N15" s="23"/>
      <c r="O15" s="23"/>
      <c r="P15" s="23"/>
      <c r="Q15" s="23"/>
      <c r="R15" s="23"/>
      <c r="Y15" s="148"/>
      <c r="Z15" s="148"/>
      <c r="AA15" s="148"/>
      <c r="AB15" s="145"/>
      <c r="AC15" s="139"/>
      <c r="AD15" s="145"/>
      <c r="AE15" s="148"/>
      <c r="AF15" s="148"/>
      <c r="AG15" s="148"/>
      <c r="AH15" s="148"/>
    </row>
    <row r="16" spans="4:34" x14ac:dyDescent="0.25">
      <c r="E16" s="23"/>
      <c r="F16" s="23"/>
      <c r="G16" s="23"/>
      <c r="H16" s="23"/>
      <c r="I16" s="23"/>
      <c r="J16" s="23"/>
      <c r="K16" s="23"/>
      <c r="L16" s="23"/>
      <c r="M16" s="23"/>
      <c r="N16" s="23"/>
      <c r="O16" s="23"/>
      <c r="P16" s="23"/>
      <c r="Q16" s="23"/>
      <c r="R16" s="23"/>
      <c r="Y16" s="148"/>
      <c r="Z16" s="148"/>
      <c r="AA16" s="148"/>
      <c r="AB16" s="145"/>
      <c r="AC16" s="139"/>
      <c r="AD16" s="145"/>
      <c r="AE16" s="148"/>
      <c r="AF16" s="148"/>
      <c r="AG16" s="148"/>
      <c r="AH16" s="148"/>
    </row>
    <row r="17" spans="5:35" x14ac:dyDescent="0.25">
      <c r="E17" s="23"/>
      <c r="F17" s="23"/>
      <c r="G17" s="23"/>
      <c r="H17" s="23"/>
      <c r="I17" s="23"/>
      <c r="J17" s="23"/>
      <c r="K17" s="23"/>
      <c r="L17" s="23"/>
      <c r="M17" s="23"/>
      <c r="N17" s="23"/>
      <c r="O17" s="23"/>
      <c r="P17" s="23"/>
      <c r="Q17" s="23"/>
      <c r="R17" s="23"/>
      <c r="Y17" s="148"/>
      <c r="Z17" s="148"/>
      <c r="AA17" s="148"/>
      <c r="AB17" s="148"/>
      <c r="AC17" s="262"/>
      <c r="AD17" s="148"/>
      <c r="AE17" s="148"/>
      <c r="AF17" s="148"/>
      <c r="AG17" s="148"/>
      <c r="AH17" s="148"/>
    </row>
    <row r="18" spans="5:35" x14ac:dyDescent="0.25">
      <c r="E18" s="23"/>
      <c r="F18" s="23"/>
      <c r="G18" s="23"/>
      <c r="H18" s="23"/>
      <c r="I18" s="23"/>
      <c r="J18" s="23"/>
      <c r="K18" s="23"/>
      <c r="L18" s="23"/>
      <c r="M18" s="23"/>
      <c r="N18" s="23"/>
      <c r="O18" s="23"/>
      <c r="P18" s="23"/>
      <c r="Q18" s="23"/>
      <c r="R18" s="23"/>
      <c r="Y18" s="148"/>
      <c r="Z18" s="148"/>
      <c r="AA18" s="148"/>
      <c r="AB18" s="148"/>
      <c r="AC18" s="148"/>
      <c r="AD18" s="148"/>
      <c r="AE18" s="148"/>
      <c r="AF18" s="148"/>
      <c r="AG18" s="148"/>
      <c r="AH18" s="148"/>
    </row>
    <row r="19" spans="5:35" x14ac:dyDescent="0.25">
      <c r="E19" s="23"/>
      <c r="F19" s="23"/>
      <c r="G19" s="23"/>
      <c r="H19" s="23"/>
      <c r="I19" s="23"/>
      <c r="J19" s="23"/>
      <c r="K19" s="23"/>
      <c r="L19" s="23"/>
      <c r="M19" s="23"/>
      <c r="N19" s="23"/>
      <c r="O19" s="23"/>
      <c r="P19" s="23"/>
      <c r="Q19" s="23"/>
      <c r="R19" s="23"/>
      <c r="Y19" s="148"/>
      <c r="Z19" s="148"/>
      <c r="AA19" s="148"/>
      <c r="AB19" s="148"/>
      <c r="AC19" s="148"/>
      <c r="AD19" s="148"/>
      <c r="AE19" s="148"/>
      <c r="AF19" s="148"/>
      <c r="AG19" s="148"/>
      <c r="AH19" s="148"/>
    </row>
    <row r="20" spans="5:35" x14ac:dyDescent="0.25">
      <c r="E20" s="23"/>
      <c r="F20" s="23"/>
      <c r="G20" s="23"/>
      <c r="H20" s="23"/>
      <c r="I20" s="23"/>
      <c r="J20" s="23"/>
      <c r="K20" s="23"/>
      <c r="L20" s="23"/>
      <c r="M20" s="23"/>
      <c r="N20" s="23"/>
      <c r="O20" s="23"/>
      <c r="P20" s="23"/>
      <c r="Q20" s="23"/>
      <c r="R20" s="23"/>
      <c r="Y20" s="148"/>
      <c r="Z20" s="148"/>
      <c r="AA20" s="148"/>
      <c r="AB20" s="148"/>
      <c r="AC20" s="148"/>
      <c r="AD20" s="148"/>
      <c r="AE20" s="148"/>
      <c r="AF20" s="148"/>
      <c r="AG20" s="148"/>
      <c r="AH20" s="148"/>
    </row>
    <row r="21" spans="5:35" x14ac:dyDescent="0.25">
      <c r="E21" s="23"/>
      <c r="F21" s="23"/>
      <c r="G21" s="23"/>
      <c r="H21" s="23"/>
      <c r="I21" s="23"/>
      <c r="J21" s="23"/>
      <c r="K21" s="23"/>
      <c r="L21" s="23"/>
      <c r="M21" s="23"/>
      <c r="N21" s="23"/>
      <c r="O21" s="23"/>
      <c r="P21" s="23"/>
      <c r="Q21" s="23"/>
      <c r="R21" s="23"/>
      <c r="Y21" s="148"/>
      <c r="Z21" s="148"/>
      <c r="AA21" s="148"/>
      <c r="AB21" s="148"/>
      <c r="AC21" s="148"/>
      <c r="AD21" s="148"/>
      <c r="AE21" s="148"/>
      <c r="AF21" s="148"/>
      <c r="AG21" s="148"/>
      <c r="AH21" s="148"/>
    </row>
    <row r="22" spans="5:35" ht="15" customHeight="1" x14ac:dyDescent="0.25">
      <c r="E22" s="23" t="s">
        <v>102</v>
      </c>
      <c r="F22" s="23"/>
      <c r="G22" s="23"/>
      <c r="H22" s="23"/>
      <c r="I22" s="23"/>
      <c r="J22" s="23"/>
      <c r="K22" s="23"/>
      <c r="L22" s="23"/>
      <c r="M22" s="23"/>
      <c r="N22" s="23"/>
      <c r="O22" s="23"/>
      <c r="P22" s="23"/>
      <c r="Q22" s="23"/>
      <c r="R22" s="23"/>
      <c r="Y22" s="148"/>
      <c r="Z22" s="148"/>
      <c r="AA22" s="148"/>
      <c r="AB22" s="148"/>
      <c r="AC22" s="148"/>
      <c r="AD22" s="148"/>
      <c r="AE22" s="148"/>
      <c r="AF22" s="148"/>
      <c r="AG22" s="148"/>
      <c r="AH22" s="148"/>
    </row>
    <row r="23" spans="5:35" x14ac:dyDescent="0.25">
      <c r="E23" s="23"/>
      <c r="F23" s="23"/>
      <c r="G23" s="23"/>
      <c r="H23" s="23"/>
      <c r="I23" s="23"/>
      <c r="J23" s="23"/>
      <c r="K23" s="23"/>
      <c r="L23" s="23"/>
      <c r="M23" s="23"/>
      <c r="N23" s="23"/>
      <c r="O23" s="23"/>
      <c r="P23" s="23"/>
      <c r="Q23" s="23"/>
      <c r="R23" s="23"/>
      <c r="Y23" s="148"/>
      <c r="Z23" s="148"/>
      <c r="AA23" s="148"/>
      <c r="AB23" s="148"/>
      <c r="AC23" s="148"/>
      <c r="AD23" s="148"/>
      <c r="AE23" s="148"/>
      <c r="AF23" s="148"/>
      <c r="AG23" s="148"/>
      <c r="AH23" s="148"/>
    </row>
    <row r="24" spans="5:35" x14ac:dyDescent="0.25">
      <c r="E24" s="23" t="s">
        <v>41</v>
      </c>
      <c r="F24" s="23"/>
      <c r="G24" s="23"/>
      <c r="H24" s="23"/>
      <c r="I24" s="23"/>
      <c r="J24" s="23"/>
      <c r="K24" s="23"/>
      <c r="L24" s="23"/>
      <c r="M24" s="23"/>
      <c r="N24" s="23"/>
      <c r="O24" s="23"/>
      <c r="P24" s="23"/>
      <c r="Q24" s="23"/>
      <c r="R24" s="23"/>
      <c r="Y24" s="148"/>
      <c r="Z24" s="148"/>
      <c r="AA24" s="148"/>
      <c r="AB24" s="148"/>
      <c r="AC24" s="148"/>
      <c r="AD24" s="148"/>
      <c r="AE24" s="148"/>
      <c r="AF24" s="148"/>
      <c r="AG24" s="145"/>
      <c r="AH24" s="139"/>
      <c r="AI24" s="145"/>
    </row>
    <row r="25" spans="5:35" x14ac:dyDescent="0.25">
      <c r="E25" s="23"/>
      <c r="F25" s="23"/>
      <c r="G25" s="23"/>
      <c r="H25" s="23"/>
      <c r="I25" s="23"/>
      <c r="J25" s="23"/>
      <c r="K25" s="23"/>
      <c r="L25" s="23"/>
      <c r="M25" s="23"/>
      <c r="N25" s="23"/>
      <c r="O25" s="23"/>
      <c r="P25" s="23"/>
      <c r="Q25" s="23"/>
      <c r="R25" s="23"/>
      <c r="Y25" s="148"/>
      <c r="Z25" s="148"/>
      <c r="AA25" s="148"/>
      <c r="AB25" s="148"/>
      <c r="AC25" s="148"/>
      <c r="AD25" s="148"/>
      <c r="AE25" s="148"/>
      <c r="AF25" s="148"/>
      <c r="AG25" s="145"/>
      <c r="AH25" s="148"/>
    </row>
    <row r="26" spans="5:35" x14ac:dyDescent="0.25">
      <c r="E26" s="23"/>
      <c r="F26" s="23"/>
      <c r="G26" s="23"/>
      <c r="H26" s="23"/>
      <c r="I26" s="23"/>
      <c r="J26" s="23"/>
      <c r="K26" s="23"/>
      <c r="L26" s="23"/>
      <c r="M26" s="23"/>
      <c r="N26" s="23"/>
      <c r="O26" s="23"/>
      <c r="P26" s="23"/>
      <c r="Q26" s="23"/>
      <c r="R26" s="23"/>
      <c r="Y26" s="148"/>
      <c r="Z26" s="148"/>
      <c r="AA26" s="148"/>
      <c r="AB26" s="148"/>
      <c r="AC26" s="148"/>
      <c r="AD26" s="148"/>
      <c r="AE26" s="148"/>
      <c r="AF26" s="148"/>
      <c r="AG26" s="145"/>
      <c r="AH26" s="148"/>
    </row>
    <row r="27" spans="5:35" x14ac:dyDescent="0.25">
      <c r="E27" s="23"/>
      <c r="F27" s="23"/>
      <c r="G27" s="23"/>
      <c r="H27" s="23"/>
      <c r="I27" s="23"/>
      <c r="J27" s="23"/>
      <c r="K27" s="23"/>
      <c r="L27" s="23"/>
      <c r="M27" s="23"/>
      <c r="N27" s="23"/>
      <c r="O27" s="23"/>
      <c r="P27" s="23"/>
      <c r="Q27" s="23"/>
      <c r="R27" s="23"/>
      <c r="Y27" s="148"/>
      <c r="Z27" s="148"/>
      <c r="AA27" s="148"/>
      <c r="AB27" s="148"/>
      <c r="AC27" s="148"/>
      <c r="AD27" s="148"/>
      <c r="AE27" s="148"/>
      <c r="AF27" s="148"/>
      <c r="AG27" s="139"/>
      <c r="AH27" s="148"/>
    </row>
    <row r="28" spans="5:35" x14ac:dyDescent="0.25">
      <c r="E28" s="23"/>
      <c r="F28" s="23"/>
      <c r="G28" s="23"/>
      <c r="H28" s="23"/>
      <c r="I28" s="23"/>
      <c r="J28" s="23"/>
      <c r="K28" s="23"/>
      <c r="L28" s="23"/>
      <c r="M28" s="23"/>
      <c r="N28" s="23"/>
      <c r="O28" s="23"/>
      <c r="P28" s="23"/>
      <c r="Q28" s="23"/>
      <c r="R28" s="23"/>
      <c r="Y28" s="148"/>
      <c r="Z28" s="148"/>
      <c r="AA28" s="148"/>
      <c r="AB28" s="148"/>
      <c r="AC28" s="148"/>
      <c r="AD28" s="148"/>
      <c r="AE28" s="148"/>
      <c r="AF28" s="148"/>
      <c r="AG28" s="139"/>
      <c r="AH28" s="148"/>
    </row>
    <row r="29" spans="5:35" x14ac:dyDescent="0.25">
      <c r="E29" s="23"/>
      <c r="F29" s="23"/>
      <c r="G29" s="23"/>
      <c r="H29" s="23"/>
      <c r="I29" s="23"/>
      <c r="J29" s="23"/>
      <c r="K29" s="23"/>
      <c r="L29" s="23"/>
      <c r="M29" s="23"/>
      <c r="N29" s="23"/>
      <c r="O29" s="23"/>
      <c r="P29" s="23"/>
      <c r="Q29" s="23"/>
      <c r="R29" s="23"/>
      <c r="Y29" s="148"/>
      <c r="Z29" s="148"/>
      <c r="AA29" s="148"/>
      <c r="AB29" s="148"/>
      <c r="AC29" s="148"/>
      <c r="AD29" s="148"/>
      <c r="AE29" s="148"/>
      <c r="AF29" s="148"/>
      <c r="AG29" s="139"/>
      <c r="AH29" s="148"/>
    </row>
    <row r="30" spans="5:35" x14ac:dyDescent="0.25">
      <c r="E30" s="23"/>
      <c r="F30" s="23"/>
      <c r="G30" s="23"/>
      <c r="H30" s="23"/>
      <c r="I30" s="23"/>
      <c r="J30" s="23"/>
      <c r="K30" s="23"/>
      <c r="L30" s="23"/>
      <c r="M30" s="23"/>
      <c r="N30" s="23"/>
      <c r="O30" s="23"/>
      <c r="P30" s="23"/>
      <c r="Q30" s="23"/>
      <c r="R30" s="23"/>
      <c r="Y30" s="148"/>
      <c r="Z30" s="148"/>
      <c r="AA30" s="148"/>
      <c r="AB30" s="148"/>
      <c r="AC30" s="148"/>
      <c r="AD30" s="148"/>
      <c r="AE30" s="148"/>
      <c r="AF30" s="148"/>
      <c r="AG30" s="148"/>
      <c r="AH30" s="148"/>
    </row>
    <row r="31" spans="5:35" x14ac:dyDescent="0.25">
      <c r="E31" s="23"/>
      <c r="F31" s="23"/>
      <c r="G31" s="23"/>
      <c r="H31" s="23"/>
      <c r="I31" s="23"/>
      <c r="J31" s="23"/>
      <c r="K31" s="23"/>
      <c r="L31" s="23"/>
      <c r="M31" s="23"/>
      <c r="N31" s="23"/>
      <c r="O31" s="23"/>
      <c r="P31" s="23"/>
      <c r="Q31" s="23"/>
      <c r="R31" s="23"/>
      <c r="Y31" s="148"/>
      <c r="Z31" s="148"/>
      <c r="AA31" s="148"/>
      <c r="AB31" s="148"/>
      <c r="AC31" s="148"/>
      <c r="AD31" s="148"/>
      <c r="AE31" s="148"/>
      <c r="AF31" s="148"/>
      <c r="AG31" s="145"/>
      <c r="AH31" s="148"/>
    </row>
    <row r="32" spans="5:35" x14ac:dyDescent="0.25">
      <c r="E32" s="23"/>
      <c r="F32" s="23"/>
      <c r="G32" s="23"/>
      <c r="H32" s="23"/>
      <c r="I32" s="23"/>
      <c r="J32" s="23"/>
      <c r="K32" s="23"/>
      <c r="L32" s="23"/>
      <c r="M32" s="23"/>
      <c r="N32" s="23"/>
      <c r="O32" s="23"/>
      <c r="P32" s="23"/>
      <c r="Q32" s="23"/>
      <c r="R32" s="23"/>
      <c r="Y32" s="148"/>
      <c r="Z32" s="148"/>
      <c r="AA32" s="148"/>
      <c r="AB32" s="148"/>
      <c r="AC32" s="148"/>
      <c r="AD32" s="148"/>
      <c r="AE32" s="148"/>
      <c r="AF32" s="148"/>
      <c r="AG32" s="145"/>
      <c r="AH32" s="148"/>
    </row>
    <row r="33" spans="5:34" x14ac:dyDescent="0.25">
      <c r="E33" s="23"/>
      <c r="F33" s="23"/>
      <c r="G33" s="23"/>
      <c r="H33" s="23"/>
      <c r="I33" s="23"/>
      <c r="J33" s="23"/>
      <c r="K33" s="23"/>
      <c r="L33" s="23"/>
      <c r="M33" s="23"/>
      <c r="N33" s="23"/>
      <c r="O33" s="23"/>
      <c r="P33" s="23"/>
      <c r="Q33" s="23"/>
      <c r="R33" s="23"/>
      <c r="Y33" s="148"/>
      <c r="Z33" s="148"/>
      <c r="AA33" s="148"/>
      <c r="AB33" s="148"/>
      <c r="AC33" s="148"/>
      <c r="AD33" s="148"/>
      <c r="AE33" s="148"/>
      <c r="AF33" s="148"/>
      <c r="AG33" s="148"/>
      <c r="AH33" s="148"/>
    </row>
    <row r="34" spans="5:34" x14ac:dyDescent="0.25">
      <c r="E34" s="23"/>
      <c r="F34" s="23"/>
      <c r="G34" s="23"/>
      <c r="H34" s="23"/>
      <c r="I34" s="23"/>
      <c r="J34" s="23"/>
      <c r="K34" s="23"/>
      <c r="L34" s="23"/>
      <c r="M34" s="23"/>
      <c r="N34" s="23"/>
      <c r="O34" s="23"/>
      <c r="P34" s="23"/>
      <c r="Q34" s="23"/>
      <c r="R34" s="23"/>
      <c r="Y34" s="148"/>
      <c r="Z34" s="148"/>
      <c r="AA34" s="148"/>
      <c r="AB34" s="148"/>
      <c r="AC34" s="148"/>
      <c r="AD34" s="148"/>
      <c r="AE34" s="148"/>
      <c r="AF34" s="148"/>
      <c r="AG34" s="148"/>
      <c r="AH34" s="148"/>
    </row>
    <row r="35" spans="5:34" x14ac:dyDescent="0.25">
      <c r="E35" s="23"/>
      <c r="F35" s="23"/>
      <c r="G35" s="23"/>
      <c r="H35" s="23"/>
      <c r="I35" s="23"/>
      <c r="J35" s="23"/>
      <c r="K35" s="23"/>
      <c r="L35" s="23"/>
      <c r="M35" s="23"/>
      <c r="N35" s="23"/>
      <c r="O35" s="23"/>
      <c r="P35" s="23"/>
      <c r="Q35" s="23"/>
      <c r="R35" s="23"/>
      <c r="Y35" s="148"/>
      <c r="Z35" s="148"/>
      <c r="AA35" s="148"/>
      <c r="AB35" s="148"/>
      <c r="AC35" s="148"/>
      <c r="AD35" s="148"/>
      <c r="AE35" s="148"/>
      <c r="AF35" s="148"/>
      <c r="AG35" s="148"/>
      <c r="AH35" s="148"/>
    </row>
    <row r="36" spans="5:34" x14ac:dyDescent="0.25">
      <c r="E36" s="23"/>
      <c r="F36" s="23"/>
      <c r="G36" s="23"/>
      <c r="H36" s="23"/>
      <c r="I36" s="23"/>
      <c r="J36" s="23"/>
      <c r="K36" s="23"/>
      <c r="L36" s="23"/>
      <c r="M36" s="23"/>
      <c r="N36" s="23"/>
      <c r="O36" s="23"/>
      <c r="P36" s="23"/>
      <c r="Q36" s="23"/>
      <c r="R36" s="23"/>
      <c r="Y36" s="148"/>
      <c r="Z36" s="148"/>
      <c r="AA36" s="148"/>
      <c r="AB36" s="148"/>
      <c r="AC36" s="148"/>
      <c r="AD36" s="148"/>
      <c r="AE36" s="148"/>
      <c r="AF36" s="148"/>
      <c r="AG36" s="148"/>
      <c r="AH36" s="148"/>
    </row>
    <row r="37" spans="5:34" x14ac:dyDescent="0.25">
      <c r="E37" s="23"/>
      <c r="F37" s="23"/>
      <c r="G37" s="23"/>
      <c r="H37" s="23"/>
      <c r="I37" s="23"/>
      <c r="J37" s="23"/>
      <c r="K37" s="23"/>
      <c r="L37" s="23"/>
      <c r="M37" s="23"/>
      <c r="N37" s="23"/>
      <c r="O37" s="23"/>
      <c r="P37" s="23"/>
      <c r="Q37" s="23"/>
      <c r="Y37" s="148"/>
      <c r="Z37" s="148"/>
      <c r="AA37" s="148"/>
      <c r="AB37" s="148"/>
      <c r="AC37" s="148"/>
      <c r="AD37" s="148"/>
      <c r="AE37" s="148"/>
      <c r="AF37" s="148"/>
      <c r="AG37" s="148"/>
      <c r="AH37" s="148"/>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workbookViewId="0">
      <selection activeCell="J103" sqref="J103"/>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136</v>
      </c>
    </row>
    <row r="2" spans="1:19" x14ac:dyDescent="0.2">
      <c r="A2" s="12"/>
    </row>
    <row r="3" spans="1:19" ht="15" thickBot="1" x14ac:dyDescent="0.25"/>
    <row r="4" spans="1:19" ht="15" x14ac:dyDescent="0.25">
      <c r="B4" s="41"/>
      <c r="C4" s="269">
        <v>44805</v>
      </c>
      <c r="D4" s="269"/>
      <c r="E4" s="269"/>
      <c r="F4" s="269"/>
      <c r="G4" s="270"/>
      <c r="H4" s="269"/>
      <c r="I4" s="269"/>
      <c r="J4" s="269"/>
    </row>
    <row r="5" spans="1:19" s="5" customFormat="1" x14ac:dyDescent="0.2">
      <c r="A5" s="1"/>
      <c r="B5" s="58"/>
      <c r="C5" s="58"/>
      <c r="D5" s="59" t="s">
        <v>4</v>
      </c>
      <c r="E5" s="60"/>
      <c r="F5" s="60"/>
      <c r="G5" s="67"/>
      <c r="H5" s="59" t="s">
        <v>125</v>
      </c>
      <c r="I5" s="60"/>
      <c r="J5" s="60"/>
    </row>
    <row r="6" spans="1:19" s="5" customFormat="1" ht="24.75" customHeight="1" x14ac:dyDescent="0.2">
      <c r="A6" s="1"/>
      <c r="B6" s="61"/>
      <c r="C6" s="61"/>
      <c r="D6" s="61">
        <v>2021</v>
      </c>
      <c r="E6" s="61">
        <v>2022</v>
      </c>
      <c r="F6" s="154" t="s">
        <v>178</v>
      </c>
      <c r="G6" s="61"/>
      <c r="H6" s="63">
        <v>2021</v>
      </c>
      <c r="I6" s="61">
        <v>2022</v>
      </c>
      <c r="J6" s="62" t="s">
        <v>178</v>
      </c>
    </row>
    <row r="7" spans="1:19" s="5" customFormat="1" x14ac:dyDescent="0.2">
      <c r="A7" s="1"/>
      <c r="B7" s="50"/>
      <c r="C7" s="50"/>
      <c r="D7" s="51"/>
      <c r="E7" s="165"/>
      <c r="F7" s="51"/>
      <c r="G7" s="51"/>
      <c r="H7" s="64"/>
      <c r="I7" s="51"/>
      <c r="J7" s="51"/>
    </row>
    <row r="8" spans="1:19" s="5" customFormat="1" ht="16.5" customHeight="1" x14ac:dyDescent="0.25">
      <c r="A8" s="1"/>
      <c r="B8" s="57" t="s">
        <v>11</v>
      </c>
      <c r="C8" s="50"/>
      <c r="D8" s="209">
        <v>84440.964854100661</v>
      </c>
      <c r="E8" s="209">
        <v>93601.064703544471</v>
      </c>
      <c r="F8" s="150">
        <f t="shared" ref="F8:F39" si="0">IF(D8&lt;1,"",IFERROR((E8-D8)/D8,""))</f>
        <v>0.10847933660245206</v>
      </c>
      <c r="G8" s="116"/>
      <c r="H8" s="209">
        <v>67263.270300000004</v>
      </c>
      <c r="I8" s="209">
        <v>64182.016199999991</v>
      </c>
      <c r="J8" s="150">
        <f t="shared" ref="J8:J39" si="1">IF(H8&lt;1,"",IFERROR(($I8-$H8)/$H8,""))</f>
        <v>-4.5808865466358581E-2</v>
      </c>
      <c r="L8" s="199"/>
      <c r="M8" s="138"/>
    </row>
    <row r="9" spans="1:19" s="6" customFormat="1" ht="22.5" customHeight="1" x14ac:dyDescent="0.25">
      <c r="A9" s="3"/>
      <c r="B9" s="57"/>
      <c r="C9" s="55" t="s">
        <v>12</v>
      </c>
      <c r="D9" s="151">
        <v>14472.092170000004</v>
      </c>
      <c r="E9" s="152">
        <v>9714.4808597507727</v>
      </c>
      <c r="F9" s="149">
        <f t="shared" si="0"/>
        <v>-0.32874385087952557</v>
      </c>
      <c r="G9" s="115"/>
      <c r="H9" s="151">
        <v>3413.9049999999997</v>
      </c>
      <c r="I9" s="152">
        <v>2413.4101000000001</v>
      </c>
      <c r="J9" s="149">
        <f t="shared" si="1"/>
        <v>-0.29306465762814132</v>
      </c>
      <c r="L9" s="199"/>
      <c r="M9" s="200"/>
    </row>
    <row r="10" spans="1:19" s="5" customFormat="1" ht="15" x14ac:dyDescent="0.25">
      <c r="A10" s="1"/>
      <c r="B10" s="50"/>
      <c r="C10" s="53" t="s">
        <v>31</v>
      </c>
      <c r="D10" s="151">
        <v>4007.1004899999998</v>
      </c>
      <c r="E10" s="152">
        <v>3198.7131197507733</v>
      </c>
      <c r="F10" s="149">
        <f t="shared" si="0"/>
        <v>-0.20173873160072073</v>
      </c>
      <c r="G10" s="115"/>
      <c r="H10" s="151">
        <v>473.7242</v>
      </c>
      <c r="I10" s="152">
        <v>478.31560000000002</v>
      </c>
      <c r="J10" s="149">
        <f t="shared" si="1"/>
        <v>9.6921373237846449E-3</v>
      </c>
      <c r="L10" s="199"/>
      <c r="M10" s="200"/>
    </row>
    <row r="11" spans="1:19" s="5" customFormat="1" ht="15" x14ac:dyDescent="0.25">
      <c r="A11" s="1"/>
      <c r="B11" s="50"/>
      <c r="C11" s="54" t="s">
        <v>6</v>
      </c>
      <c r="D11" s="151">
        <v>511.60577000000001</v>
      </c>
      <c r="E11" s="152">
        <v>297.63747999999998</v>
      </c>
      <c r="F11" s="149">
        <f t="shared" si="0"/>
        <v>-0.41822884444794284</v>
      </c>
      <c r="G11" s="115"/>
      <c r="H11" s="151">
        <v>432.52210000000002</v>
      </c>
      <c r="I11" s="152">
        <v>256.0286999999999</v>
      </c>
      <c r="J11" s="149">
        <f t="shared" si="1"/>
        <v>-0.40805637446040355</v>
      </c>
      <c r="L11" s="199"/>
      <c r="M11" s="200"/>
    </row>
    <row r="12" spans="1:19" s="5" customFormat="1" ht="15" x14ac:dyDescent="0.25">
      <c r="A12" s="1"/>
      <c r="B12" s="50"/>
      <c r="C12" s="54" t="s">
        <v>7</v>
      </c>
      <c r="D12" s="151">
        <v>9953.3859100000027</v>
      </c>
      <c r="E12" s="152">
        <v>6218.1302599999999</v>
      </c>
      <c r="F12" s="149">
        <f t="shared" si="0"/>
        <v>-0.37527487467829945</v>
      </c>
      <c r="G12" s="115"/>
      <c r="H12" s="151">
        <v>2507.6587</v>
      </c>
      <c r="I12" s="152">
        <v>1679.0658000000001</v>
      </c>
      <c r="J12" s="149">
        <f t="shared" si="1"/>
        <v>-0.33042490989702861</v>
      </c>
      <c r="L12" s="199"/>
      <c r="M12" s="200"/>
    </row>
    <row r="13" spans="1:19" s="6" customFormat="1" ht="21" customHeight="1" x14ac:dyDescent="0.25">
      <c r="A13" s="3"/>
      <c r="B13" s="57"/>
      <c r="C13" s="71" t="s">
        <v>9</v>
      </c>
      <c r="D13" s="151">
        <v>4334.4475999999995</v>
      </c>
      <c r="E13" s="152">
        <v>3419.3236799999995</v>
      </c>
      <c r="F13" s="149">
        <f t="shared" si="0"/>
        <v>-0.21112815390823969</v>
      </c>
      <c r="G13" s="115"/>
      <c r="H13" s="151">
        <v>1663.8636999999999</v>
      </c>
      <c r="I13" s="152">
        <v>1109.9654999999998</v>
      </c>
      <c r="J13" s="149">
        <f t="shared" si="1"/>
        <v>-0.33289878251445726</v>
      </c>
      <c r="L13" s="199"/>
      <c r="M13" s="200"/>
    </row>
    <row r="14" spans="1:19" s="5" customFormat="1" ht="15" x14ac:dyDescent="0.25">
      <c r="A14" s="1"/>
      <c r="B14" s="50"/>
      <c r="C14" s="54" t="s">
        <v>32</v>
      </c>
      <c r="D14" s="151">
        <v>516.58061999999995</v>
      </c>
      <c r="E14" s="152">
        <v>525.54443000000003</v>
      </c>
      <c r="F14" s="149">
        <f t="shared" si="0"/>
        <v>1.7352199546316859E-2</v>
      </c>
      <c r="G14" s="115"/>
      <c r="H14" s="151">
        <v>147.36130000000003</v>
      </c>
      <c r="I14" s="152">
        <v>114.977</v>
      </c>
      <c r="J14" s="149">
        <f t="shared" si="1"/>
        <v>-0.21976122631925762</v>
      </c>
      <c r="L14" s="199"/>
      <c r="M14" s="200"/>
    </row>
    <row r="15" spans="1:19" s="5" customFormat="1" ht="15" x14ac:dyDescent="0.25">
      <c r="A15" s="1"/>
      <c r="B15" s="50"/>
      <c r="C15" s="54" t="s">
        <v>6</v>
      </c>
      <c r="D15" s="151">
        <v>168.81546999999998</v>
      </c>
      <c r="E15" s="152">
        <v>71.705420000000004</v>
      </c>
      <c r="F15" s="149">
        <f>IF(D15&lt;1,"",IFERROR((E15-D15)/D15,""))</f>
        <v>-0.57524378541848087</v>
      </c>
      <c r="G15" s="116"/>
      <c r="H15" s="151">
        <v>456.64159999999998</v>
      </c>
      <c r="I15" s="152">
        <v>188.44500000000002</v>
      </c>
      <c r="J15" s="149">
        <f t="shared" si="1"/>
        <v>-0.58732406333544729</v>
      </c>
      <c r="L15" s="199"/>
      <c r="M15" s="200"/>
      <c r="N15"/>
      <c r="O15"/>
      <c r="P15"/>
      <c r="Q15"/>
      <c r="R15"/>
      <c r="S15"/>
    </row>
    <row r="16" spans="1:19" s="5" customFormat="1" ht="15" x14ac:dyDescent="0.25">
      <c r="A16" s="1"/>
      <c r="B16" s="50"/>
      <c r="C16" s="54" t="s">
        <v>7</v>
      </c>
      <c r="D16" s="151">
        <v>3649.0515100000002</v>
      </c>
      <c r="E16" s="152">
        <v>2822.0738300000003</v>
      </c>
      <c r="F16" s="149">
        <f t="shared" si="0"/>
        <v>-0.22662811904236449</v>
      </c>
      <c r="G16" s="115"/>
      <c r="H16" s="151">
        <v>1059.8608000000002</v>
      </c>
      <c r="I16" s="152">
        <v>806.54349999999999</v>
      </c>
      <c r="J16" s="149">
        <f t="shared" si="1"/>
        <v>-0.23900997187555206</v>
      </c>
      <c r="L16" s="199"/>
      <c r="M16" s="200"/>
      <c r="N16"/>
      <c r="O16"/>
      <c r="P16"/>
      <c r="Q16"/>
      <c r="R16"/>
      <c r="S16"/>
    </row>
    <row r="17" spans="1:20" s="6" customFormat="1" ht="24.75" customHeight="1" x14ac:dyDescent="0.25">
      <c r="A17" s="3"/>
      <c r="B17" s="57"/>
      <c r="C17" s="1" t="s">
        <v>10</v>
      </c>
      <c r="D17" s="151">
        <v>65634.425084100658</v>
      </c>
      <c r="E17" s="152">
        <v>80467.260163793719</v>
      </c>
      <c r="F17" s="149">
        <f t="shared" si="0"/>
        <v>0.22599169659347226</v>
      </c>
      <c r="G17" s="115"/>
      <c r="H17" s="151">
        <v>62185.501600000003</v>
      </c>
      <c r="I17" s="152">
        <v>60658.640599999999</v>
      </c>
      <c r="J17" s="149">
        <f t="shared" si="1"/>
        <v>-2.4553327716504331E-2</v>
      </c>
      <c r="L17" s="199"/>
      <c r="M17" s="200"/>
      <c r="N17" s="156"/>
      <c r="O17" s="156"/>
      <c r="P17" s="156"/>
      <c r="Q17" s="156"/>
      <c r="R17" s="156"/>
      <c r="S17" s="156"/>
      <c r="T17" s="156"/>
    </row>
    <row r="18" spans="1:20" s="5" customFormat="1" ht="15" x14ac:dyDescent="0.25">
      <c r="A18" s="1"/>
      <c r="B18" s="50"/>
      <c r="C18" s="54" t="s">
        <v>31</v>
      </c>
      <c r="D18" s="151">
        <v>21146.811564100652</v>
      </c>
      <c r="E18" s="152">
        <v>28705.992680167037</v>
      </c>
      <c r="F18" s="149">
        <f t="shared" si="0"/>
        <v>0.35746197922806661</v>
      </c>
      <c r="G18" s="115"/>
      <c r="H18" s="151">
        <v>10549.020500000001</v>
      </c>
      <c r="I18" s="152">
        <v>12767.375</v>
      </c>
      <c r="J18" s="149">
        <f t="shared" si="1"/>
        <v>0.21029009281003855</v>
      </c>
      <c r="L18" s="199"/>
      <c r="M18" s="200"/>
      <c r="N18"/>
      <c r="O18"/>
      <c r="P18"/>
      <c r="Q18"/>
      <c r="R18"/>
      <c r="S18"/>
      <c r="T18"/>
    </row>
    <row r="19" spans="1:20" s="5" customFormat="1" ht="15" x14ac:dyDescent="0.25">
      <c r="A19" s="1"/>
      <c r="B19" s="50"/>
      <c r="C19" s="54" t="s">
        <v>6</v>
      </c>
      <c r="D19" s="151">
        <v>26042.57777</v>
      </c>
      <c r="E19" s="152">
        <v>31446.79328927242</v>
      </c>
      <c r="F19" s="149">
        <f t="shared" si="0"/>
        <v>0.20751461575734867</v>
      </c>
      <c r="G19" s="115"/>
      <c r="H19" s="151">
        <v>42794.840300000003</v>
      </c>
      <c r="I19" s="152">
        <v>39051.975299999998</v>
      </c>
      <c r="J19" s="149">
        <f t="shared" si="1"/>
        <v>-8.7460660532012902E-2</v>
      </c>
      <c r="L19" s="199"/>
      <c r="M19" s="200"/>
      <c r="N19"/>
      <c r="O19"/>
      <c r="P19"/>
      <c r="Q19"/>
      <c r="R19"/>
      <c r="S19"/>
      <c r="T19"/>
    </row>
    <row r="20" spans="1:20" s="5" customFormat="1" ht="15" x14ac:dyDescent="0.25">
      <c r="A20" s="1"/>
      <c r="B20" s="50"/>
      <c r="C20" s="54" t="s">
        <v>7</v>
      </c>
      <c r="D20" s="151">
        <v>18445.035749999999</v>
      </c>
      <c r="E20" s="152">
        <v>20314.474194354247</v>
      </c>
      <c r="F20" s="149">
        <f t="shared" si="0"/>
        <v>0.10135184716864795</v>
      </c>
      <c r="G20" s="115"/>
      <c r="H20" s="151">
        <v>8841.6407999999974</v>
      </c>
      <c r="I20" s="152">
        <v>8839.2903000000006</v>
      </c>
      <c r="J20" s="149">
        <f t="shared" si="1"/>
        <v>-2.6584432156493267E-4</v>
      </c>
      <c r="L20" s="199"/>
      <c r="M20" s="200"/>
      <c r="N20"/>
      <c r="O20"/>
      <c r="P20"/>
      <c r="Q20"/>
      <c r="R20"/>
      <c r="S20"/>
      <c r="T20"/>
    </row>
    <row r="21" spans="1:20" s="5" customFormat="1" ht="24" customHeight="1" x14ac:dyDescent="0.25">
      <c r="A21" s="1"/>
      <c r="B21" s="52" t="s">
        <v>8</v>
      </c>
      <c r="C21" s="55"/>
      <c r="D21" s="257">
        <v>25930.47241774248</v>
      </c>
      <c r="E21" s="257">
        <v>38738.765013899421</v>
      </c>
      <c r="F21" s="150">
        <f t="shared" si="0"/>
        <v>0.49394752204333492</v>
      </c>
      <c r="G21" s="125"/>
      <c r="H21" s="257">
        <v>12168.6639</v>
      </c>
      <c r="I21" s="257">
        <v>13643.524799999999</v>
      </c>
      <c r="J21" s="150">
        <f t="shared" si="1"/>
        <v>0.12120154785440329</v>
      </c>
      <c r="L21" s="199"/>
      <c r="M21" s="200"/>
      <c r="N21"/>
      <c r="O21"/>
      <c r="P21"/>
      <c r="Q21"/>
      <c r="R21"/>
      <c r="S21"/>
      <c r="T21"/>
    </row>
    <row r="22" spans="1:20" s="6" customFormat="1" ht="24" customHeight="1" x14ac:dyDescent="0.25">
      <c r="A22" s="3"/>
      <c r="B22" s="52"/>
      <c r="C22" s="55" t="s">
        <v>12</v>
      </c>
      <c r="D22" s="258">
        <v>6434.8417100000015</v>
      </c>
      <c r="E22" s="258">
        <v>5390.4016997507733</v>
      </c>
      <c r="F22" s="149">
        <f t="shared" si="0"/>
        <v>-0.16231013245067499</v>
      </c>
      <c r="G22" s="105"/>
      <c r="H22" s="258">
        <v>1683.7916</v>
      </c>
      <c r="I22" s="258">
        <v>1262.0952</v>
      </c>
      <c r="J22" s="149">
        <f t="shared" si="1"/>
        <v>-0.25044453244688952</v>
      </c>
      <c r="L22" s="199"/>
      <c r="M22" s="200"/>
      <c r="N22" s="156"/>
      <c r="O22" s="156"/>
      <c r="P22" s="156"/>
      <c r="Q22" s="156"/>
      <c r="R22" s="156"/>
      <c r="S22" s="156"/>
      <c r="T22" s="156"/>
    </row>
    <row r="23" spans="1:20" s="5" customFormat="1" ht="15" x14ac:dyDescent="0.25">
      <c r="A23" s="1"/>
      <c r="B23" s="55"/>
      <c r="C23" s="53" t="s">
        <v>31</v>
      </c>
      <c r="D23" s="258">
        <v>2259.6091500000002</v>
      </c>
      <c r="E23" s="258">
        <v>2214.7670397507732</v>
      </c>
      <c r="F23" s="149">
        <f t="shared" si="0"/>
        <v>-1.9845073759427404E-2</v>
      </c>
      <c r="G23" s="106"/>
      <c r="H23" s="258">
        <v>398.91079999999999</v>
      </c>
      <c r="I23" s="258">
        <v>411.13010000000003</v>
      </c>
      <c r="J23" s="149">
        <f t="shared" si="1"/>
        <v>3.0631660010207878E-2</v>
      </c>
      <c r="L23" s="199"/>
      <c r="M23" s="200"/>
      <c r="N23"/>
      <c r="O23"/>
      <c r="P23"/>
      <c r="Q23"/>
      <c r="R23"/>
      <c r="S23"/>
      <c r="T23"/>
    </row>
    <row r="24" spans="1:20" s="5" customFormat="1" ht="15" x14ac:dyDescent="0.25">
      <c r="A24" s="1"/>
      <c r="B24" s="1"/>
      <c r="C24" s="54" t="s">
        <v>6</v>
      </c>
      <c r="D24" s="258">
        <v>90.64622</v>
      </c>
      <c r="E24" s="258">
        <v>61.704050000000002</v>
      </c>
      <c r="F24" s="149">
        <f t="shared" si="0"/>
        <v>-0.31928711423377609</v>
      </c>
      <c r="G24" s="105"/>
      <c r="H24" s="258">
        <v>64.744399999999999</v>
      </c>
      <c r="I24" s="258">
        <v>23.1509</v>
      </c>
      <c r="J24" s="149">
        <f t="shared" si="1"/>
        <v>-0.64242621755703966</v>
      </c>
      <c r="L24" s="199"/>
      <c r="M24" s="200"/>
      <c r="N24"/>
      <c r="O24"/>
      <c r="P24"/>
      <c r="Q24"/>
      <c r="R24"/>
      <c r="S24"/>
      <c r="T24"/>
    </row>
    <row r="25" spans="1:20" s="5" customFormat="1" ht="15" x14ac:dyDescent="0.25">
      <c r="A25" s="1"/>
      <c r="B25" s="1"/>
      <c r="C25" s="54" t="s">
        <v>7</v>
      </c>
      <c r="D25" s="258">
        <v>4084.5863400000012</v>
      </c>
      <c r="E25" s="258">
        <v>3113.9306099999999</v>
      </c>
      <c r="F25" s="149">
        <f t="shared" si="0"/>
        <v>-0.23763868583079115</v>
      </c>
      <c r="G25" s="105"/>
      <c r="H25" s="258">
        <v>1220.1364000000001</v>
      </c>
      <c r="I25" s="258">
        <v>827.81420000000003</v>
      </c>
      <c r="J25" s="149">
        <f t="shared" si="1"/>
        <v>-0.32153962458623481</v>
      </c>
      <c r="L25" s="199"/>
      <c r="M25" s="200"/>
      <c r="N25"/>
      <c r="O25"/>
      <c r="P25"/>
      <c r="Q25"/>
      <c r="R25"/>
      <c r="S25"/>
      <c r="T25"/>
    </row>
    <row r="26" spans="1:20" s="6" customFormat="1" ht="21" customHeight="1" x14ac:dyDescent="0.25">
      <c r="A26" s="3"/>
      <c r="B26" s="3"/>
      <c r="C26" s="71" t="s">
        <v>9</v>
      </c>
      <c r="D26" s="258">
        <v>2082.3201899999999</v>
      </c>
      <c r="E26" s="258">
        <v>2026.7849299999998</v>
      </c>
      <c r="F26" s="149">
        <f t="shared" si="0"/>
        <v>-2.6669894604441264E-2</v>
      </c>
      <c r="G26" s="105"/>
      <c r="H26" s="258">
        <v>977.33539999999994</v>
      </c>
      <c r="I26" s="258">
        <v>746.81870000000004</v>
      </c>
      <c r="J26" s="149">
        <f t="shared" si="1"/>
        <v>-0.23586242757603984</v>
      </c>
      <c r="L26" s="199"/>
      <c r="M26" s="200"/>
      <c r="N26" s="156"/>
      <c r="O26" s="156"/>
      <c r="P26" s="156"/>
      <c r="Q26" s="156"/>
      <c r="R26" s="156"/>
      <c r="S26" s="156"/>
      <c r="T26" s="156"/>
    </row>
    <row r="27" spans="1:20" s="5" customFormat="1" ht="15" x14ac:dyDescent="0.25">
      <c r="A27" s="1"/>
      <c r="B27" s="1"/>
      <c r="C27" s="256" t="s">
        <v>31</v>
      </c>
      <c r="D27" s="258">
        <v>434.48129999999998</v>
      </c>
      <c r="E27" s="258">
        <v>440.61452000000003</v>
      </c>
      <c r="F27" s="149">
        <f t="shared" si="0"/>
        <v>1.4116188659903318E-2</v>
      </c>
      <c r="G27" s="105"/>
      <c r="H27" s="258">
        <v>143.9332</v>
      </c>
      <c r="I27" s="258">
        <v>109.3802</v>
      </c>
      <c r="J27" s="149">
        <f t="shared" si="1"/>
        <v>-0.24006275133186783</v>
      </c>
      <c r="L27" s="199"/>
      <c r="M27" s="200"/>
      <c r="N27"/>
      <c r="O27"/>
      <c r="P27"/>
      <c r="Q27"/>
      <c r="R27"/>
      <c r="S27"/>
      <c r="T27"/>
    </row>
    <row r="28" spans="1:20" s="5" customFormat="1" ht="15" x14ac:dyDescent="0.25">
      <c r="A28" s="1"/>
      <c r="B28" s="1"/>
      <c r="C28" s="54" t="s">
        <v>6</v>
      </c>
      <c r="D28" s="258">
        <v>138.10297</v>
      </c>
      <c r="E28" s="258">
        <v>71.309420000000003</v>
      </c>
      <c r="F28" s="149">
        <f t="shared" si="0"/>
        <v>-0.48365035161807163</v>
      </c>
      <c r="G28" s="107"/>
      <c r="H28" s="258">
        <v>369.88560000000001</v>
      </c>
      <c r="I28" s="258">
        <v>188.11500000000001</v>
      </c>
      <c r="J28" s="149">
        <f t="shared" si="1"/>
        <v>-0.49142383482893087</v>
      </c>
      <c r="L28" s="199"/>
      <c r="M28" s="200"/>
      <c r="N28"/>
      <c r="O28"/>
      <c r="P28"/>
      <c r="Q28"/>
      <c r="R28"/>
      <c r="S28"/>
      <c r="T28"/>
    </row>
    <row r="29" spans="1:20" s="5" customFormat="1" ht="15" x14ac:dyDescent="0.25">
      <c r="A29" s="1"/>
      <c r="B29" s="1"/>
      <c r="C29" s="54" t="s">
        <v>7</v>
      </c>
      <c r="D29" s="258">
        <v>1509.7359200000001</v>
      </c>
      <c r="E29" s="258">
        <v>1514.8609899999999</v>
      </c>
      <c r="F29" s="149">
        <f t="shared" si="0"/>
        <v>3.3946797794940343E-3</v>
      </c>
      <c r="G29" s="105"/>
      <c r="H29" s="258">
        <v>463.51659999999998</v>
      </c>
      <c r="I29" s="258">
        <v>449.32350000000002</v>
      </c>
      <c r="J29" s="149">
        <f t="shared" si="1"/>
        <v>-3.0620478317281322E-2</v>
      </c>
      <c r="L29" s="199"/>
      <c r="M29" s="200"/>
      <c r="N29"/>
      <c r="O29"/>
      <c r="P29"/>
      <c r="Q29"/>
      <c r="R29"/>
      <c r="S29"/>
      <c r="T29"/>
    </row>
    <row r="30" spans="1:20" s="6" customFormat="1" ht="21.75" customHeight="1" x14ac:dyDescent="0.25">
      <c r="A30" s="3"/>
      <c r="B30" s="3"/>
      <c r="C30" s="1" t="s">
        <v>10</v>
      </c>
      <c r="D30" s="258">
        <v>17413.31051774248</v>
      </c>
      <c r="E30" s="258">
        <v>31321.578384148648</v>
      </c>
      <c r="F30" s="149">
        <f t="shared" si="0"/>
        <v>0.79871474480599125</v>
      </c>
      <c r="G30" s="105"/>
      <c r="H30" s="258">
        <v>9507.5368999999992</v>
      </c>
      <c r="I30" s="258">
        <v>11634.6109</v>
      </c>
      <c r="J30" s="149">
        <f t="shared" si="1"/>
        <v>0.22372503229516794</v>
      </c>
      <c r="L30" s="199"/>
      <c r="M30" s="200"/>
      <c r="N30" s="156"/>
      <c r="O30" s="156"/>
      <c r="P30" s="156"/>
      <c r="Q30" s="156"/>
      <c r="R30" s="156"/>
      <c r="S30" s="156"/>
      <c r="T30" s="156"/>
    </row>
    <row r="31" spans="1:20" s="5" customFormat="1" ht="15" x14ac:dyDescent="0.25">
      <c r="A31" s="1"/>
      <c r="B31" s="1"/>
      <c r="C31" s="54" t="s">
        <v>31</v>
      </c>
      <c r="D31" s="258">
        <v>8287.4114477424828</v>
      </c>
      <c r="E31" s="258">
        <v>15249.3753480265</v>
      </c>
      <c r="F31" s="149">
        <f t="shared" si="0"/>
        <v>0.8400649520279917</v>
      </c>
      <c r="G31" s="105"/>
      <c r="H31" s="258">
        <v>3538.7557999999999</v>
      </c>
      <c r="I31" s="258">
        <v>5214.1327000000001</v>
      </c>
      <c r="J31" s="149">
        <f t="shared" si="1"/>
        <v>0.47343670902637597</v>
      </c>
      <c r="L31" s="199"/>
      <c r="M31" s="200"/>
      <c r="N31"/>
      <c r="O31"/>
      <c r="P31"/>
      <c r="Q31"/>
      <c r="R31"/>
      <c r="S31"/>
      <c r="T31"/>
    </row>
    <row r="32" spans="1:20" s="5" customFormat="1" ht="15" x14ac:dyDescent="0.25">
      <c r="A32" s="1"/>
      <c r="B32" s="1"/>
      <c r="C32" s="54" t="s">
        <v>6</v>
      </c>
      <c r="D32" s="258">
        <v>1020.77509</v>
      </c>
      <c r="E32" s="258">
        <v>6410.5729361221474</v>
      </c>
      <c r="F32" s="149">
        <f t="shared" si="0"/>
        <v>5.280103226384715</v>
      </c>
      <c r="G32" s="105"/>
      <c r="H32" s="258">
        <v>1778.2384</v>
      </c>
      <c r="I32" s="258">
        <v>2222.4519</v>
      </c>
      <c r="J32" s="149">
        <f t="shared" si="1"/>
        <v>0.2498053691788458</v>
      </c>
      <c r="L32" s="199"/>
      <c r="M32" s="200"/>
      <c r="N32"/>
      <c r="O32"/>
      <c r="P32"/>
      <c r="Q32"/>
      <c r="R32"/>
      <c r="S32"/>
      <c r="T32"/>
    </row>
    <row r="33" spans="1:20" s="5" customFormat="1" ht="15" x14ac:dyDescent="0.25">
      <c r="A33" s="1"/>
      <c r="B33" s="1"/>
      <c r="C33" s="54" t="s">
        <v>7</v>
      </c>
      <c r="D33" s="258">
        <v>8105.1239800000003</v>
      </c>
      <c r="E33" s="258">
        <v>9661.6301000000003</v>
      </c>
      <c r="F33" s="149">
        <f t="shared" si="0"/>
        <v>0.19203976692284971</v>
      </c>
      <c r="G33" s="105"/>
      <c r="H33" s="258">
        <v>4190.5427</v>
      </c>
      <c r="I33" s="258">
        <v>4198.0263000000004</v>
      </c>
      <c r="J33" s="149">
        <f t="shared" si="1"/>
        <v>1.7858307469341569E-3</v>
      </c>
      <c r="L33" s="199"/>
      <c r="M33" s="200"/>
      <c r="N33"/>
      <c r="O33"/>
      <c r="P33"/>
      <c r="Q33"/>
      <c r="R33"/>
      <c r="S33"/>
      <c r="T33"/>
    </row>
    <row r="34" spans="1:20" s="5" customFormat="1" ht="27" customHeight="1" x14ac:dyDescent="0.25">
      <c r="A34" s="1"/>
      <c r="B34" s="52" t="s">
        <v>13</v>
      </c>
      <c r="C34" s="55"/>
      <c r="D34" s="257">
        <v>6117.3082899999999</v>
      </c>
      <c r="E34" s="257">
        <v>5649.0004529731859</v>
      </c>
      <c r="F34" s="150">
        <f t="shared" si="0"/>
        <v>-7.6554558774217671E-2</v>
      </c>
      <c r="G34" s="125"/>
      <c r="H34" s="257">
        <v>9568.3087999999989</v>
      </c>
      <c r="I34" s="257">
        <v>7919.6473000000005</v>
      </c>
      <c r="J34" s="150">
        <f t="shared" si="1"/>
        <v>-0.17230437838711879</v>
      </c>
      <c r="L34" s="199"/>
      <c r="M34" s="200"/>
      <c r="N34"/>
      <c r="O34"/>
      <c r="P34"/>
      <c r="Q34"/>
      <c r="R34"/>
      <c r="S34"/>
      <c r="T34"/>
    </row>
    <row r="35" spans="1:20" s="6" customFormat="1" ht="24" customHeight="1" x14ac:dyDescent="0.25">
      <c r="A35" s="3"/>
      <c r="B35" s="52"/>
      <c r="C35" s="55" t="s">
        <v>12</v>
      </c>
      <c r="D35" s="258">
        <v>432.49705</v>
      </c>
      <c r="E35" s="258">
        <v>162.20872</v>
      </c>
      <c r="F35" s="149">
        <f t="shared" si="0"/>
        <v>-0.62494837826061467</v>
      </c>
      <c r="G35" s="105"/>
      <c r="H35" s="258">
        <v>189.4007</v>
      </c>
      <c r="I35" s="258">
        <v>59.402200000000001</v>
      </c>
      <c r="J35" s="149">
        <f t="shared" si="1"/>
        <v>-0.68636757942288495</v>
      </c>
      <c r="L35" s="199"/>
      <c r="M35" s="200"/>
      <c r="N35" s="156"/>
      <c r="O35" s="156"/>
      <c r="P35" s="156"/>
      <c r="Q35" s="156"/>
      <c r="R35" s="156"/>
      <c r="S35" s="156"/>
      <c r="T35" s="156"/>
    </row>
    <row r="36" spans="1:20" s="5" customFormat="1" ht="15" x14ac:dyDescent="0.25">
      <c r="A36" s="1"/>
      <c r="B36" s="55"/>
      <c r="C36" s="53" t="s">
        <v>31</v>
      </c>
      <c r="D36" s="258">
        <v>1.7468699999999999</v>
      </c>
      <c r="E36" s="258">
        <v>0.87522</v>
      </c>
      <c r="F36" s="149">
        <f>IF(D36&lt;1,"",IFERROR((E36-D36)/D36,""))</f>
        <v>-0.49897817238832881</v>
      </c>
      <c r="G36" s="105"/>
      <c r="H36" s="258">
        <v>1.0145</v>
      </c>
      <c r="I36" s="258">
        <v>0.58660000000000001</v>
      </c>
      <c r="J36" s="149">
        <f t="shared" si="1"/>
        <v>-0.4217841301133563</v>
      </c>
      <c r="L36" s="199"/>
      <c r="M36" s="200"/>
      <c r="N36"/>
      <c r="O36"/>
      <c r="P36"/>
      <c r="Q36"/>
      <c r="R36"/>
      <c r="S36"/>
      <c r="T36"/>
    </row>
    <row r="37" spans="1:20" s="5" customFormat="1" ht="15" x14ac:dyDescent="0.25">
      <c r="A37" s="1"/>
      <c r="B37" s="1"/>
      <c r="C37" s="54" t="s">
        <v>6</v>
      </c>
      <c r="D37" s="258">
        <v>1.224</v>
      </c>
      <c r="E37" s="258">
        <v>0</v>
      </c>
      <c r="F37" s="149">
        <f t="shared" si="0"/>
        <v>-1</v>
      </c>
      <c r="G37" s="105"/>
      <c r="H37" s="258">
        <v>4.12</v>
      </c>
      <c r="I37" s="258">
        <v>0</v>
      </c>
      <c r="J37" s="149">
        <f t="shared" si="1"/>
        <v>-1</v>
      </c>
      <c r="L37" s="199"/>
      <c r="M37" s="200"/>
      <c r="N37"/>
      <c r="O37"/>
      <c r="P37"/>
      <c r="Q37"/>
      <c r="R37"/>
      <c r="S37"/>
      <c r="T37"/>
    </row>
    <row r="38" spans="1:20" s="5" customFormat="1" ht="15" x14ac:dyDescent="0.25">
      <c r="A38" s="1"/>
      <c r="B38" s="1"/>
      <c r="C38" s="54" t="s">
        <v>7</v>
      </c>
      <c r="D38" s="258">
        <v>429.52618000000001</v>
      </c>
      <c r="E38" s="258">
        <v>161.33349999999999</v>
      </c>
      <c r="F38" s="149">
        <f t="shared" si="0"/>
        <v>-0.62439192879931094</v>
      </c>
      <c r="G38" s="105"/>
      <c r="H38" s="258">
        <v>184.2662</v>
      </c>
      <c r="I38" s="258">
        <v>58.815600000000003</v>
      </c>
      <c r="J38" s="149">
        <f t="shared" si="1"/>
        <v>-0.68081178208483162</v>
      </c>
      <c r="L38" s="199"/>
      <c r="M38" s="200"/>
      <c r="N38"/>
      <c r="O38"/>
      <c r="P38"/>
      <c r="Q38"/>
      <c r="R38"/>
      <c r="S38"/>
      <c r="T38"/>
    </row>
    <row r="39" spans="1:20" s="6" customFormat="1" ht="22.5" customHeight="1" x14ac:dyDescent="0.25">
      <c r="A39" s="3"/>
      <c r="B39" s="3"/>
      <c r="C39" s="71" t="s">
        <v>9</v>
      </c>
      <c r="D39" s="258">
        <v>285.37614000000002</v>
      </c>
      <c r="E39" s="258">
        <v>78.16597999999999</v>
      </c>
      <c r="F39" s="149">
        <f t="shared" si="0"/>
        <v>-0.72609490057578052</v>
      </c>
      <c r="G39" s="105"/>
      <c r="H39" s="258">
        <v>214.58359999999999</v>
      </c>
      <c r="I39" s="258">
        <v>29.599699999999999</v>
      </c>
      <c r="J39" s="149">
        <f t="shared" si="1"/>
        <v>-0.86205982190624075</v>
      </c>
      <c r="L39" s="199"/>
      <c r="M39" s="200"/>
      <c r="N39" s="156"/>
      <c r="O39" s="156"/>
      <c r="P39" s="156"/>
      <c r="Q39" s="156"/>
      <c r="R39" s="156"/>
      <c r="S39" s="156"/>
      <c r="T39" s="156"/>
    </row>
    <row r="40" spans="1:20" s="5" customFormat="1" ht="15" x14ac:dyDescent="0.25">
      <c r="A40" s="1"/>
      <c r="B40" s="1"/>
      <c r="C40" s="256" t="s">
        <v>31</v>
      </c>
      <c r="D40" s="258">
        <v>0.97210999999999992</v>
      </c>
      <c r="E40" s="258">
        <v>0.11656999999999999</v>
      </c>
      <c r="F40" s="149" t="str">
        <f t="shared" ref="F40:F71" si="2">IF(D40&lt;1,"",IFERROR((E40-D40)/D40,""))</f>
        <v/>
      </c>
      <c r="G40" s="107"/>
      <c r="H40" s="258">
        <v>0.80520000000000003</v>
      </c>
      <c r="I40" s="258">
        <v>5.8099999999999999E-2</v>
      </c>
      <c r="J40" s="149" t="str">
        <f t="shared" ref="J40:J72" si="3">IF(H40&lt;1,"",IFERROR(($I40-$H40)/$H40,""))</f>
        <v/>
      </c>
      <c r="L40" s="199"/>
      <c r="M40" s="200"/>
      <c r="N40"/>
      <c r="O40"/>
      <c r="P40"/>
      <c r="Q40"/>
      <c r="R40"/>
      <c r="S40"/>
      <c r="T40"/>
    </row>
    <row r="41" spans="1:20" s="5" customFormat="1" ht="15" x14ac:dyDescent="0.25">
      <c r="A41" s="1"/>
      <c r="B41" s="1"/>
      <c r="C41" s="54" t="s">
        <v>6</v>
      </c>
      <c r="D41" s="258">
        <v>28.493200000000002</v>
      </c>
      <c r="E41" s="258">
        <v>0</v>
      </c>
      <c r="F41" s="149">
        <f t="shared" si="2"/>
        <v>-1</v>
      </c>
      <c r="G41" s="107"/>
      <c r="H41" s="258">
        <v>84.69</v>
      </c>
      <c r="I41" s="258">
        <v>0</v>
      </c>
      <c r="J41" s="149">
        <f t="shared" si="3"/>
        <v>-1</v>
      </c>
      <c r="L41" s="199"/>
      <c r="M41" s="200"/>
      <c r="N41"/>
      <c r="O41"/>
      <c r="P41"/>
      <c r="Q41"/>
      <c r="R41"/>
      <c r="S41"/>
      <c r="T41"/>
    </row>
    <row r="42" spans="1:20" s="5" customFormat="1" ht="15" x14ac:dyDescent="0.25">
      <c r="A42" s="1"/>
      <c r="B42" s="1"/>
      <c r="C42" s="54" t="s">
        <v>7</v>
      </c>
      <c r="D42" s="258">
        <v>255.91083</v>
      </c>
      <c r="E42" s="258">
        <v>78.049409999999995</v>
      </c>
      <c r="F42" s="149">
        <f t="shared" si="2"/>
        <v>-0.69501325911060508</v>
      </c>
      <c r="G42" s="105"/>
      <c r="H42" s="258">
        <v>129.08840000000001</v>
      </c>
      <c r="I42" s="258">
        <v>29.541599999999999</v>
      </c>
      <c r="J42" s="149">
        <f t="shared" si="3"/>
        <v>-0.77115217169009764</v>
      </c>
      <c r="L42" s="199"/>
      <c r="M42" s="200"/>
      <c r="N42"/>
      <c r="O42"/>
      <c r="P42"/>
      <c r="Q42"/>
      <c r="R42"/>
      <c r="S42"/>
      <c r="T42"/>
    </row>
    <row r="43" spans="1:20" s="6" customFormat="1" ht="21" customHeight="1" x14ac:dyDescent="0.25">
      <c r="A43" s="3"/>
      <c r="B43" s="3"/>
      <c r="C43" s="1" t="s">
        <v>10</v>
      </c>
      <c r="D43" s="258">
        <v>5399.4350999999997</v>
      </c>
      <c r="E43" s="258">
        <v>5408.6257529731856</v>
      </c>
      <c r="F43" s="149">
        <f t="shared" si="2"/>
        <v>1.7021508367025162E-3</v>
      </c>
      <c r="G43" s="105"/>
      <c r="H43" s="258">
        <v>9164.3244999999988</v>
      </c>
      <c r="I43" s="258">
        <v>7830.6454000000003</v>
      </c>
      <c r="J43" s="149">
        <f t="shared" si="3"/>
        <v>-0.14552944955190081</v>
      </c>
      <c r="L43" s="199"/>
      <c r="M43" s="200"/>
      <c r="N43" s="156"/>
      <c r="O43" s="156"/>
      <c r="P43" s="156"/>
      <c r="Q43" s="156"/>
      <c r="R43" s="156"/>
      <c r="S43" s="156"/>
      <c r="T43" s="156"/>
    </row>
    <row r="44" spans="1:20" s="5" customFormat="1" ht="15" x14ac:dyDescent="0.25">
      <c r="A44" s="1"/>
      <c r="B44" s="1"/>
      <c r="C44" s="54" t="s">
        <v>31</v>
      </c>
      <c r="D44" s="258">
        <v>358.90044999999998</v>
      </c>
      <c r="E44" s="258">
        <v>177.48761999999999</v>
      </c>
      <c r="F44" s="149">
        <f t="shared" si="2"/>
        <v>-0.50546838266711558</v>
      </c>
      <c r="G44" s="105"/>
      <c r="H44" s="258">
        <v>288.71839999999997</v>
      </c>
      <c r="I44" s="258">
        <v>133.80520000000001</v>
      </c>
      <c r="J44" s="149">
        <f t="shared" si="3"/>
        <v>-0.53655464979024536</v>
      </c>
      <c r="L44" s="199"/>
      <c r="M44" s="200"/>
      <c r="N44"/>
      <c r="O44"/>
      <c r="P44"/>
      <c r="Q44"/>
      <c r="R44"/>
      <c r="S44"/>
      <c r="T44"/>
    </row>
    <row r="45" spans="1:20" s="5" customFormat="1" ht="15" x14ac:dyDescent="0.25">
      <c r="A45" s="1"/>
      <c r="B45" s="1"/>
      <c r="C45" s="54" t="s">
        <v>6</v>
      </c>
      <c r="D45" s="258">
        <v>3498.4894399999998</v>
      </c>
      <c r="E45" s="258">
        <v>3736.8772057382121</v>
      </c>
      <c r="F45" s="149">
        <f t="shared" si="2"/>
        <v>6.8140198741949681E-2</v>
      </c>
      <c r="G45" s="105"/>
      <c r="H45" s="258">
        <v>8138.1036999999997</v>
      </c>
      <c r="I45" s="258">
        <v>7144.4223000000002</v>
      </c>
      <c r="J45" s="149">
        <f t="shared" si="3"/>
        <v>-0.12210232710600623</v>
      </c>
      <c r="L45" s="199"/>
      <c r="M45" s="200"/>
      <c r="N45"/>
      <c r="O45"/>
      <c r="P45"/>
      <c r="Q45"/>
      <c r="R45"/>
      <c r="S45"/>
      <c r="T45"/>
    </row>
    <row r="46" spans="1:20" s="5" customFormat="1" ht="15" x14ac:dyDescent="0.25">
      <c r="A46" s="1"/>
      <c r="B46" s="1"/>
      <c r="C46" s="54" t="s">
        <v>7</v>
      </c>
      <c r="D46" s="258">
        <v>1542.04521</v>
      </c>
      <c r="E46" s="258">
        <v>1494.2609272349739</v>
      </c>
      <c r="F46" s="149">
        <f t="shared" si="2"/>
        <v>-3.0987601696208435E-2</v>
      </c>
      <c r="G46" s="105"/>
      <c r="H46" s="258">
        <v>737.50239999999985</v>
      </c>
      <c r="I46" s="258">
        <v>552.41790000000003</v>
      </c>
      <c r="J46" s="149">
        <f t="shared" si="3"/>
        <v>-0.25096121721095399</v>
      </c>
      <c r="L46" s="199"/>
      <c r="M46" s="200"/>
      <c r="N46"/>
      <c r="O46"/>
      <c r="P46"/>
      <c r="Q46"/>
      <c r="R46"/>
      <c r="S46"/>
      <c r="T46"/>
    </row>
    <row r="47" spans="1:20" s="5" customFormat="1" ht="21.75" customHeight="1" x14ac:dyDescent="0.25">
      <c r="A47" s="1"/>
      <c r="B47" s="52" t="s">
        <v>14</v>
      </c>
      <c r="C47" s="55"/>
      <c r="D47" s="257">
        <v>51335.502986358173</v>
      </c>
      <c r="E47" s="257">
        <v>48283.957824363089</v>
      </c>
      <c r="F47" s="150">
        <f t="shared" si="2"/>
        <v>-5.9443172550700384E-2</v>
      </c>
      <c r="G47" s="125"/>
      <c r="H47" s="257">
        <v>45108.427400000008</v>
      </c>
      <c r="I47" s="257">
        <v>42227.314299999998</v>
      </c>
      <c r="J47" s="150">
        <f t="shared" si="3"/>
        <v>-6.387083891113457E-2</v>
      </c>
      <c r="L47" s="199"/>
      <c r="M47" s="200"/>
      <c r="N47"/>
      <c r="O47"/>
      <c r="P47"/>
      <c r="Q47"/>
      <c r="R47"/>
      <c r="S47"/>
      <c r="T47"/>
    </row>
    <row r="48" spans="1:20" s="6" customFormat="1" ht="21" customHeight="1" x14ac:dyDescent="0.25">
      <c r="A48" s="3"/>
      <c r="B48" s="52"/>
      <c r="C48" s="55" t="s">
        <v>12</v>
      </c>
      <c r="D48" s="258">
        <v>7120.5102100000004</v>
      </c>
      <c r="E48" s="258">
        <v>3795.1846800000003</v>
      </c>
      <c r="F48" s="149">
        <f t="shared" si="2"/>
        <v>-0.46700663743588677</v>
      </c>
      <c r="G48" s="105"/>
      <c r="H48" s="258">
        <v>1400.088</v>
      </c>
      <c r="I48" s="258">
        <v>983.30559999999991</v>
      </c>
      <c r="J48" s="149">
        <f t="shared" si="3"/>
        <v>-0.29768300278268228</v>
      </c>
      <c r="L48" s="199"/>
      <c r="M48" s="200"/>
      <c r="N48" s="156"/>
      <c r="O48" s="156"/>
      <c r="P48" s="156"/>
      <c r="Q48" s="156"/>
      <c r="R48" s="156"/>
      <c r="S48" s="156"/>
      <c r="T48" s="156"/>
    </row>
    <row r="49" spans="1:20" s="5" customFormat="1" ht="15" x14ac:dyDescent="0.25">
      <c r="A49" s="1"/>
      <c r="B49" s="55"/>
      <c r="C49" s="53" t="s">
        <v>31</v>
      </c>
      <c r="D49" s="258">
        <v>1632.8681300000001</v>
      </c>
      <c r="E49" s="258">
        <v>878.95673000000011</v>
      </c>
      <c r="F49" s="149">
        <f t="shared" si="2"/>
        <v>-0.46170991162648262</v>
      </c>
      <c r="G49" s="107"/>
      <c r="H49" s="258">
        <v>58.659700000000001</v>
      </c>
      <c r="I49" s="258">
        <v>51.704500000000003</v>
      </c>
      <c r="J49" s="149">
        <f t="shared" si="3"/>
        <v>-0.11856862547882102</v>
      </c>
      <c r="L49" s="199"/>
      <c r="M49" s="200"/>
      <c r="N49"/>
      <c r="O49"/>
      <c r="P49"/>
      <c r="Q49"/>
      <c r="R49"/>
      <c r="S49"/>
      <c r="T49"/>
    </row>
    <row r="50" spans="1:20" s="5" customFormat="1" ht="15" x14ac:dyDescent="0.25">
      <c r="A50" s="1"/>
      <c r="B50" s="1"/>
      <c r="C50" s="256" t="s">
        <v>6</v>
      </c>
      <c r="D50" s="258">
        <v>419.66354999999999</v>
      </c>
      <c r="E50" s="258">
        <v>235.90753000000001</v>
      </c>
      <c r="F50" s="149">
        <f t="shared" si="2"/>
        <v>-0.43786509455014616</v>
      </c>
      <c r="G50" s="114"/>
      <c r="H50" s="258">
        <v>363.63670000000002</v>
      </c>
      <c r="I50" s="258">
        <v>232.8752999999999</v>
      </c>
      <c r="J50" s="149">
        <f t="shared" si="3"/>
        <v>-0.35959351737599676</v>
      </c>
      <c r="L50" s="199"/>
      <c r="M50" s="200"/>
      <c r="N50"/>
      <c r="O50"/>
      <c r="P50"/>
      <c r="Q50"/>
      <c r="R50"/>
      <c r="S50"/>
      <c r="T50"/>
    </row>
    <row r="51" spans="1:20" s="5" customFormat="1" ht="15" x14ac:dyDescent="0.25">
      <c r="A51" s="1"/>
      <c r="B51" s="1"/>
      <c r="C51" s="54" t="s">
        <v>7</v>
      </c>
      <c r="D51" s="258">
        <v>5067.9785300000003</v>
      </c>
      <c r="E51" s="258">
        <v>2680.32042</v>
      </c>
      <c r="F51" s="149">
        <f t="shared" si="2"/>
        <v>-0.47112632696966067</v>
      </c>
      <c r="G51" s="105"/>
      <c r="H51" s="258">
        <v>977.7915999999999</v>
      </c>
      <c r="I51" s="258">
        <v>698.72580000000005</v>
      </c>
      <c r="J51" s="149">
        <f t="shared" si="3"/>
        <v>-0.28540416996832441</v>
      </c>
      <c r="L51" s="199"/>
      <c r="M51" s="200"/>
      <c r="N51"/>
      <c r="O51"/>
      <c r="P51"/>
      <c r="Q51"/>
      <c r="R51"/>
      <c r="S51"/>
      <c r="T51"/>
    </row>
    <row r="52" spans="1:20" s="6" customFormat="1" ht="24" customHeight="1" x14ac:dyDescent="0.25">
      <c r="A52" s="3"/>
      <c r="B52" s="3"/>
      <c r="C52" s="71" t="s">
        <v>9</v>
      </c>
      <c r="D52" s="258">
        <v>1798.8539500000002</v>
      </c>
      <c r="E52" s="258">
        <v>1154.41392</v>
      </c>
      <c r="F52" s="149">
        <f t="shared" si="2"/>
        <v>-0.35825033488683178</v>
      </c>
      <c r="G52" s="105"/>
      <c r="H52" s="258">
        <v>390.85579999999999</v>
      </c>
      <c r="I52" s="258">
        <v>259.18089999999989</v>
      </c>
      <c r="J52" s="149">
        <f t="shared" si="3"/>
        <v>-0.33688869398893428</v>
      </c>
      <c r="L52" s="199"/>
      <c r="M52" s="200"/>
      <c r="N52" s="156"/>
      <c r="O52" s="156"/>
      <c r="P52" s="156"/>
      <c r="Q52" s="156"/>
      <c r="R52" s="156"/>
      <c r="S52" s="156"/>
      <c r="T52" s="156"/>
    </row>
    <row r="53" spans="1:20" s="5" customFormat="1" ht="15" x14ac:dyDescent="0.25">
      <c r="A53" s="1"/>
      <c r="B53" s="1"/>
      <c r="C53" s="256" t="s">
        <v>31</v>
      </c>
      <c r="D53" s="258">
        <v>76.053569999999993</v>
      </c>
      <c r="E53" s="258">
        <v>67.944239999999994</v>
      </c>
      <c r="F53" s="149">
        <f t="shared" si="2"/>
        <v>-0.10662655283637573</v>
      </c>
      <c r="G53" s="114"/>
      <c r="H53" s="258">
        <v>1.0250999999999999</v>
      </c>
      <c r="I53" s="258">
        <v>1.0918000000000001</v>
      </c>
      <c r="J53" s="149">
        <f t="shared" si="3"/>
        <v>6.5066822749000303E-2</v>
      </c>
      <c r="L53" s="199"/>
      <c r="M53" s="200"/>
      <c r="N53"/>
      <c r="O53"/>
      <c r="P53"/>
      <c r="Q53"/>
      <c r="R53"/>
      <c r="S53"/>
      <c r="T53"/>
    </row>
    <row r="54" spans="1:20" s="5" customFormat="1" ht="15" x14ac:dyDescent="0.25">
      <c r="A54" s="1"/>
      <c r="B54" s="1"/>
      <c r="C54" s="256" t="s">
        <v>6</v>
      </c>
      <c r="D54" s="258">
        <v>1.9654</v>
      </c>
      <c r="E54" s="258">
        <v>0.39600000000000002</v>
      </c>
      <c r="F54" s="149">
        <f t="shared" si="2"/>
        <v>-0.79851429734405199</v>
      </c>
      <c r="G54" s="114"/>
      <c r="H54" s="258">
        <v>1.9359999999999999</v>
      </c>
      <c r="I54" s="258">
        <v>0.33</v>
      </c>
      <c r="J54" s="149">
        <f t="shared" si="3"/>
        <v>-0.82954545454545447</v>
      </c>
      <c r="L54" s="199"/>
      <c r="M54" s="200"/>
      <c r="N54"/>
      <c r="O54"/>
      <c r="P54"/>
      <c r="Q54"/>
      <c r="R54"/>
      <c r="S54"/>
      <c r="T54"/>
    </row>
    <row r="55" spans="1:20" s="5" customFormat="1" ht="15" x14ac:dyDescent="0.25">
      <c r="A55" s="1"/>
      <c r="B55" s="1"/>
      <c r="C55" s="54" t="s">
        <v>7</v>
      </c>
      <c r="D55" s="258">
        <v>1720.8349800000001</v>
      </c>
      <c r="E55" s="258">
        <v>1086.07368</v>
      </c>
      <c r="F55" s="149">
        <f t="shared" si="2"/>
        <v>-0.36886819908786378</v>
      </c>
      <c r="G55" s="105"/>
      <c r="H55" s="258">
        <v>387.8947</v>
      </c>
      <c r="I55" s="258">
        <v>257.75909999999988</v>
      </c>
      <c r="J55" s="149">
        <f t="shared" si="3"/>
        <v>-0.33549208071159553</v>
      </c>
      <c r="L55" s="199"/>
      <c r="M55" s="200"/>
      <c r="N55"/>
      <c r="O55"/>
      <c r="P55"/>
      <c r="Q55"/>
      <c r="R55"/>
      <c r="S55"/>
      <c r="T55"/>
    </row>
    <row r="56" spans="1:20" s="6" customFormat="1" ht="22.5" customHeight="1" x14ac:dyDescent="0.25">
      <c r="A56" s="3"/>
      <c r="B56" s="3"/>
      <c r="C56" s="1" t="s">
        <v>10</v>
      </c>
      <c r="D56" s="258">
        <v>42416.138826358168</v>
      </c>
      <c r="E56" s="258">
        <v>43334.359224363092</v>
      </c>
      <c r="F56" s="149">
        <f t="shared" si="2"/>
        <v>2.164790156322113E-2</v>
      </c>
      <c r="G56" s="105"/>
      <c r="H56" s="258">
        <v>43317.483600000007</v>
      </c>
      <c r="I56" s="258">
        <v>40984.827799999999</v>
      </c>
      <c r="J56" s="149">
        <f t="shared" si="3"/>
        <v>-5.3850214881826779E-2</v>
      </c>
      <c r="L56" s="199"/>
      <c r="M56" s="200"/>
      <c r="N56" s="156"/>
      <c r="O56" s="156"/>
      <c r="P56" s="156"/>
      <c r="Q56" s="156"/>
      <c r="R56" s="156"/>
      <c r="S56" s="156"/>
      <c r="T56" s="156"/>
    </row>
    <row r="57" spans="1:20" s="5" customFormat="1" ht="15" x14ac:dyDescent="0.25">
      <c r="A57" s="1"/>
      <c r="B57" s="1"/>
      <c r="C57" s="256" t="s">
        <v>31</v>
      </c>
      <c r="D57" s="258">
        <v>12245.984566358169</v>
      </c>
      <c r="E57" s="258">
        <v>13033.846662140541</v>
      </c>
      <c r="F57" s="149">
        <f t="shared" si="2"/>
        <v>6.4336361973439393E-2</v>
      </c>
      <c r="G57" s="105"/>
      <c r="H57" s="258">
        <v>6636.9436999999998</v>
      </c>
      <c r="I57" s="258">
        <v>7350.5605999999998</v>
      </c>
      <c r="J57" s="149">
        <f t="shared" si="3"/>
        <v>0.10752191554675987</v>
      </c>
      <c r="L57" s="199"/>
      <c r="M57" s="200"/>
      <c r="N57"/>
      <c r="O57"/>
      <c r="P57"/>
      <c r="Q57"/>
      <c r="R57"/>
      <c r="S57"/>
      <c r="T57"/>
    </row>
    <row r="58" spans="1:20" s="5" customFormat="1" ht="15" x14ac:dyDescent="0.25">
      <c r="A58" s="1"/>
      <c r="B58" s="1"/>
      <c r="C58" s="54" t="s">
        <v>6</v>
      </c>
      <c r="D58" s="258">
        <v>21523.313239999999</v>
      </c>
      <c r="E58" s="258">
        <v>21299.343147412059</v>
      </c>
      <c r="F58" s="149">
        <f t="shared" si="2"/>
        <v>-1.0405930076402149E-2</v>
      </c>
      <c r="G58" s="105"/>
      <c r="H58" s="258">
        <v>32878.498200000002</v>
      </c>
      <c r="I58" s="258">
        <v>29685.1011</v>
      </c>
      <c r="J58" s="149">
        <f t="shared" si="3"/>
        <v>-9.7127219150174013E-2</v>
      </c>
      <c r="L58" s="199"/>
      <c r="M58" s="200"/>
      <c r="N58"/>
      <c r="O58"/>
      <c r="P58"/>
      <c r="Q58"/>
      <c r="R58"/>
      <c r="S58"/>
      <c r="T58"/>
    </row>
    <row r="59" spans="1:20" s="5" customFormat="1" ht="15" x14ac:dyDescent="0.25">
      <c r="A59" s="1"/>
      <c r="B59" s="1"/>
      <c r="C59" s="54" t="s">
        <v>7</v>
      </c>
      <c r="D59" s="258">
        <v>8646.8410200000017</v>
      </c>
      <c r="E59" s="258">
        <v>9001.1694148104943</v>
      </c>
      <c r="F59" s="149">
        <f t="shared" si="2"/>
        <v>4.0977785296495782E-2</v>
      </c>
      <c r="G59" s="105"/>
      <c r="H59" s="258">
        <v>3802.0416999999989</v>
      </c>
      <c r="I59" s="258">
        <v>3949.1660999999999</v>
      </c>
      <c r="J59" s="149">
        <f t="shared" si="3"/>
        <v>3.8696156330952684E-2</v>
      </c>
      <c r="L59" s="199"/>
      <c r="M59" s="200"/>
      <c r="N59"/>
      <c r="O59"/>
      <c r="P59"/>
      <c r="Q59"/>
      <c r="R59"/>
      <c r="S59"/>
      <c r="T59"/>
    </row>
    <row r="60" spans="1:20" s="5" customFormat="1" ht="20.25" customHeight="1" x14ac:dyDescent="0.25">
      <c r="A60" s="1"/>
      <c r="B60" s="52" t="s">
        <v>15</v>
      </c>
      <c r="C60" s="55"/>
      <c r="D60" s="257">
        <v>1057.6811600000001</v>
      </c>
      <c r="E60" s="257">
        <v>929.34141230877617</v>
      </c>
      <c r="F60" s="150">
        <f t="shared" si="2"/>
        <v>-0.12134067670376572</v>
      </c>
      <c r="G60" s="125"/>
      <c r="H60" s="257">
        <v>417.87019999999995</v>
      </c>
      <c r="I60" s="257">
        <v>391.52980000000002</v>
      </c>
      <c r="J60" s="150">
        <f t="shared" si="3"/>
        <v>-6.3034884995388368E-2</v>
      </c>
      <c r="L60" s="199"/>
      <c r="M60" s="200"/>
      <c r="N60"/>
      <c r="O60"/>
      <c r="P60"/>
      <c r="Q60"/>
      <c r="R60"/>
      <c r="S60"/>
      <c r="T60"/>
    </row>
    <row r="61" spans="1:20" s="6" customFormat="1" ht="24.75" customHeight="1" x14ac:dyDescent="0.25">
      <c r="A61" s="3"/>
      <c r="B61" s="52"/>
      <c r="C61" s="55" t="s">
        <v>12</v>
      </c>
      <c r="D61" s="258">
        <v>484.2432</v>
      </c>
      <c r="E61" s="258">
        <v>366.68575999999996</v>
      </c>
      <c r="F61" s="149">
        <f t="shared" si="2"/>
        <v>-0.2427652881857712</v>
      </c>
      <c r="G61" s="105"/>
      <c r="H61" s="258">
        <v>140.62469999999999</v>
      </c>
      <c r="I61" s="258">
        <v>108.6071</v>
      </c>
      <c r="J61" s="149">
        <f t="shared" si="3"/>
        <v>-0.22768119683099761</v>
      </c>
      <c r="L61" s="199"/>
      <c r="M61" s="200"/>
      <c r="N61" s="156"/>
      <c r="O61" s="156"/>
      <c r="P61" s="156"/>
      <c r="Q61" s="156"/>
      <c r="R61" s="156"/>
      <c r="S61" s="156"/>
      <c r="T61" s="156"/>
    </row>
    <row r="62" spans="1:20" s="5" customFormat="1" ht="15" x14ac:dyDescent="0.25">
      <c r="A62" s="1"/>
      <c r="B62" s="55"/>
      <c r="C62" s="53" t="s">
        <v>31</v>
      </c>
      <c r="D62" s="258">
        <v>112.87634</v>
      </c>
      <c r="E62" s="258">
        <v>104.11413</v>
      </c>
      <c r="F62" s="149">
        <f t="shared" si="2"/>
        <v>-7.7626631054833958E-2</v>
      </c>
      <c r="G62" s="107"/>
      <c r="H62" s="258">
        <v>15.139200000000001</v>
      </c>
      <c r="I62" s="258">
        <v>14.894399999999999</v>
      </c>
      <c r="J62" s="149">
        <f t="shared" si="3"/>
        <v>-1.6169942929613285E-2</v>
      </c>
      <c r="L62" s="199"/>
      <c r="M62" s="200"/>
      <c r="N62"/>
      <c r="O62"/>
      <c r="P62"/>
      <c r="Q62"/>
      <c r="R62"/>
      <c r="S62"/>
      <c r="T62"/>
    </row>
    <row r="63" spans="1:20" s="5" customFormat="1" ht="15" x14ac:dyDescent="0.25">
      <c r="A63" s="1"/>
      <c r="B63" s="1"/>
      <c r="C63" s="54" t="s">
        <v>6</v>
      </c>
      <c r="D63" s="258">
        <v>7.1999999999999995E-2</v>
      </c>
      <c r="E63" s="258">
        <v>2.5899999999999999E-2</v>
      </c>
      <c r="F63" s="149" t="str">
        <f t="shared" si="2"/>
        <v/>
      </c>
      <c r="G63" s="107"/>
      <c r="H63" s="258">
        <v>2.1000000000000001E-2</v>
      </c>
      <c r="I63" s="258">
        <v>2.5000000000000001E-3</v>
      </c>
      <c r="J63" s="149" t="str">
        <f t="shared" si="3"/>
        <v/>
      </c>
      <c r="L63" s="199"/>
      <c r="M63" s="200"/>
      <c r="N63"/>
      <c r="O63"/>
      <c r="P63"/>
      <c r="Q63"/>
      <c r="R63"/>
      <c r="S63"/>
      <c r="T63"/>
    </row>
    <row r="64" spans="1:20" s="5" customFormat="1" ht="15" x14ac:dyDescent="0.25">
      <c r="A64" s="1"/>
      <c r="B64" s="1"/>
      <c r="C64" s="54" t="s">
        <v>7</v>
      </c>
      <c r="D64" s="258">
        <v>371.29486000000003</v>
      </c>
      <c r="E64" s="258">
        <v>262.54572999999999</v>
      </c>
      <c r="F64" s="149">
        <f t="shared" si="2"/>
        <v>-0.29289155793861521</v>
      </c>
      <c r="G64" s="105"/>
      <c r="H64" s="258">
        <v>125.4645</v>
      </c>
      <c r="I64" s="258">
        <v>93.7102</v>
      </c>
      <c r="J64" s="149">
        <f t="shared" si="3"/>
        <v>-0.25309390305624302</v>
      </c>
      <c r="L64" s="199"/>
      <c r="M64" s="200"/>
      <c r="N64"/>
      <c r="O64"/>
      <c r="P64"/>
      <c r="Q64"/>
      <c r="R64"/>
      <c r="S64"/>
      <c r="T64"/>
    </row>
    <row r="65" spans="1:20" s="6" customFormat="1" ht="22.5" customHeight="1" x14ac:dyDescent="0.25">
      <c r="A65" s="3"/>
      <c r="B65" s="3"/>
      <c r="C65" s="71" t="s">
        <v>9</v>
      </c>
      <c r="D65" s="258">
        <v>167.89732000000001</v>
      </c>
      <c r="E65" s="258">
        <v>159.95885000000001</v>
      </c>
      <c r="F65" s="149">
        <f t="shared" si="2"/>
        <v>-4.7281695741182739E-2</v>
      </c>
      <c r="G65" s="105"/>
      <c r="H65" s="258">
        <v>81.08890000000001</v>
      </c>
      <c r="I65" s="258">
        <v>74.366200000000006</v>
      </c>
      <c r="J65" s="149">
        <f t="shared" si="3"/>
        <v>-8.2905305165071941E-2</v>
      </c>
      <c r="L65" s="199"/>
      <c r="M65" s="200"/>
      <c r="N65" s="156"/>
      <c r="O65" s="156"/>
      <c r="P65" s="156"/>
      <c r="Q65" s="156"/>
      <c r="R65" s="156"/>
      <c r="S65" s="156"/>
      <c r="T65" s="156"/>
    </row>
    <row r="66" spans="1:20" s="5" customFormat="1" ht="15" x14ac:dyDescent="0.25">
      <c r="A66" s="1"/>
      <c r="B66" s="1"/>
      <c r="C66" s="256" t="s">
        <v>31</v>
      </c>
      <c r="D66" s="258">
        <v>5.0736400000000001</v>
      </c>
      <c r="E66" s="258">
        <v>16.8691</v>
      </c>
      <c r="F66" s="149">
        <f t="shared" si="2"/>
        <v>2.3248515858436938</v>
      </c>
      <c r="G66" s="107"/>
      <c r="H66" s="258">
        <v>1.5978000000000001</v>
      </c>
      <c r="I66" s="258">
        <v>4.4469000000000003</v>
      </c>
      <c r="J66" s="149">
        <f t="shared" si="3"/>
        <v>1.7831393165602702</v>
      </c>
      <c r="L66" s="199"/>
      <c r="M66" s="200"/>
      <c r="N66"/>
      <c r="O66"/>
      <c r="P66"/>
      <c r="Q66"/>
      <c r="R66"/>
      <c r="S66"/>
      <c r="T66"/>
    </row>
    <row r="67" spans="1:20" s="5" customFormat="1" ht="15" x14ac:dyDescent="0.25">
      <c r="A67" s="1"/>
      <c r="B67" s="1"/>
      <c r="C67" s="54" t="s">
        <v>6</v>
      </c>
      <c r="D67" s="258">
        <v>0.25390000000000001</v>
      </c>
      <c r="E67" s="258">
        <v>0</v>
      </c>
      <c r="F67" s="149" t="str">
        <f t="shared" si="2"/>
        <v/>
      </c>
      <c r="G67" s="107"/>
      <c r="H67" s="258">
        <v>0.13</v>
      </c>
      <c r="I67" s="258">
        <v>0</v>
      </c>
      <c r="J67" s="149" t="str">
        <f t="shared" si="3"/>
        <v/>
      </c>
      <c r="L67" s="199"/>
      <c r="M67" s="200"/>
      <c r="N67"/>
      <c r="O67"/>
      <c r="P67"/>
      <c r="Q67"/>
      <c r="R67"/>
      <c r="S67"/>
      <c r="T67"/>
    </row>
    <row r="68" spans="1:20" s="5" customFormat="1" ht="15" x14ac:dyDescent="0.25">
      <c r="A68" s="1"/>
      <c r="B68" s="1"/>
      <c r="C68" s="54" t="s">
        <v>7</v>
      </c>
      <c r="D68" s="258">
        <v>162.56978000000001</v>
      </c>
      <c r="E68" s="258">
        <v>143.08975000000001</v>
      </c>
      <c r="F68" s="149">
        <f t="shared" si="2"/>
        <v>-0.1198256527135609</v>
      </c>
      <c r="G68" s="105"/>
      <c r="H68" s="258">
        <v>79.361100000000008</v>
      </c>
      <c r="I68" s="258">
        <v>69.919300000000007</v>
      </c>
      <c r="J68" s="149">
        <f t="shared" si="3"/>
        <v>-0.11897264528843476</v>
      </c>
      <c r="L68" s="199"/>
      <c r="M68" s="200"/>
      <c r="N68"/>
      <c r="O68"/>
      <c r="P68"/>
      <c r="Q68"/>
      <c r="R68"/>
      <c r="S68"/>
      <c r="T68"/>
    </row>
    <row r="69" spans="1:20" s="6" customFormat="1" ht="22.5" customHeight="1" x14ac:dyDescent="0.25">
      <c r="A69" s="3"/>
      <c r="B69" s="3"/>
      <c r="C69" s="1" t="s">
        <v>10</v>
      </c>
      <c r="D69" s="258">
        <v>405.54064</v>
      </c>
      <c r="E69" s="258">
        <v>402.69680230877623</v>
      </c>
      <c r="F69" s="149">
        <f t="shared" si="2"/>
        <v>-7.0124604311512864E-3</v>
      </c>
      <c r="G69" s="105"/>
      <c r="H69" s="258">
        <v>196.1566</v>
      </c>
      <c r="I69" s="258">
        <v>208.55650000000003</v>
      </c>
      <c r="J69" s="149">
        <f t="shared" si="3"/>
        <v>6.3214288991550779E-2</v>
      </c>
      <c r="L69" s="199"/>
      <c r="M69" s="200"/>
      <c r="N69" s="156"/>
      <c r="O69" s="156"/>
      <c r="P69" s="156"/>
      <c r="Q69" s="156"/>
      <c r="R69" s="156"/>
      <c r="S69" s="156"/>
      <c r="T69" s="156"/>
    </row>
    <row r="70" spans="1:20" ht="15" x14ac:dyDescent="0.25">
      <c r="C70" s="54" t="s">
        <v>31</v>
      </c>
      <c r="D70" s="258">
        <v>254.51509999999999</v>
      </c>
      <c r="E70" s="258">
        <v>245.28305</v>
      </c>
      <c r="F70" s="149">
        <f t="shared" si="2"/>
        <v>-3.6273093423533562E-2</v>
      </c>
      <c r="G70" s="105"/>
      <c r="H70" s="258">
        <v>84.602599999999995</v>
      </c>
      <c r="I70" s="258">
        <v>68.876500000000007</v>
      </c>
      <c r="J70" s="149">
        <f t="shared" si="3"/>
        <v>-0.18588199417039181</v>
      </c>
      <c r="L70" s="199"/>
      <c r="M70" s="200"/>
      <c r="N70"/>
      <c r="O70"/>
      <c r="P70"/>
      <c r="Q70"/>
      <c r="R70"/>
      <c r="S70"/>
      <c r="T70"/>
    </row>
    <row r="71" spans="1:20" ht="15" x14ac:dyDescent="0.25">
      <c r="C71" s="54" t="s">
        <v>6</v>
      </c>
      <c r="D71" s="258">
        <v>0</v>
      </c>
      <c r="E71" s="258">
        <v>0</v>
      </c>
      <c r="F71" s="149" t="str">
        <f t="shared" si="2"/>
        <v/>
      </c>
      <c r="G71" s="107"/>
      <c r="H71" s="258">
        <v>0</v>
      </c>
      <c r="I71" s="258">
        <v>0</v>
      </c>
      <c r="J71" s="149" t="str">
        <f t="shared" si="3"/>
        <v/>
      </c>
      <c r="L71" s="199"/>
      <c r="M71" s="200"/>
      <c r="N71"/>
      <c r="O71"/>
      <c r="P71"/>
      <c r="Q71"/>
      <c r="R71"/>
      <c r="S71"/>
      <c r="T71"/>
    </row>
    <row r="72" spans="1:20" ht="15" x14ac:dyDescent="0.25">
      <c r="C72" s="54" t="s">
        <v>7</v>
      </c>
      <c r="D72" s="258">
        <v>151.02554000000001</v>
      </c>
      <c r="E72" s="258">
        <v>157.4137523087762</v>
      </c>
      <c r="F72" s="149">
        <f>IF(D72&lt;1,"",IFERROR((E72-D72)/D72,""))</f>
        <v>4.2298887385379916E-2</v>
      </c>
      <c r="G72" s="105"/>
      <c r="H72" s="258">
        <v>111.554</v>
      </c>
      <c r="I72" s="258">
        <v>139.68</v>
      </c>
      <c r="J72" s="149">
        <f t="shared" si="3"/>
        <v>0.25212901375118779</v>
      </c>
      <c r="L72" s="199"/>
      <c r="M72" s="200"/>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8"/>
      <c r="C76" s="17" t="s">
        <v>176</v>
      </c>
      <c r="D76" s="5"/>
      <c r="E76" s="5"/>
      <c r="F76" s="5"/>
      <c r="G76" s="5"/>
      <c r="H76" s="5"/>
      <c r="I76" s="5"/>
      <c r="J76" s="5"/>
      <c r="N76"/>
      <c r="O76"/>
      <c r="P76"/>
      <c r="Q76"/>
      <c r="R76"/>
      <c r="S76"/>
      <c r="T76"/>
    </row>
    <row r="77" spans="1:20" ht="15" x14ac:dyDescent="0.25">
      <c r="B77" s="16"/>
      <c r="C77" s="271" t="s">
        <v>126</v>
      </c>
      <c r="D77" s="271"/>
      <c r="E77" s="271"/>
      <c r="F77" s="271"/>
      <c r="G77" s="271"/>
      <c r="H77" s="271"/>
      <c r="I77" s="271"/>
      <c r="J77" s="271"/>
      <c r="N77"/>
      <c r="O77"/>
      <c r="P77"/>
      <c r="Q77"/>
      <c r="R77"/>
      <c r="S77"/>
      <c r="T77"/>
    </row>
    <row r="78" spans="1:20" ht="21.75" customHeight="1" x14ac:dyDescent="0.25">
      <c r="B78" s="16"/>
      <c r="C78" s="271"/>
      <c r="D78" s="271"/>
      <c r="E78" s="271"/>
      <c r="F78" s="271"/>
      <c r="G78" s="271"/>
      <c r="H78" s="271"/>
      <c r="I78" s="271"/>
      <c r="J78" s="271"/>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P14" sqref="P14"/>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138</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69">
        <v>44805</v>
      </c>
      <c r="D4" s="269"/>
      <c r="E4" s="269"/>
      <c r="F4" s="269"/>
      <c r="G4" s="270"/>
      <c r="H4" s="269"/>
      <c r="I4" s="269"/>
      <c r="J4" s="269"/>
      <c r="K4" s="1"/>
    </row>
    <row r="5" spans="1:14" x14ac:dyDescent="0.25">
      <c r="A5" s="1"/>
      <c r="B5" s="58"/>
      <c r="C5" s="58"/>
      <c r="D5" s="59" t="s">
        <v>4</v>
      </c>
      <c r="E5" s="60"/>
      <c r="F5" s="60"/>
      <c r="G5" s="67"/>
      <c r="H5" s="59" t="s">
        <v>125</v>
      </c>
      <c r="I5" s="60"/>
      <c r="J5" s="60"/>
      <c r="K5" s="5"/>
    </row>
    <row r="6" spans="1:14" x14ac:dyDescent="0.25">
      <c r="A6" s="1"/>
      <c r="B6" s="61"/>
      <c r="C6" s="61"/>
      <c r="D6" s="61">
        <v>2021</v>
      </c>
      <c r="E6" s="61">
        <v>2022</v>
      </c>
      <c r="F6" s="62" t="s">
        <v>178</v>
      </c>
      <c r="G6" s="61"/>
      <c r="H6" s="63">
        <v>2021</v>
      </c>
      <c r="I6" s="61">
        <v>2022</v>
      </c>
      <c r="J6" s="62" t="s">
        <v>178</v>
      </c>
      <c r="K6" s="5"/>
    </row>
    <row r="7" spans="1:14" x14ac:dyDescent="0.25">
      <c r="A7" s="1"/>
      <c r="B7" s="50"/>
      <c r="C7" s="50"/>
      <c r="D7" s="51"/>
      <c r="E7" s="51"/>
      <c r="F7" s="51"/>
      <c r="G7" s="51"/>
      <c r="H7" s="157"/>
      <c r="I7" s="157"/>
      <c r="J7" s="51"/>
      <c r="K7" s="5"/>
    </row>
    <row r="8" spans="1:14" ht="16.5" customHeight="1" x14ac:dyDescent="0.25">
      <c r="A8" s="1"/>
      <c r="B8" s="57" t="s">
        <v>11</v>
      </c>
      <c r="C8" s="50"/>
      <c r="D8" s="209">
        <v>67835.214054100652</v>
      </c>
      <c r="E8" s="209">
        <v>72550.373020653657</v>
      </c>
      <c r="F8" s="210">
        <f t="shared" ref="F8:F39" si="0">IF(D8&lt;1,"",IFERROR((E8-D8)/D8,""))</f>
        <v>6.9509015815775593E-2</v>
      </c>
      <c r="G8" s="120"/>
      <c r="H8" s="209">
        <v>43951.016600000003</v>
      </c>
      <c r="I8" s="209">
        <v>45597.747399999993</v>
      </c>
      <c r="J8" s="150">
        <f>IF(H8&lt;1,"",IFERROR((I8-H8)/H8,""))</f>
        <v>3.7467410935836921E-2</v>
      </c>
      <c r="K8" s="24"/>
      <c r="M8" s="118"/>
      <c r="N8" s="118"/>
    </row>
    <row r="9" spans="1:14" ht="23.25" customHeight="1" x14ac:dyDescent="0.25">
      <c r="A9" s="1"/>
      <c r="B9" s="50"/>
      <c r="C9" s="55" t="s">
        <v>12</v>
      </c>
      <c r="D9" s="151">
        <v>14464.393370000002</v>
      </c>
      <c r="E9" s="152">
        <v>9695.4959097507744</v>
      </c>
      <c r="F9" s="149">
        <f t="shared" si="0"/>
        <v>-0.32969909890173477</v>
      </c>
      <c r="G9" s="119"/>
      <c r="H9" s="226">
        <v>3410.7039999999997</v>
      </c>
      <c r="I9" s="226">
        <v>2406.0931</v>
      </c>
      <c r="J9" s="149">
        <f t="shared" ref="J9:J72" si="1">IF(H9&lt;1,"",IFERROR((I9-H9)/H9,""))</f>
        <v>-0.29454649245434367</v>
      </c>
      <c r="K9" s="24"/>
      <c r="M9" s="118"/>
      <c r="N9" s="118"/>
    </row>
    <row r="10" spans="1:14" x14ac:dyDescent="0.25">
      <c r="A10" s="1"/>
      <c r="B10" s="50"/>
      <c r="C10" s="53" t="s">
        <v>31</v>
      </c>
      <c r="D10" s="151">
        <v>4007.1004899999998</v>
      </c>
      <c r="E10" s="152">
        <v>3198.7131197507733</v>
      </c>
      <c r="F10" s="149">
        <f t="shared" si="0"/>
        <v>-0.20173873160072073</v>
      </c>
      <c r="G10" s="119"/>
      <c r="H10" s="226">
        <v>473.7242</v>
      </c>
      <c r="I10" s="226">
        <v>478.31560000000002</v>
      </c>
      <c r="J10" s="149">
        <f t="shared" si="1"/>
        <v>9.6921373237846449E-3</v>
      </c>
      <c r="K10" s="24"/>
      <c r="M10" s="117"/>
      <c r="N10" s="117"/>
    </row>
    <row r="11" spans="1:14" x14ac:dyDescent="0.25">
      <c r="A11" s="1"/>
      <c r="B11" s="50"/>
      <c r="C11" s="54" t="s">
        <v>6</v>
      </c>
      <c r="D11" s="151">
        <v>511.60577000000001</v>
      </c>
      <c r="E11" s="152">
        <v>297.63747999999998</v>
      </c>
      <c r="F11" s="149">
        <f t="shared" si="0"/>
        <v>-0.41822884444794284</v>
      </c>
      <c r="G11" s="119"/>
      <c r="H11" s="226">
        <v>432.52210000000002</v>
      </c>
      <c r="I11" s="226">
        <v>256.0286999999999</v>
      </c>
      <c r="J11" s="149">
        <f t="shared" si="1"/>
        <v>-0.40805637446040355</v>
      </c>
      <c r="K11" s="24"/>
      <c r="M11" s="117"/>
      <c r="N11" s="117"/>
    </row>
    <row r="12" spans="1:14" x14ac:dyDescent="0.25">
      <c r="A12" s="1"/>
      <c r="B12" s="50"/>
      <c r="C12" s="54" t="s">
        <v>7</v>
      </c>
      <c r="D12" s="151">
        <v>9945.6871100000008</v>
      </c>
      <c r="E12" s="152">
        <v>6199.1453099999999</v>
      </c>
      <c r="F12" s="149">
        <f t="shared" si="0"/>
        <v>-0.37670014736669116</v>
      </c>
      <c r="G12" s="119"/>
      <c r="H12" s="226">
        <v>2504.4576999999999</v>
      </c>
      <c r="I12" s="226">
        <v>1671.7488000000001</v>
      </c>
      <c r="J12" s="149">
        <f t="shared" si="1"/>
        <v>-0.3324907024782251</v>
      </c>
      <c r="K12" s="24"/>
      <c r="M12" s="104"/>
      <c r="N12" s="104"/>
    </row>
    <row r="13" spans="1:14" ht="27" customHeight="1" x14ac:dyDescent="0.25">
      <c r="A13" s="1"/>
      <c r="B13" s="50"/>
      <c r="C13" s="71" t="s">
        <v>9</v>
      </c>
      <c r="D13" s="151">
        <v>4295.4750199999999</v>
      </c>
      <c r="E13" s="152">
        <v>3390.8825899999997</v>
      </c>
      <c r="F13" s="149">
        <f t="shared" si="0"/>
        <v>-0.21059194286735725</v>
      </c>
      <c r="G13" s="119"/>
      <c r="H13" s="226">
        <v>1637.6167</v>
      </c>
      <c r="I13" s="226">
        <v>1098.8324999999998</v>
      </c>
      <c r="J13" s="149">
        <f t="shared" si="1"/>
        <v>-0.32900507182175187</v>
      </c>
      <c r="K13" s="24"/>
      <c r="M13" s="104"/>
      <c r="N13" s="104"/>
    </row>
    <row r="14" spans="1:14" x14ac:dyDescent="0.25">
      <c r="A14" s="1"/>
      <c r="B14" s="50"/>
      <c r="C14" s="54" t="s">
        <v>32</v>
      </c>
      <c r="D14" s="258">
        <v>516.58061999999995</v>
      </c>
      <c r="E14" s="259">
        <v>525.54443000000003</v>
      </c>
      <c r="F14" s="149">
        <f t="shared" si="0"/>
        <v>1.7352199546316859E-2</v>
      </c>
      <c r="G14" s="119"/>
      <c r="H14" s="226">
        <v>147.36130000000003</v>
      </c>
      <c r="I14" s="226">
        <v>114.977</v>
      </c>
      <c r="J14" s="149">
        <f t="shared" si="1"/>
        <v>-0.21976122631925762</v>
      </c>
      <c r="K14" s="24"/>
      <c r="M14" s="104"/>
      <c r="N14" s="104"/>
    </row>
    <row r="15" spans="1:14" x14ac:dyDescent="0.25">
      <c r="A15" s="1"/>
      <c r="B15" s="50"/>
      <c r="C15" s="54" t="s">
        <v>6</v>
      </c>
      <c r="D15" s="151">
        <v>168.81546999999998</v>
      </c>
      <c r="E15" s="152">
        <v>71.705420000000004</v>
      </c>
      <c r="F15" s="149">
        <f t="shared" si="0"/>
        <v>-0.57524378541848087</v>
      </c>
      <c r="G15" s="120"/>
      <c r="H15" s="226">
        <v>456.64159999999998</v>
      </c>
      <c r="I15" s="226">
        <v>188.44500000000002</v>
      </c>
      <c r="J15" s="149">
        <f t="shared" si="1"/>
        <v>-0.58732406333544729</v>
      </c>
      <c r="K15" s="24"/>
      <c r="M15" s="117"/>
      <c r="N15" s="117"/>
    </row>
    <row r="16" spans="1:14" x14ac:dyDescent="0.25">
      <c r="A16" s="1"/>
      <c r="B16" s="50"/>
      <c r="C16" s="54" t="s">
        <v>7</v>
      </c>
      <c r="D16" s="151">
        <v>3610.0789299999997</v>
      </c>
      <c r="E16" s="152">
        <v>2793.63274</v>
      </c>
      <c r="F16" s="149">
        <f t="shared" si="0"/>
        <v>-0.22615743473509034</v>
      </c>
      <c r="G16" s="119"/>
      <c r="H16" s="226">
        <v>1033.6138000000001</v>
      </c>
      <c r="I16" s="226">
        <v>795.41049999999996</v>
      </c>
      <c r="J16" s="149">
        <f t="shared" si="1"/>
        <v>-0.23045677215222948</v>
      </c>
      <c r="K16" s="24"/>
      <c r="M16" s="104"/>
      <c r="N16" s="104"/>
    </row>
    <row r="17" spans="1:14" ht="24" customHeight="1" x14ac:dyDescent="0.25">
      <c r="A17" s="1"/>
      <c r="B17" s="50"/>
      <c r="C17" s="1" t="s">
        <v>10</v>
      </c>
      <c r="D17" s="151">
        <v>49075.345664100656</v>
      </c>
      <c r="E17" s="152">
        <v>59463.994520902888</v>
      </c>
      <c r="F17" s="149">
        <f t="shared" si="0"/>
        <v>0.21168773681000647</v>
      </c>
      <c r="G17" s="119"/>
      <c r="H17" s="226">
        <v>38902.695899999999</v>
      </c>
      <c r="I17" s="226">
        <v>42092.821800000005</v>
      </c>
      <c r="J17" s="149">
        <f t="shared" si="1"/>
        <v>8.2002694831234221E-2</v>
      </c>
      <c r="K17" s="24"/>
      <c r="M17" s="104"/>
      <c r="N17" s="104"/>
    </row>
    <row r="18" spans="1:14" x14ac:dyDescent="0.25">
      <c r="A18" s="1"/>
      <c r="B18" s="50"/>
      <c r="C18" s="54" t="s">
        <v>31</v>
      </c>
      <c r="D18" s="151">
        <v>18977.036444100653</v>
      </c>
      <c r="E18" s="152">
        <v>24841.872697110932</v>
      </c>
      <c r="F18" s="149">
        <f t="shared" si="0"/>
        <v>0.30904911155574383</v>
      </c>
      <c r="G18" s="119"/>
      <c r="H18" s="226">
        <v>8950.2371999999996</v>
      </c>
      <c r="I18" s="226">
        <v>11459.033199999998</v>
      </c>
      <c r="J18" s="149">
        <f t="shared" si="1"/>
        <v>0.28030497336986765</v>
      </c>
      <c r="K18" s="24"/>
      <c r="M18" s="104"/>
      <c r="N18" s="104"/>
    </row>
    <row r="19" spans="1:14" x14ac:dyDescent="0.25">
      <c r="A19" s="1"/>
      <c r="B19" s="50"/>
      <c r="C19" s="54" t="s">
        <v>6</v>
      </c>
      <c r="D19" s="151">
        <v>12863.12976</v>
      </c>
      <c r="E19" s="152">
        <v>15655.102325328204</v>
      </c>
      <c r="F19" s="149">
        <f t="shared" si="0"/>
        <v>0.21705235175425952</v>
      </c>
      <c r="G19" s="119"/>
      <c r="H19" s="226">
        <v>21709.599999999999</v>
      </c>
      <c r="I19" s="226">
        <v>22277.257700000002</v>
      </c>
      <c r="J19" s="149">
        <f t="shared" si="1"/>
        <v>2.6147773335298826E-2</v>
      </c>
      <c r="K19" s="24"/>
      <c r="M19" s="117"/>
      <c r="N19" s="117"/>
    </row>
    <row r="20" spans="1:14" x14ac:dyDescent="0.25">
      <c r="A20" s="1"/>
      <c r="B20" s="50"/>
      <c r="C20" s="54" t="s">
        <v>7</v>
      </c>
      <c r="D20" s="151">
        <v>17235.179459999999</v>
      </c>
      <c r="E20" s="152">
        <v>18967.019498463746</v>
      </c>
      <c r="F20" s="149">
        <f t="shared" si="0"/>
        <v>0.10048285499336171</v>
      </c>
      <c r="G20" s="119"/>
      <c r="H20" s="226">
        <v>8242.8587000000007</v>
      </c>
      <c r="I20" s="226">
        <v>8356.5308999999997</v>
      </c>
      <c r="J20" s="149">
        <f t="shared" si="1"/>
        <v>1.3790385609788392E-2</v>
      </c>
      <c r="K20" s="24"/>
      <c r="M20" s="104"/>
      <c r="N20" s="104"/>
    </row>
    <row r="21" spans="1:14" x14ac:dyDescent="0.25">
      <c r="A21" s="1"/>
      <c r="B21" s="52" t="s">
        <v>8</v>
      </c>
      <c r="C21" s="55"/>
      <c r="D21" s="153">
        <v>23109.488267742483</v>
      </c>
      <c r="E21" s="153">
        <v>30740.787968423618</v>
      </c>
      <c r="F21" s="150">
        <f t="shared" si="0"/>
        <v>0.33022365585365776</v>
      </c>
      <c r="G21" s="122"/>
      <c r="H21" s="227">
        <v>9828.9465</v>
      </c>
      <c r="I21" s="227">
        <v>11176.3351</v>
      </c>
      <c r="J21" s="150">
        <f t="shared" si="1"/>
        <v>0.13708372509708952</v>
      </c>
      <c r="K21" s="24"/>
      <c r="M21" s="104"/>
      <c r="N21" s="104"/>
    </row>
    <row r="22" spans="1:14" ht="26.25" customHeight="1" x14ac:dyDescent="0.25">
      <c r="A22" s="1"/>
      <c r="B22" s="55"/>
      <c r="C22" s="55" t="s">
        <v>12</v>
      </c>
      <c r="D22" s="151">
        <v>6432.6633100000017</v>
      </c>
      <c r="E22" s="151">
        <v>5390.4016997507733</v>
      </c>
      <c r="F22" s="149">
        <f t="shared" si="0"/>
        <v>-0.16202645156772991</v>
      </c>
      <c r="G22" s="123"/>
      <c r="H22" s="151">
        <v>1682.5536</v>
      </c>
      <c r="I22" s="151">
        <v>1262.0952</v>
      </c>
      <c r="J22" s="149">
        <f t="shared" si="1"/>
        <v>-0.24989301975283285</v>
      </c>
      <c r="K22" s="24"/>
      <c r="M22" s="258"/>
      <c r="N22" s="104"/>
    </row>
    <row r="23" spans="1:14" x14ac:dyDescent="0.25">
      <c r="A23" s="1"/>
      <c r="B23" s="55"/>
      <c r="C23" s="53" t="s">
        <v>31</v>
      </c>
      <c r="D23" s="258">
        <v>2259.6091500000002</v>
      </c>
      <c r="E23" s="258">
        <v>2214.7670397507732</v>
      </c>
      <c r="F23" s="149">
        <f t="shared" si="0"/>
        <v>-1.9845073759427404E-2</v>
      </c>
      <c r="G23" s="119"/>
      <c r="H23" s="258">
        <v>398.91079999999999</v>
      </c>
      <c r="I23" s="258">
        <v>411.13010000000003</v>
      </c>
      <c r="J23" s="149">
        <f t="shared" si="1"/>
        <v>3.0631660010207878E-2</v>
      </c>
      <c r="K23" s="24"/>
      <c r="M23" s="258"/>
      <c r="N23" s="117"/>
    </row>
    <row r="24" spans="1:14" x14ac:dyDescent="0.25">
      <c r="A24" s="1"/>
      <c r="B24" s="1"/>
      <c r="C24" s="54" t="s">
        <v>6</v>
      </c>
      <c r="D24" s="258">
        <v>90.64622</v>
      </c>
      <c r="E24" s="258">
        <v>61.704050000000002</v>
      </c>
      <c r="F24" s="149">
        <f t="shared" si="0"/>
        <v>-0.31928711423377609</v>
      </c>
      <c r="G24" s="123"/>
      <c r="H24" s="258">
        <v>64.744399999999999</v>
      </c>
      <c r="I24" s="258">
        <v>23.1509</v>
      </c>
      <c r="J24" s="149">
        <f t="shared" si="1"/>
        <v>-0.64242621755703966</v>
      </c>
      <c r="K24" s="24"/>
      <c r="M24" s="117"/>
      <c r="N24" s="117"/>
    </row>
    <row r="25" spans="1:14" x14ac:dyDescent="0.25">
      <c r="A25" s="1"/>
      <c r="B25" s="1"/>
      <c r="C25" s="54" t="s">
        <v>7</v>
      </c>
      <c r="D25" s="258">
        <v>4082.407940000001</v>
      </c>
      <c r="E25" s="258">
        <v>3113.9306099999999</v>
      </c>
      <c r="F25" s="149">
        <f t="shared" si="0"/>
        <v>-0.23723188476847828</v>
      </c>
      <c r="G25" s="123"/>
      <c r="H25" s="258">
        <v>1218.8984</v>
      </c>
      <c r="I25" s="258">
        <v>827.81420000000003</v>
      </c>
      <c r="J25" s="149">
        <f t="shared" si="1"/>
        <v>-0.32085053192292318</v>
      </c>
      <c r="K25" s="24"/>
      <c r="M25" s="104"/>
      <c r="N25" s="104"/>
    </row>
    <row r="26" spans="1:14" ht="25.5" customHeight="1" x14ac:dyDescent="0.25">
      <c r="A26" s="1"/>
      <c r="B26" s="1"/>
      <c r="C26" s="71" t="s">
        <v>9</v>
      </c>
      <c r="D26" s="151">
        <v>2082.3201899999999</v>
      </c>
      <c r="E26" s="151">
        <v>2026.7849299999998</v>
      </c>
      <c r="F26" s="149">
        <f t="shared" si="0"/>
        <v>-2.6669894604441264E-2</v>
      </c>
      <c r="G26" s="123"/>
      <c r="H26" s="151">
        <v>977.33539999999994</v>
      </c>
      <c r="I26" s="151">
        <v>746.81870000000004</v>
      </c>
      <c r="J26" s="149">
        <f t="shared" si="1"/>
        <v>-0.23586242757603984</v>
      </c>
      <c r="K26" s="24"/>
      <c r="M26" s="104"/>
      <c r="N26" s="104"/>
    </row>
    <row r="27" spans="1:14" x14ac:dyDescent="0.25">
      <c r="A27" s="1"/>
      <c r="B27" s="1"/>
      <c r="C27" s="260" t="s">
        <v>31</v>
      </c>
      <c r="D27" s="258">
        <v>434.48129999999998</v>
      </c>
      <c r="E27" s="258">
        <v>440.61452000000003</v>
      </c>
      <c r="F27" s="149">
        <f t="shared" si="0"/>
        <v>1.4116188659903318E-2</v>
      </c>
      <c r="G27" s="123"/>
      <c r="H27" s="258">
        <v>143.9332</v>
      </c>
      <c r="I27" s="258">
        <v>109.3802</v>
      </c>
      <c r="J27" s="149">
        <f t="shared" si="1"/>
        <v>-0.24006275133186783</v>
      </c>
      <c r="K27" s="24"/>
      <c r="M27" s="117"/>
      <c r="N27" s="117"/>
    </row>
    <row r="28" spans="1:14" x14ac:dyDescent="0.25">
      <c r="A28" s="1"/>
      <c r="B28" s="1"/>
      <c r="C28" s="54" t="s">
        <v>6</v>
      </c>
      <c r="D28" s="258">
        <v>138.10297</v>
      </c>
      <c r="E28" s="258">
        <v>71.309420000000003</v>
      </c>
      <c r="F28" s="149">
        <f t="shared" si="0"/>
        <v>-0.48365035161807163</v>
      </c>
      <c r="G28" s="124"/>
      <c r="H28" s="258">
        <v>369.88560000000001</v>
      </c>
      <c r="I28" s="258">
        <v>188.11500000000001</v>
      </c>
      <c r="J28" s="149">
        <f t="shared" si="1"/>
        <v>-0.49142383482893087</v>
      </c>
      <c r="K28" s="24"/>
      <c r="M28" s="104"/>
      <c r="N28" s="104"/>
    </row>
    <row r="29" spans="1:14" x14ac:dyDescent="0.25">
      <c r="A29" s="1"/>
      <c r="B29" s="1"/>
      <c r="C29" s="54" t="s">
        <v>7</v>
      </c>
      <c r="D29" s="258">
        <v>1509.7359200000001</v>
      </c>
      <c r="E29" s="258">
        <v>1514.8609899999999</v>
      </c>
      <c r="F29" s="149">
        <f t="shared" si="0"/>
        <v>3.3946797794940343E-3</v>
      </c>
      <c r="G29" s="123"/>
      <c r="H29" s="258">
        <v>463.51659999999998</v>
      </c>
      <c r="I29" s="258">
        <v>449.32350000000002</v>
      </c>
      <c r="J29" s="149">
        <f t="shared" si="1"/>
        <v>-3.0620478317281322E-2</v>
      </c>
      <c r="K29" s="24"/>
      <c r="M29" s="104"/>
      <c r="N29" s="104"/>
    </row>
    <row r="30" spans="1:14" ht="25.5" customHeight="1" x14ac:dyDescent="0.25">
      <c r="A30" s="1"/>
      <c r="B30" s="1"/>
      <c r="C30" s="1" t="s">
        <v>10</v>
      </c>
      <c r="D30" s="151">
        <v>14594.504767742483</v>
      </c>
      <c r="E30" s="151">
        <v>23323.601338672845</v>
      </c>
      <c r="F30" s="149">
        <f t="shared" si="0"/>
        <v>0.59810844628478632</v>
      </c>
      <c r="G30" s="123"/>
      <c r="H30" s="151">
        <v>7169.0574999999999</v>
      </c>
      <c r="I30" s="151">
        <v>9167.4212000000007</v>
      </c>
      <c r="J30" s="149">
        <f t="shared" si="1"/>
        <v>0.27874845473062543</v>
      </c>
      <c r="K30" s="24"/>
      <c r="M30" s="117"/>
      <c r="N30" s="117"/>
    </row>
    <row r="31" spans="1:14" x14ac:dyDescent="0.25">
      <c r="A31" s="1"/>
      <c r="B31" s="1"/>
      <c r="C31" s="54" t="s">
        <v>31</v>
      </c>
      <c r="D31" s="258">
        <v>6777.4625177424823</v>
      </c>
      <c r="E31" s="258">
        <v>12970.59308334464</v>
      </c>
      <c r="F31" s="149">
        <f t="shared" si="0"/>
        <v>0.91378307875394038</v>
      </c>
      <c r="G31" s="123"/>
      <c r="H31" s="258">
        <v>2476.3137999999999</v>
      </c>
      <c r="I31" s="258">
        <v>4450.4102000000003</v>
      </c>
      <c r="J31" s="149">
        <f t="shared" si="1"/>
        <v>0.79719153525696151</v>
      </c>
      <c r="K31" s="24"/>
      <c r="M31" s="104"/>
      <c r="N31" s="104"/>
    </row>
    <row r="32" spans="1:14" x14ac:dyDescent="0.25">
      <c r="A32" s="1"/>
      <c r="B32" s="1"/>
      <c r="C32" s="54" t="s">
        <v>6</v>
      </c>
      <c r="D32" s="258">
        <v>299.82546000000002</v>
      </c>
      <c r="E32" s="258">
        <v>1517.5611253282029</v>
      </c>
      <c r="F32" s="149">
        <f t="shared" si="0"/>
        <v>4.0614818545703315</v>
      </c>
      <c r="G32" s="123"/>
      <c r="H32" s="258">
        <v>785.5526000000001</v>
      </c>
      <c r="I32" s="258">
        <v>791.66420000000005</v>
      </c>
      <c r="J32" s="149">
        <f t="shared" si="1"/>
        <v>7.7800009827476251E-3</v>
      </c>
      <c r="K32" s="24"/>
      <c r="M32" s="104"/>
      <c r="N32" s="104"/>
    </row>
    <row r="33" spans="1:14" x14ac:dyDescent="0.25">
      <c r="A33" s="1"/>
      <c r="B33" s="1"/>
      <c r="C33" s="54" t="s">
        <v>7</v>
      </c>
      <c r="D33" s="258">
        <v>7517.2167900000004</v>
      </c>
      <c r="E33" s="258">
        <v>8835.4471300000005</v>
      </c>
      <c r="F33" s="149">
        <f t="shared" si="0"/>
        <v>0.17536149040607887</v>
      </c>
      <c r="G33" s="123"/>
      <c r="H33" s="258">
        <v>3907.1911</v>
      </c>
      <c r="I33" s="258">
        <v>3925.3467999999998</v>
      </c>
      <c r="J33" s="149">
        <f t="shared" si="1"/>
        <v>4.6467397000366315E-3</v>
      </c>
      <c r="K33" s="24"/>
      <c r="M33" s="104"/>
      <c r="N33" s="104"/>
    </row>
    <row r="34" spans="1:14" x14ac:dyDescent="0.25">
      <c r="A34" s="1"/>
      <c r="B34" s="52" t="s">
        <v>13</v>
      </c>
      <c r="C34" s="55"/>
      <c r="D34" s="153">
        <v>4252.3993799999998</v>
      </c>
      <c r="E34" s="153">
        <v>4175.4067672349738</v>
      </c>
      <c r="F34" s="150">
        <f t="shared" si="0"/>
        <v>-1.8105687139157195E-2</v>
      </c>
      <c r="G34" s="122"/>
      <c r="H34" s="227">
        <v>5233.7049000000006</v>
      </c>
      <c r="I34" s="227">
        <v>5548.1805999999997</v>
      </c>
      <c r="J34" s="150">
        <f t="shared" si="1"/>
        <v>6.0086631938304165E-2</v>
      </c>
      <c r="K34" s="24"/>
      <c r="M34" s="117"/>
      <c r="N34" s="117"/>
    </row>
    <row r="35" spans="1:14" ht="27" customHeight="1" x14ac:dyDescent="0.25">
      <c r="A35" s="1"/>
      <c r="B35" s="55"/>
      <c r="C35" s="55" t="s">
        <v>12</v>
      </c>
      <c r="D35" s="151">
        <v>426.97665000000001</v>
      </c>
      <c r="E35" s="151">
        <v>143.66902000000002</v>
      </c>
      <c r="F35" s="149">
        <f t="shared" si="0"/>
        <v>-0.66352019483969438</v>
      </c>
      <c r="G35" s="123"/>
      <c r="H35" s="151">
        <v>187.43770000000001</v>
      </c>
      <c r="I35" s="151">
        <v>52.197199999999995</v>
      </c>
      <c r="J35" s="149">
        <f t="shared" si="1"/>
        <v>-0.72152240451093874</v>
      </c>
      <c r="K35" s="24"/>
      <c r="M35" s="117"/>
      <c r="N35" s="117"/>
    </row>
    <row r="36" spans="1:14" x14ac:dyDescent="0.25">
      <c r="A36" s="1"/>
      <c r="B36" s="55"/>
      <c r="C36" s="53" t="s">
        <v>31</v>
      </c>
      <c r="D36" s="258">
        <v>1.7468699999999999</v>
      </c>
      <c r="E36" s="258">
        <v>0.87522</v>
      </c>
      <c r="F36" s="149">
        <f t="shared" si="0"/>
        <v>-0.49897817238832881</v>
      </c>
      <c r="G36" s="123"/>
      <c r="H36" s="258">
        <v>1.0145</v>
      </c>
      <c r="I36" s="258">
        <v>0.58660000000000001</v>
      </c>
      <c r="J36" s="149">
        <f t="shared" si="1"/>
        <v>-0.4217841301133563</v>
      </c>
      <c r="K36" s="24"/>
      <c r="M36" s="104"/>
      <c r="N36" s="104"/>
    </row>
    <row r="37" spans="1:14" x14ac:dyDescent="0.25">
      <c r="A37" s="1"/>
      <c r="B37" s="1"/>
      <c r="C37" s="54" t="s">
        <v>6</v>
      </c>
      <c r="D37" s="258">
        <v>1.224</v>
      </c>
      <c r="E37" s="258">
        <v>0</v>
      </c>
      <c r="F37" s="149">
        <f t="shared" si="0"/>
        <v>-1</v>
      </c>
      <c r="G37" s="123"/>
      <c r="H37" s="258">
        <v>4.12</v>
      </c>
      <c r="I37" s="258">
        <v>0</v>
      </c>
      <c r="J37" s="149">
        <f t="shared" si="1"/>
        <v>-1</v>
      </c>
      <c r="K37" s="24"/>
      <c r="M37" s="104"/>
      <c r="N37" s="104"/>
    </row>
    <row r="38" spans="1:14" x14ac:dyDescent="0.25">
      <c r="A38" s="1"/>
      <c r="B38" s="1"/>
      <c r="C38" s="54" t="s">
        <v>7</v>
      </c>
      <c r="D38" s="258">
        <v>424.00578000000002</v>
      </c>
      <c r="E38" s="258">
        <v>142.7938</v>
      </c>
      <c r="F38" s="149">
        <f t="shared" si="0"/>
        <v>-0.66322676072953546</v>
      </c>
      <c r="G38" s="123"/>
      <c r="H38" s="258">
        <v>182.3032</v>
      </c>
      <c r="I38" s="258">
        <v>51.610599999999998</v>
      </c>
      <c r="J38" s="149">
        <f t="shared" si="1"/>
        <v>-0.71689690581405041</v>
      </c>
      <c r="K38" s="24"/>
      <c r="M38" s="104"/>
      <c r="N38" s="104"/>
    </row>
    <row r="39" spans="1:14" ht="26.25" customHeight="1" x14ac:dyDescent="0.25">
      <c r="A39" s="1"/>
      <c r="B39" s="1"/>
      <c r="C39" s="71" t="s">
        <v>9</v>
      </c>
      <c r="D39" s="151">
        <v>246.40356000000003</v>
      </c>
      <c r="E39" s="151">
        <v>49.724890000000002</v>
      </c>
      <c r="F39" s="149">
        <f t="shared" si="0"/>
        <v>-0.79819735559015459</v>
      </c>
      <c r="G39" s="123"/>
      <c r="H39" s="151">
        <v>188.33659999999998</v>
      </c>
      <c r="I39" s="151">
        <v>18.466699999999999</v>
      </c>
      <c r="J39" s="149">
        <f t="shared" si="1"/>
        <v>-0.90194842638127692</v>
      </c>
      <c r="K39" s="24"/>
      <c r="M39" s="117"/>
      <c r="N39" s="117"/>
    </row>
    <row r="40" spans="1:14" x14ac:dyDescent="0.25">
      <c r="A40" s="1"/>
      <c r="B40" s="1"/>
      <c r="C40" s="260" t="s">
        <v>31</v>
      </c>
      <c r="D40" s="258">
        <v>0.97210999999999992</v>
      </c>
      <c r="E40" s="258">
        <v>0.11656999999999999</v>
      </c>
      <c r="F40" s="149" t="str">
        <f t="shared" ref="F40:F71" si="2">IF(D40&lt;1,"",IFERROR((E40-D40)/D40,""))</f>
        <v/>
      </c>
      <c r="G40" s="124"/>
      <c r="H40" s="258">
        <v>0.80520000000000003</v>
      </c>
      <c r="I40" s="258">
        <v>5.8099999999999999E-2</v>
      </c>
      <c r="J40" s="149" t="str">
        <f t="shared" si="1"/>
        <v/>
      </c>
      <c r="K40" s="24"/>
      <c r="M40" s="104"/>
      <c r="N40" s="104"/>
    </row>
    <row r="41" spans="1:14" x14ac:dyDescent="0.25">
      <c r="A41" s="1"/>
      <c r="B41" s="1"/>
      <c r="C41" s="54" t="s">
        <v>6</v>
      </c>
      <c r="D41" s="258">
        <v>28.493200000000002</v>
      </c>
      <c r="E41" s="258">
        <v>0</v>
      </c>
      <c r="F41" s="149">
        <f t="shared" si="2"/>
        <v>-1</v>
      </c>
      <c r="G41" s="124"/>
      <c r="H41" s="258">
        <v>84.69</v>
      </c>
      <c r="I41" s="258">
        <v>0</v>
      </c>
      <c r="J41" s="149">
        <f t="shared" si="1"/>
        <v>-1</v>
      </c>
      <c r="K41" s="24"/>
      <c r="M41" s="104"/>
      <c r="N41" s="104"/>
    </row>
    <row r="42" spans="1:14" x14ac:dyDescent="0.25">
      <c r="A42" s="1"/>
      <c r="B42" s="1"/>
      <c r="C42" s="54" t="s">
        <v>7</v>
      </c>
      <c r="D42" s="258">
        <v>216.93825000000001</v>
      </c>
      <c r="E42" s="258">
        <v>49.608319999999999</v>
      </c>
      <c r="F42" s="149">
        <f t="shared" si="2"/>
        <v>-0.77132515819593828</v>
      </c>
      <c r="G42" s="123"/>
      <c r="H42" s="258">
        <v>102.84139999999999</v>
      </c>
      <c r="I42" s="258">
        <v>18.4086</v>
      </c>
      <c r="J42" s="149">
        <f t="shared" si="1"/>
        <v>-0.82100010307133109</v>
      </c>
      <c r="K42" s="24"/>
      <c r="M42" s="117"/>
      <c r="N42" s="117"/>
    </row>
    <row r="43" spans="1:14" ht="26.25" customHeight="1" x14ac:dyDescent="0.25">
      <c r="A43" s="1"/>
      <c r="B43" s="1"/>
      <c r="C43" s="1" t="s">
        <v>10</v>
      </c>
      <c r="D43" s="151">
        <v>3579.01917</v>
      </c>
      <c r="E43" s="151">
        <v>3982.012857234974</v>
      </c>
      <c r="F43" s="149">
        <f t="shared" si="2"/>
        <v>0.11259891833297278</v>
      </c>
      <c r="G43" s="123"/>
      <c r="H43" s="151">
        <v>4857.9306000000006</v>
      </c>
      <c r="I43" s="151">
        <v>5477.5167000000001</v>
      </c>
      <c r="J43" s="149">
        <f t="shared" si="1"/>
        <v>0.12754115919235229</v>
      </c>
      <c r="K43" s="24"/>
      <c r="M43" s="104"/>
      <c r="N43" s="104"/>
    </row>
    <row r="44" spans="1:14" x14ac:dyDescent="0.25">
      <c r="A44" s="1"/>
      <c r="B44" s="1"/>
      <c r="C44" s="54" t="s">
        <v>31</v>
      </c>
      <c r="D44" s="258">
        <v>343.57522999999998</v>
      </c>
      <c r="E44" s="258">
        <v>177.48761999999999</v>
      </c>
      <c r="F44" s="149">
        <f t="shared" si="2"/>
        <v>-0.48340973241871948</v>
      </c>
      <c r="G44" s="123"/>
      <c r="H44" s="258">
        <v>282.77940000000001</v>
      </c>
      <c r="I44" s="258">
        <v>132.0052</v>
      </c>
      <c r="J44" s="149">
        <f t="shared" si="1"/>
        <v>-0.53318664655204728</v>
      </c>
      <c r="K44" s="24"/>
      <c r="M44" s="104"/>
      <c r="N44" s="104"/>
    </row>
    <row r="45" spans="1:14" x14ac:dyDescent="0.25">
      <c r="A45" s="1"/>
      <c r="B45" s="1"/>
      <c r="C45" s="54" t="s">
        <v>6</v>
      </c>
      <c r="D45" s="258">
        <v>1846.6649</v>
      </c>
      <c r="E45" s="258">
        <v>2358.06151</v>
      </c>
      <c r="F45" s="149">
        <f t="shared" si="2"/>
        <v>0.27692983713504277</v>
      </c>
      <c r="G45" s="123"/>
      <c r="H45" s="258">
        <v>3861.3072000000002</v>
      </c>
      <c r="I45" s="258">
        <v>4797.0536000000002</v>
      </c>
      <c r="J45" s="149">
        <f t="shared" si="1"/>
        <v>0.24233927826307111</v>
      </c>
      <c r="K45" s="24"/>
      <c r="M45" s="104"/>
      <c r="N45" s="104"/>
    </row>
    <row r="46" spans="1:14" x14ac:dyDescent="0.25">
      <c r="A46" s="1"/>
      <c r="B46" s="1"/>
      <c r="C46" s="54" t="s">
        <v>7</v>
      </c>
      <c r="D46" s="258">
        <v>1388.7790399999999</v>
      </c>
      <c r="E46" s="258">
        <v>1446.4637272349739</v>
      </c>
      <c r="F46" s="149">
        <f t="shared" si="2"/>
        <v>4.1536259961825202E-2</v>
      </c>
      <c r="G46" s="123"/>
      <c r="H46" s="258">
        <v>713.84399999999982</v>
      </c>
      <c r="I46" s="258">
        <v>548.4579</v>
      </c>
      <c r="J46" s="149">
        <f t="shared" si="1"/>
        <v>-0.23168381327012608</v>
      </c>
      <c r="K46" s="24"/>
      <c r="M46" s="117"/>
      <c r="N46" s="117"/>
    </row>
    <row r="47" spans="1:14" x14ac:dyDescent="0.25">
      <c r="A47" s="1"/>
      <c r="B47" s="52" t="s">
        <v>14</v>
      </c>
      <c r="C47" s="55"/>
      <c r="D47" s="227">
        <v>39551.88442635817</v>
      </c>
      <c r="E47" s="227">
        <v>36909.049252686287</v>
      </c>
      <c r="F47" s="150">
        <f t="shared" si="2"/>
        <v>-6.6819450248763484E-2</v>
      </c>
      <c r="G47" s="122"/>
      <c r="H47" s="227">
        <v>28527.149600000001</v>
      </c>
      <c r="I47" s="227">
        <v>28541.728999999999</v>
      </c>
      <c r="J47" s="150">
        <f t="shared" si="1"/>
        <v>5.1107103949841223E-4</v>
      </c>
      <c r="K47" s="24"/>
      <c r="M47" s="117"/>
      <c r="N47" s="117"/>
    </row>
    <row r="48" spans="1:14" ht="23.25" customHeight="1" x14ac:dyDescent="0.25">
      <c r="A48" s="1"/>
      <c r="B48" s="55"/>
      <c r="C48" s="55" t="s">
        <v>12</v>
      </c>
      <c r="D48" s="151">
        <v>7120.5102100000004</v>
      </c>
      <c r="E48" s="151">
        <v>3794.7394299999996</v>
      </c>
      <c r="F48" s="149">
        <f t="shared" si="2"/>
        <v>-0.46706916806738213</v>
      </c>
      <c r="G48" s="123"/>
      <c r="H48" s="151">
        <v>1400.088</v>
      </c>
      <c r="I48" s="151">
        <v>983.19360000000006</v>
      </c>
      <c r="J48" s="149">
        <f t="shared" si="1"/>
        <v>-0.29776299775442683</v>
      </c>
      <c r="K48" s="24"/>
      <c r="M48" s="104"/>
      <c r="N48" s="104"/>
    </row>
    <row r="49" spans="1:14" x14ac:dyDescent="0.25">
      <c r="A49" s="1"/>
      <c r="B49" s="55"/>
      <c r="C49" s="53" t="s">
        <v>31</v>
      </c>
      <c r="D49" s="258">
        <v>1632.8681300000001</v>
      </c>
      <c r="E49" s="258">
        <v>878.95673000000011</v>
      </c>
      <c r="F49" s="149">
        <f t="shared" si="2"/>
        <v>-0.46170991162648262</v>
      </c>
      <c r="G49" s="124"/>
      <c r="H49" s="258">
        <v>58.659700000000001</v>
      </c>
      <c r="I49" s="258">
        <v>51.704500000000003</v>
      </c>
      <c r="J49" s="149">
        <f t="shared" si="1"/>
        <v>-0.11856862547882102</v>
      </c>
      <c r="K49" s="24"/>
      <c r="M49" s="104"/>
      <c r="N49" s="104"/>
    </row>
    <row r="50" spans="1:14" x14ac:dyDescent="0.25">
      <c r="A50" s="1"/>
      <c r="B50" s="1"/>
      <c r="C50" s="54" t="s">
        <v>6</v>
      </c>
      <c r="D50" s="258">
        <v>419.66354999999999</v>
      </c>
      <c r="E50" s="258">
        <v>235.90753000000001</v>
      </c>
      <c r="F50" s="149">
        <f t="shared" si="2"/>
        <v>-0.43786509455014616</v>
      </c>
      <c r="G50" s="121"/>
      <c r="H50" s="258">
        <v>363.63670000000002</v>
      </c>
      <c r="I50" s="258">
        <v>232.8752999999999</v>
      </c>
      <c r="J50" s="149">
        <f t="shared" si="1"/>
        <v>-0.35959351737599676</v>
      </c>
      <c r="K50" s="24"/>
      <c r="M50" s="104"/>
      <c r="N50" s="104"/>
    </row>
    <row r="51" spans="1:14" x14ac:dyDescent="0.25">
      <c r="A51" s="1"/>
      <c r="B51" s="1"/>
      <c r="C51" s="54" t="s">
        <v>7</v>
      </c>
      <c r="D51" s="258">
        <v>5067.9785300000003</v>
      </c>
      <c r="E51" s="258">
        <v>2679.8751699999998</v>
      </c>
      <c r="F51" s="149">
        <f t="shared" si="2"/>
        <v>-0.47121418251154279</v>
      </c>
      <c r="G51" s="123"/>
      <c r="H51" s="258">
        <v>977.7915999999999</v>
      </c>
      <c r="I51" s="258">
        <v>698.61380000000008</v>
      </c>
      <c r="J51" s="149">
        <f t="shared" si="1"/>
        <v>-0.28551871380363653</v>
      </c>
      <c r="K51" s="24"/>
      <c r="M51" s="117"/>
      <c r="N51" s="117"/>
    </row>
    <row r="52" spans="1:14" ht="24.75" customHeight="1" x14ac:dyDescent="0.25">
      <c r="A52" s="1"/>
      <c r="B52" s="1"/>
      <c r="C52" s="71" t="s">
        <v>9</v>
      </c>
      <c r="D52" s="151">
        <v>1798.8539500000002</v>
      </c>
      <c r="E52" s="151">
        <v>1154.41392</v>
      </c>
      <c r="F52" s="149">
        <f t="shared" si="2"/>
        <v>-0.35825033488683178</v>
      </c>
      <c r="G52" s="123"/>
      <c r="H52" s="151">
        <v>390.85579999999999</v>
      </c>
      <c r="I52" s="151">
        <v>259.18089999999989</v>
      </c>
      <c r="J52" s="149">
        <f t="shared" si="1"/>
        <v>-0.33688869398893428</v>
      </c>
      <c r="K52" s="24"/>
      <c r="M52" s="104"/>
      <c r="N52" s="104"/>
    </row>
    <row r="53" spans="1:14" x14ac:dyDescent="0.25">
      <c r="A53" s="1"/>
      <c r="B53" s="1"/>
      <c r="C53" s="260" t="s">
        <v>31</v>
      </c>
      <c r="D53" s="258">
        <v>76.053569999999993</v>
      </c>
      <c r="E53" s="258">
        <v>67.944239999999994</v>
      </c>
      <c r="F53" s="149">
        <f t="shared" si="2"/>
        <v>-0.10662655283637573</v>
      </c>
      <c r="G53" s="121"/>
      <c r="H53" s="258">
        <v>1.0250999999999999</v>
      </c>
      <c r="I53" s="258">
        <v>1.0918000000000001</v>
      </c>
      <c r="J53" s="149">
        <f t="shared" si="1"/>
        <v>6.5066822749000303E-2</v>
      </c>
      <c r="K53" s="24"/>
      <c r="M53" s="117"/>
      <c r="N53" s="117"/>
    </row>
    <row r="54" spans="1:14" x14ac:dyDescent="0.25">
      <c r="A54" s="1"/>
      <c r="B54" s="1"/>
      <c r="C54" s="260" t="s">
        <v>6</v>
      </c>
      <c r="D54" s="258">
        <v>1.9654</v>
      </c>
      <c r="E54" s="258">
        <v>0.39600000000000002</v>
      </c>
      <c r="F54" s="149">
        <f t="shared" si="2"/>
        <v>-0.79851429734405199</v>
      </c>
      <c r="G54" s="121"/>
      <c r="H54" s="258">
        <v>1.9359999999999999</v>
      </c>
      <c r="I54" s="258">
        <v>0.33</v>
      </c>
      <c r="J54" s="149">
        <f t="shared" si="1"/>
        <v>-0.82954545454545447</v>
      </c>
      <c r="K54" s="24"/>
      <c r="M54" s="104"/>
      <c r="N54" s="104"/>
    </row>
    <row r="55" spans="1:14" x14ac:dyDescent="0.25">
      <c r="A55" s="1"/>
      <c r="B55" s="1"/>
      <c r="C55" s="54" t="s">
        <v>7</v>
      </c>
      <c r="D55" s="258">
        <v>1720.8349800000001</v>
      </c>
      <c r="E55" s="258">
        <v>1086.07368</v>
      </c>
      <c r="F55" s="149">
        <f t="shared" si="2"/>
        <v>-0.36886819908786378</v>
      </c>
      <c r="G55" s="123"/>
      <c r="H55" s="258">
        <v>387.8947</v>
      </c>
      <c r="I55" s="258">
        <v>257.75909999999988</v>
      </c>
      <c r="J55" s="149">
        <f t="shared" si="1"/>
        <v>-0.33549208071159553</v>
      </c>
      <c r="K55" s="24"/>
      <c r="M55" s="104"/>
      <c r="N55" s="104"/>
    </row>
    <row r="56" spans="1:14" ht="23.25" customHeight="1" x14ac:dyDescent="0.25">
      <c r="A56" s="1"/>
      <c r="B56" s="1"/>
      <c r="C56" s="1" t="s">
        <v>10</v>
      </c>
      <c r="D56" s="151">
        <v>30632.520266358169</v>
      </c>
      <c r="E56" s="151">
        <v>31959.895902686287</v>
      </c>
      <c r="F56" s="149">
        <f t="shared" si="2"/>
        <v>4.3332237268961932E-2</v>
      </c>
      <c r="G56" s="123"/>
      <c r="H56" s="151">
        <v>26736.2058</v>
      </c>
      <c r="I56" s="151">
        <v>27299.354500000001</v>
      </c>
      <c r="J56" s="149">
        <f t="shared" si="1"/>
        <v>2.1063149506427032E-2</v>
      </c>
      <c r="K56" s="24"/>
    </row>
    <row r="57" spans="1:14" x14ac:dyDescent="0.25">
      <c r="A57" s="1"/>
      <c r="B57" s="1"/>
      <c r="C57" s="54" t="s">
        <v>31</v>
      </c>
      <c r="D57" s="258">
        <v>11737.72277635817</v>
      </c>
      <c r="E57" s="258">
        <v>11652.721323766291</v>
      </c>
      <c r="F57" s="149">
        <f t="shared" si="2"/>
        <v>-7.2417328481370665E-3</v>
      </c>
      <c r="G57" s="123"/>
      <c r="H57" s="258">
        <v>6163.1959999999999</v>
      </c>
      <c r="I57" s="258">
        <v>6867.7683999999999</v>
      </c>
      <c r="J57" s="149">
        <f t="shared" si="1"/>
        <v>0.11431932393517909</v>
      </c>
      <c r="K57" s="24"/>
    </row>
    <row r="58" spans="1:14" x14ac:dyDescent="0.25">
      <c r="A58" s="1"/>
      <c r="B58" s="1"/>
      <c r="C58" s="54" t="s">
        <v>6</v>
      </c>
      <c r="D58" s="258">
        <v>10716.6394</v>
      </c>
      <c r="E58" s="258">
        <v>11779.47969</v>
      </c>
      <c r="F58" s="149">
        <f t="shared" si="2"/>
        <v>9.9176640206817088E-2</v>
      </c>
      <c r="G58" s="123"/>
      <c r="H58" s="258">
        <v>17062.7402</v>
      </c>
      <c r="I58" s="258">
        <v>16688.5399</v>
      </c>
      <c r="J58" s="149">
        <f t="shared" si="1"/>
        <v>-2.1930844378677254E-2</v>
      </c>
      <c r="K58" s="24"/>
    </row>
    <row r="59" spans="1:14" x14ac:dyDescent="0.25">
      <c r="A59" s="1"/>
      <c r="B59" s="1"/>
      <c r="C59" s="54" t="s">
        <v>7</v>
      </c>
      <c r="D59" s="258">
        <v>8178.1580900000008</v>
      </c>
      <c r="E59" s="258">
        <v>8527.6948889199939</v>
      </c>
      <c r="F59" s="149">
        <f t="shared" si="2"/>
        <v>4.2740283945769633E-2</v>
      </c>
      <c r="G59" s="123"/>
      <c r="H59" s="258">
        <v>3510.2696000000001</v>
      </c>
      <c r="I59" s="258">
        <v>3743.0462000000002</v>
      </c>
      <c r="J59" s="149">
        <f t="shared" si="1"/>
        <v>6.631302621314332E-2</v>
      </c>
      <c r="K59" s="24"/>
    </row>
    <row r="60" spans="1:14" x14ac:dyDescent="0.25">
      <c r="A60" s="1"/>
      <c r="B60" s="52" t="s">
        <v>15</v>
      </c>
      <c r="C60" s="55"/>
      <c r="D60" s="227">
        <v>921.44198000000006</v>
      </c>
      <c r="E60" s="227">
        <v>725.12903230877612</v>
      </c>
      <c r="F60" s="150">
        <f t="shared" si="2"/>
        <v>-0.21304971116165547</v>
      </c>
      <c r="G60" s="122"/>
      <c r="H60" s="227">
        <v>361.21559999999999</v>
      </c>
      <c r="I60" s="227">
        <v>331.5027</v>
      </c>
      <c r="J60" s="150">
        <f t="shared" si="1"/>
        <v>-8.2258075232631123E-2</v>
      </c>
      <c r="K60" s="24"/>
    </row>
    <row r="61" spans="1:14" ht="22.5" customHeight="1" x14ac:dyDescent="0.25">
      <c r="A61" s="1"/>
      <c r="B61" s="55"/>
      <c r="C61" s="55" t="s">
        <v>12</v>
      </c>
      <c r="D61" s="151">
        <v>484.2432</v>
      </c>
      <c r="E61" s="151">
        <v>366.68575999999996</v>
      </c>
      <c r="F61" s="149">
        <f t="shared" si="2"/>
        <v>-0.2427652881857712</v>
      </c>
      <c r="G61" s="123"/>
      <c r="H61" s="151">
        <v>140.62469999999999</v>
      </c>
      <c r="I61" s="151">
        <v>108.6071</v>
      </c>
      <c r="J61" s="149">
        <f t="shared" si="1"/>
        <v>-0.22768119683099761</v>
      </c>
      <c r="K61" s="24"/>
    </row>
    <row r="62" spans="1:14" x14ac:dyDescent="0.25">
      <c r="A62" s="1"/>
      <c r="B62" s="55"/>
      <c r="C62" s="53" t="s">
        <v>31</v>
      </c>
      <c r="D62" s="258">
        <v>112.87634</v>
      </c>
      <c r="E62" s="258">
        <v>104.11413</v>
      </c>
      <c r="F62" s="149">
        <f t="shared" si="2"/>
        <v>-7.7626631054833958E-2</v>
      </c>
      <c r="G62" s="124"/>
      <c r="H62" s="258">
        <v>15.139200000000001</v>
      </c>
      <c r="I62" s="258">
        <v>14.894399999999999</v>
      </c>
      <c r="J62" s="149">
        <f t="shared" si="1"/>
        <v>-1.6169942929613285E-2</v>
      </c>
      <c r="K62" s="24"/>
    </row>
    <row r="63" spans="1:14" x14ac:dyDescent="0.25">
      <c r="A63" s="1"/>
      <c r="B63" s="1"/>
      <c r="C63" s="54" t="s">
        <v>6</v>
      </c>
      <c r="D63" s="258">
        <v>7.1999999999999995E-2</v>
      </c>
      <c r="E63" s="258">
        <v>2.5899999999999999E-2</v>
      </c>
      <c r="F63" s="149" t="str">
        <f t="shared" si="2"/>
        <v/>
      </c>
      <c r="G63" s="124"/>
      <c r="H63" s="258">
        <v>2.1000000000000001E-2</v>
      </c>
      <c r="I63" s="258">
        <v>2.5000000000000001E-3</v>
      </c>
      <c r="J63" s="149" t="str">
        <f t="shared" si="1"/>
        <v/>
      </c>
      <c r="K63" s="24"/>
    </row>
    <row r="64" spans="1:14" x14ac:dyDescent="0.25">
      <c r="A64" s="1"/>
      <c r="B64" s="1"/>
      <c r="C64" s="54" t="s">
        <v>7</v>
      </c>
      <c r="D64" s="258">
        <v>371.29486000000003</v>
      </c>
      <c r="E64" s="258">
        <v>262.54572999999999</v>
      </c>
      <c r="F64" s="149">
        <f t="shared" si="2"/>
        <v>-0.29289155793861521</v>
      </c>
      <c r="G64" s="123"/>
      <c r="H64" s="258">
        <v>125.4645</v>
      </c>
      <c r="I64" s="258">
        <v>93.7102</v>
      </c>
      <c r="J64" s="149">
        <f t="shared" si="1"/>
        <v>-0.25309390305624302</v>
      </c>
      <c r="K64" s="24"/>
    </row>
    <row r="65" spans="1:11" ht="23.25" customHeight="1" x14ac:dyDescent="0.25">
      <c r="A65" s="1"/>
      <c r="B65" s="1"/>
      <c r="C65" s="71" t="s">
        <v>9</v>
      </c>
      <c r="D65" s="151">
        <v>167.89732000000001</v>
      </c>
      <c r="E65" s="151">
        <v>159.95885000000001</v>
      </c>
      <c r="F65" s="149">
        <f t="shared" si="2"/>
        <v>-4.7281695741182739E-2</v>
      </c>
      <c r="G65" s="123"/>
      <c r="H65" s="151">
        <v>81.08890000000001</v>
      </c>
      <c r="I65" s="151">
        <v>74.366200000000006</v>
      </c>
      <c r="J65" s="149">
        <f t="shared" si="1"/>
        <v>-8.2905305165071941E-2</v>
      </c>
      <c r="K65" s="24"/>
    </row>
    <row r="66" spans="1:11" x14ac:dyDescent="0.25">
      <c r="A66" s="1"/>
      <c r="B66" s="1"/>
      <c r="C66" s="260" t="s">
        <v>31</v>
      </c>
      <c r="D66" s="258">
        <v>5.0736400000000001</v>
      </c>
      <c r="E66" s="258">
        <v>16.8691</v>
      </c>
      <c r="F66" s="149">
        <f t="shared" si="2"/>
        <v>2.3248515858436938</v>
      </c>
      <c r="G66" s="124"/>
      <c r="H66" s="258">
        <v>1.5978000000000001</v>
      </c>
      <c r="I66" s="258">
        <v>4.4469000000000003</v>
      </c>
      <c r="J66" s="149">
        <f t="shared" si="1"/>
        <v>1.7831393165602702</v>
      </c>
      <c r="K66" s="24"/>
    </row>
    <row r="67" spans="1:11" x14ac:dyDescent="0.25">
      <c r="A67" s="1"/>
      <c r="B67" s="1"/>
      <c r="C67" s="54" t="s">
        <v>6</v>
      </c>
      <c r="D67" s="258">
        <v>0.25390000000000001</v>
      </c>
      <c r="E67" s="258">
        <v>0</v>
      </c>
      <c r="F67" s="149" t="str">
        <f t="shared" si="2"/>
        <v/>
      </c>
      <c r="G67" s="124"/>
      <c r="H67" s="258">
        <v>0.13</v>
      </c>
      <c r="I67" s="258">
        <v>0</v>
      </c>
      <c r="J67" s="149" t="str">
        <f t="shared" si="1"/>
        <v/>
      </c>
      <c r="K67" s="24"/>
    </row>
    <row r="68" spans="1:11" x14ac:dyDescent="0.25">
      <c r="A68" s="1"/>
      <c r="B68" s="1"/>
      <c r="C68" s="54" t="s">
        <v>7</v>
      </c>
      <c r="D68" s="258">
        <v>162.56978000000001</v>
      </c>
      <c r="E68" s="258">
        <v>143.08975000000001</v>
      </c>
      <c r="F68" s="149">
        <f t="shared" si="2"/>
        <v>-0.1198256527135609</v>
      </c>
      <c r="G68" s="123"/>
      <c r="H68" s="258">
        <v>79.361100000000008</v>
      </c>
      <c r="I68" s="258">
        <v>69.919300000000007</v>
      </c>
      <c r="J68" s="149">
        <f t="shared" si="1"/>
        <v>-0.11897264528843476</v>
      </c>
      <c r="K68" s="24"/>
    </row>
    <row r="69" spans="1:11" ht="23.25" customHeight="1" x14ac:dyDescent="0.25">
      <c r="A69" s="1"/>
      <c r="B69" s="1"/>
      <c r="C69" s="1" t="s">
        <v>10</v>
      </c>
      <c r="D69" s="151">
        <v>269.30146000000002</v>
      </c>
      <c r="E69" s="151">
        <v>198.4844223087762</v>
      </c>
      <c r="F69" s="149">
        <f t="shared" si="2"/>
        <v>-0.26296566565670981</v>
      </c>
      <c r="G69" s="123"/>
      <c r="H69" s="151">
        <v>139.50200000000001</v>
      </c>
      <c r="I69" s="151">
        <v>148.52940000000001</v>
      </c>
      <c r="J69" s="149">
        <f t="shared" si="1"/>
        <v>6.4711617037748553E-2</v>
      </c>
      <c r="K69" s="24"/>
    </row>
    <row r="70" spans="1:11" x14ac:dyDescent="0.25">
      <c r="A70" s="1"/>
      <c r="B70" s="1"/>
      <c r="C70" s="54" t="s">
        <v>31</v>
      </c>
      <c r="D70" s="258">
        <v>118.27592</v>
      </c>
      <c r="E70" s="258">
        <v>41.07067</v>
      </c>
      <c r="F70" s="149">
        <f t="shared" si="2"/>
        <v>-0.65275543830054339</v>
      </c>
      <c r="G70" s="123"/>
      <c r="H70" s="258">
        <v>27.948</v>
      </c>
      <c r="I70" s="258">
        <v>8.8493999999999993</v>
      </c>
      <c r="J70" s="149">
        <f t="shared" si="1"/>
        <v>-0.68336195792185495</v>
      </c>
      <c r="K70" s="24"/>
    </row>
    <row r="71" spans="1:11" x14ac:dyDescent="0.25">
      <c r="A71" s="1"/>
      <c r="B71" s="1"/>
      <c r="C71" s="54" t="s">
        <v>6</v>
      </c>
      <c r="D71" s="258">
        <v>0</v>
      </c>
      <c r="E71" s="258">
        <v>0</v>
      </c>
      <c r="F71" s="149" t="str">
        <f t="shared" si="2"/>
        <v/>
      </c>
      <c r="G71" s="124"/>
      <c r="H71" s="258">
        <v>0</v>
      </c>
      <c r="I71" s="258">
        <v>0</v>
      </c>
      <c r="J71" s="149" t="str">
        <f t="shared" si="1"/>
        <v/>
      </c>
      <c r="K71" s="24"/>
    </row>
    <row r="72" spans="1:11" x14ac:dyDescent="0.25">
      <c r="A72" s="1"/>
      <c r="B72" s="1"/>
      <c r="C72" s="54" t="s">
        <v>7</v>
      </c>
      <c r="D72" s="258">
        <v>151.02554000000001</v>
      </c>
      <c r="E72" s="258">
        <v>157.4137523087762</v>
      </c>
      <c r="F72" s="149">
        <f>IF(D72&lt;1,"",IFERROR((E72-D72)/D72,""))</f>
        <v>4.2298887385379916E-2</v>
      </c>
      <c r="G72" s="123"/>
      <c r="H72" s="258">
        <v>111.554</v>
      </c>
      <c r="I72" s="258">
        <v>139.68</v>
      </c>
      <c r="J72" s="149">
        <f t="shared" si="1"/>
        <v>0.25212901375118779</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8"/>
      <c r="B76" s="17" t="s">
        <v>176</v>
      </c>
      <c r="C76" s="5"/>
      <c r="D76" s="5"/>
      <c r="E76" s="5"/>
      <c r="F76" s="5"/>
      <c r="G76" s="5"/>
      <c r="H76" s="5"/>
      <c r="I76" s="5"/>
      <c r="J76" s="49"/>
      <c r="K76" s="1"/>
    </row>
    <row r="77" spans="1:11" ht="24.75" customHeight="1" x14ac:dyDescent="0.25">
      <c r="A77" s="16"/>
      <c r="B77" s="271" t="s">
        <v>126</v>
      </c>
      <c r="C77" s="271"/>
      <c r="D77" s="271"/>
      <c r="E77" s="271"/>
      <c r="F77" s="271"/>
      <c r="G77" s="271"/>
      <c r="H77" s="271"/>
      <c r="I77" s="271"/>
      <c r="J77" s="49"/>
      <c r="K77" s="1"/>
    </row>
    <row r="78" spans="1:11" x14ac:dyDescent="0.25">
      <c r="A78" s="16"/>
      <c r="B78" s="271"/>
      <c r="C78" s="271"/>
      <c r="D78" s="271"/>
      <c r="E78" s="271"/>
      <c r="F78" s="271"/>
      <c r="G78" s="271"/>
      <c r="H78" s="271"/>
      <c r="I78" s="271"/>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M22" sqref="M22"/>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137</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69">
        <v>44805</v>
      </c>
      <c r="D4" s="269"/>
      <c r="E4" s="269"/>
      <c r="F4" s="269"/>
      <c r="G4" s="270"/>
      <c r="H4" s="269"/>
      <c r="I4" s="269"/>
      <c r="J4" s="269"/>
      <c r="K4" s="1"/>
    </row>
    <row r="5" spans="1:20" x14ac:dyDescent="0.25">
      <c r="A5" s="1"/>
      <c r="B5" s="58"/>
      <c r="C5" s="58"/>
      <c r="D5" s="59" t="s">
        <v>4</v>
      </c>
      <c r="E5" s="60"/>
      <c r="F5" s="60"/>
      <c r="G5" s="67"/>
      <c r="H5" s="59" t="s">
        <v>125</v>
      </c>
      <c r="I5" s="60"/>
      <c r="J5" s="60"/>
      <c r="K5" s="5"/>
    </row>
    <row r="6" spans="1:20" x14ac:dyDescent="0.25">
      <c r="A6" s="1"/>
      <c r="B6" s="61"/>
      <c r="C6" s="61"/>
      <c r="D6" s="61">
        <v>2021</v>
      </c>
      <c r="E6" s="61">
        <v>2022</v>
      </c>
      <c r="F6" s="62" t="s">
        <v>178</v>
      </c>
      <c r="G6" s="61"/>
      <c r="H6" s="63">
        <v>2021</v>
      </c>
      <c r="I6" s="61">
        <v>2022</v>
      </c>
      <c r="J6" s="61" t="s">
        <v>178</v>
      </c>
      <c r="K6" s="5"/>
    </row>
    <row r="7" spans="1:20" x14ac:dyDescent="0.25">
      <c r="A7" s="1"/>
      <c r="B7" s="50"/>
      <c r="C7" s="50"/>
      <c r="D7" s="51"/>
      <c r="E7" s="51"/>
      <c r="F7" s="51"/>
      <c r="G7" s="51"/>
      <c r="H7" s="64"/>
      <c r="I7" s="51"/>
      <c r="J7" s="51"/>
      <c r="K7" s="5"/>
    </row>
    <row r="8" spans="1:20" x14ac:dyDescent="0.25">
      <c r="A8" s="1"/>
      <c r="B8" s="57" t="s">
        <v>11</v>
      </c>
      <c r="C8" s="50"/>
      <c r="D8" s="157">
        <v>16605.750800000002</v>
      </c>
      <c r="E8" s="157">
        <v>21050.691682890818</v>
      </c>
      <c r="F8" s="161">
        <f t="shared" ref="F8:F39" si="0">IF(D8&lt;1,"",IFERROR((E8-D8)/D8,""))</f>
        <v>0.26767479148794743</v>
      </c>
      <c r="G8" s="51"/>
      <c r="H8" s="157">
        <v>23312.253700000001</v>
      </c>
      <c r="I8" s="157">
        <v>18584.268799999998</v>
      </c>
      <c r="J8" s="202">
        <f t="shared" ref="J8:J39" si="1">IF(H8&lt;1,"",IFERROR((I8-H8)/H8,""))</f>
        <v>-0.20281114648301904</v>
      </c>
      <c r="K8" s="24"/>
      <c r="N8" s="216"/>
    </row>
    <row r="9" spans="1:20" ht="22.5" customHeight="1" x14ac:dyDescent="0.25">
      <c r="A9" s="1"/>
      <c r="B9" s="50"/>
      <c r="C9" s="55" t="s">
        <v>12</v>
      </c>
      <c r="D9" s="159">
        <v>7.6988000000000003</v>
      </c>
      <c r="E9" s="160">
        <v>18.984950000000001</v>
      </c>
      <c r="F9" s="162">
        <f t="shared" si="0"/>
        <v>1.4659622278796696</v>
      </c>
      <c r="G9" s="115"/>
      <c r="H9" s="159">
        <v>3.2010000000000001</v>
      </c>
      <c r="I9" s="160">
        <v>7.3170000000000002</v>
      </c>
      <c r="J9" s="162">
        <f t="shared" si="1"/>
        <v>1.2858481724461104</v>
      </c>
      <c r="K9" s="24"/>
      <c r="N9" s="216"/>
    </row>
    <row r="10" spans="1:20" x14ac:dyDescent="0.25">
      <c r="A10" s="1"/>
      <c r="B10" s="50"/>
      <c r="C10" s="53" t="s">
        <v>31</v>
      </c>
      <c r="D10" s="223">
        <v>0</v>
      </c>
      <c r="E10" s="211">
        <v>0</v>
      </c>
      <c r="F10" s="162" t="str">
        <f t="shared" si="0"/>
        <v/>
      </c>
      <c r="G10" s="115"/>
      <c r="H10" s="223">
        <v>0</v>
      </c>
      <c r="I10" s="211">
        <v>0</v>
      </c>
      <c r="J10" s="162" t="str">
        <f t="shared" si="1"/>
        <v/>
      </c>
      <c r="K10" s="24"/>
      <c r="M10" s="216"/>
      <c r="O10" s="108"/>
      <c r="P10" s="108"/>
      <c r="Q10" s="108"/>
      <c r="R10" s="108"/>
      <c r="S10" s="108"/>
      <c r="T10" s="108"/>
    </row>
    <row r="11" spans="1:20" x14ac:dyDescent="0.25">
      <c r="A11" s="1"/>
      <c r="B11" s="50"/>
      <c r="C11" s="54" t="s">
        <v>6</v>
      </c>
      <c r="D11" s="223">
        <v>0</v>
      </c>
      <c r="E11" s="223">
        <v>0</v>
      </c>
      <c r="F11" s="162" t="str">
        <f t="shared" si="0"/>
        <v/>
      </c>
      <c r="G11" s="115"/>
      <c r="H11" s="223">
        <v>0</v>
      </c>
      <c r="I11" s="223">
        <v>0</v>
      </c>
      <c r="J11" s="162" t="str">
        <f t="shared" si="1"/>
        <v/>
      </c>
      <c r="K11" s="24"/>
      <c r="O11" s="108"/>
      <c r="P11" s="108"/>
      <c r="Q11" s="108"/>
      <c r="R11" s="108"/>
      <c r="S11" s="108"/>
      <c r="T11" s="108"/>
    </row>
    <row r="12" spans="1:20" x14ac:dyDescent="0.25">
      <c r="A12" s="1"/>
      <c r="B12" s="50"/>
      <c r="C12" s="54" t="s">
        <v>7</v>
      </c>
      <c r="D12" s="159">
        <v>7.6988000000000003</v>
      </c>
      <c r="E12" s="160">
        <v>18.984950000000001</v>
      </c>
      <c r="F12" s="162">
        <f t="shared" si="0"/>
        <v>1.4659622278796696</v>
      </c>
      <c r="G12" s="115"/>
      <c r="H12" s="159">
        <v>3.2010000000000001</v>
      </c>
      <c r="I12" s="160">
        <v>7.3170000000000002</v>
      </c>
      <c r="J12" s="162">
        <f t="shared" si="1"/>
        <v>1.2858481724461104</v>
      </c>
      <c r="K12" s="24"/>
      <c r="O12" s="110"/>
      <c r="P12" s="110"/>
      <c r="Q12" s="110"/>
      <c r="R12" s="110"/>
      <c r="S12" s="110"/>
      <c r="T12" s="110"/>
    </row>
    <row r="13" spans="1:20" ht="23.25" customHeight="1" x14ac:dyDescent="0.25">
      <c r="A13" s="1"/>
      <c r="B13" s="50"/>
      <c r="C13" s="71" t="s">
        <v>9</v>
      </c>
      <c r="D13" s="159">
        <v>38.972580000000001</v>
      </c>
      <c r="E13" s="160">
        <v>28.441089999999999</v>
      </c>
      <c r="F13" s="162">
        <f t="shared" si="0"/>
        <v>-0.27022819633701439</v>
      </c>
      <c r="G13" s="115"/>
      <c r="H13" s="159">
        <v>26.247</v>
      </c>
      <c r="I13" s="160">
        <v>11.132999999999999</v>
      </c>
      <c r="J13" s="162">
        <f t="shared" si="1"/>
        <v>-0.57583723854154767</v>
      </c>
      <c r="K13" s="24"/>
      <c r="O13" s="110"/>
      <c r="P13" s="110"/>
      <c r="Q13" s="110"/>
      <c r="R13" s="110"/>
      <c r="S13" s="110"/>
      <c r="T13" s="110"/>
    </row>
    <row r="14" spans="1:20" x14ac:dyDescent="0.25">
      <c r="A14" s="1"/>
      <c r="B14" s="50"/>
      <c r="C14" s="54" t="s">
        <v>32</v>
      </c>
      <c r="D14" s="223">
        <v>0</v>
      </c>
      <c r="E14" s="223">
        <v>0</v>
      </c>
      <c r="F14" s="162" t="str">
        <f t="shared" si="0"/>
        <v/>
      </c>
      <c r="G14" s="115"/>
      <c r="H14" s="223">
        <v>0</v>
      </c>
      <c r="I14" s="223">
        <v>0</v>
      </c>
      <c r="J14" s="162" t="str">
        <f t="shared" si="1"/>
        <v/>
      </c>
      <c r="K14" s="24"/>
      <c r="O14" s="113"/>
      <c r="P14" s="113"/>
      <c r="Q14" s="113"/>
      <c r="R14" s="113"/>
      <c r="S14" s="113"/>
      <c r="T14" s="113"/>
    </row>
    <row r="15" spans="1:20" x14ac:dyDescent="0.25">
      <c r="A15" s="1"/>
      <c r="B15" s="50"/>
      <c r="C15" s="54" t="s">
        <v>6</v>
      </c>
      <c r="D15" s="223">
        <v>0</v>
      </c>
      <c r="E15" s="223">
        <v>0</v>
      </c>
      <c r="F15" s="162" t="str">
        <f t="shared" si="0"/>
        <v/>
      </c>
      <c r="G15" s="116"/>
      <c r="H15" s="223">
        <v>0</v>
      </c>
      <c r="I15" s="223">
        <v>0</v>
      </c>
      <c r="J15" s="162" t="str">
        <f t="shared" si="1"/>
        <v/>
      </c>
      <c r="K15" s="24"/>
      <c r="O15" s="113"/>
      <c r="P15" s="113"/>
      <c r="Q15" s="113"/>
      <c r="R15" s="113"/>
      <c r="S15" s="113"/>
      <c r="T15" s="113"/>
    </row>
    <row r="16" spans="1:20" x14ac:dyDescent="0.25">
      <c r="A16" s="1"/>
      <c r="B16" s="50"/>
      <c r="C16" s="54" t="s">
        <v>7</v>
      </c>
      <c r="D16" s="159">
        <v>38.972580000000001</v>
      </c>
      <c r="E16" s="160">
        <v>28.441089999999999</v>
      </c>
      <c r="F16" s="162">
        <f t="shared" si="0"/>
        <v>-0.27022819633701439</v>
      </c>
      <c r="G16" s="115"/>
      <c r="H16" s="159">
        <v>26.247</v>
      </c>
      <c r="I16" s="160">
        <v>11.132999999999999</v>
      </c>
      <c r="J16" s="162">
        <f t="shared" si="1"/>
        <v>-0.57583723854154767</v>
      </c>
      <c r="K16" s="24"/>
      <c r="O16" s="113"/>
      <c r="P16" s="113"/>
      <c r="Q16" s="113"/>
      <c r="R16" s="113"/>
      <c r="S16" s="113"/>
      <c r="T16" s="113"/>
    </row>
    <row r="17" spans="1:20" s="185" customFormat="1" ht="23.25" customHeight="1" x14ac:dyDescent="0.25">
      <c r="A17" s="1"/>
      <c r="B17" s="50"/>
      <c r="C17" s="1" t="s">
        <v>10</v>
      </c>
      <c r="D17" s="159">
        <v>16559.079420000002</v>
      </c>
      <c r="E17" s="160">
        <v>21003.265642890816</v>
      </c>
      <c r="F17" s="162">
        <f t="shared" si="0"/>
        <v>0.26838365286920118</v>
      </c>
      <c r="G17" s="115"/>
      <c r="H17" s="159">
        <v>23282.805700000004</v>
      </c>
      <c r="I17" s="160">
        <v>18565.818800000001</v>
      </c>
      <c r="J17" s="162">
        <f t="shared" si="1"/>
        <v>-0.20259529546303789</v>
      </c>
      <c r="K17" s="24"/>
      <c r="O17" s="113"/>
      <c r="P17" s="113"/>
      <c r="Q17" s="113"/>
      <c r="R17" s="113"/>
      <c r="S17" s="113"/>
      <c r="T17" s="113"/>
    </row>
    <row r="18" spans="1:20" x14ac:dyDescent="0.25">
      <c r="A18" s="1"/>
      <c r="B18" s="50"/>
      <c r="C18" s="54" t="s">
        <v>31</v>
      </c>
      <c r="D18" s="159">
        <v>2169.7751199999998</v>
      </c>
      <c r="E18" s="160">
        <v>3864.1199830561045</v>
      </c>
      <c r="F18" s="162">
        <f t="shared" si="0"/>
        <v>0.78088500851466347</v>
      </c>
      <c r="G18" s="115"/>
      <c r="H18" s="159">
        <v>1598.7833000000003</v>
      </c>
      <c r="I18" s="160">
        <v>1308.3417999999999</v>
      </c>
      <c r="J18" s="162">
        <f t="shared" si="1"/>
        <v>-0.1816640816801128</v>
      </c>
      <c r="K18" s="24"/>
      <c r="N18" s="112"/>
      <c r="O18" s="113"/>
      <c r="P18" s="113"/>
      <c r="Q18" s="113"/>
      <c r="R18" s="113"/>
      <c r="S18" s="113"/>
      <c r="T18" s="113"/>
    </row>
    <row r="19" spans="1:20" x14ac:dyDescent="0.25">
      <c r="A19" s="1"/>
      <c r="B19" s="50"/>
      <c r="C19" s="54" t="s">
        <v>6</v>
      </c>
      <c r="D19" s="159">
        <v>13179.44801</v>
      </c>
      <c r="E19" s="160">
        <v>15791.690963944211</v>
      </c>
      <c r="F19" s="162">
        <f t="shared" si="0"/>
        <v>0.19820579374509106</v>
      </c>
      <c r="G19" s="115"/>
      <c r="H19" s="159">
        <v>21085.240300000001</v>
      </c>
      <c r="I19" s="160">
        <v>16774.7176</v>
      </c>
      <c r="J19" s="162">
        <f t="shared" si="1"/>
        <v>-0.20443317878620529</v>
      </c>
      <c r="K19" s="24"/>
      <c r="N19" s="111"/>
      <c r="O19" s="110"/>
      <c r="P19" s="110"/>
      <c r="Q19" s="110"/>
      <c r="R19" s="110"/>
      <c r="S19" s="110"/>
      <c r="T19" s="110"/>
    </row>
    <row r="20" spans="1:20" x14ac:dyDescent="0.25">
      <c r="A20" s="1"/>
      <c r="B20" s="50"/>
      <c r="C20" s="54" t="s">
        <v>7</v>
      </c>
      <c r="D20" s="159">
        <v>1209.8562899999999</v>
      </c>
      <c r="E20" s="160">
        <v>1347.4546958905003</v>
      </c>
      <c r="F20" s="162">
        <f t="shared" si="0"/>
        <v>0.1137311985132551</v>
      </c>
      <c r="G20" s="115"/>
      <c r="H20" s="159">
        <v>598.7820999999999</v>
      </c>
      <c r="I20" s="160">
        <v>482.75940000000003</v>
      </c>
      <c r="J20" s="162">
        <f t="shared" si="1"/>
        <v>-0.19376447625939369</v>
      </c>
      <c r="K20" s="24"/>
      <c r="N20" s="112"/>
      <c r="O20" s="113"/>
      <c r="P20" s="113"/>
      <c r="Q20" s="113"/>
      <c r="R20" s="113"/>
      <c r="S20" s="113"/>
      <c r="T20" s="113"/>
    </row>
    <row r="21" spans="1:20" ht="21" customHeight="1" x14ac:dyDescent="0.25">
      <c r="A21" s="1"/>
      <c r="B21" s="52" t="s">
        <v>8</v>
      </c>
      <c r="C21" s="55"/>
      <c r="D21" s="158">
        <v>2820.9841499999998</v>
      </c>
      <c r="E21" s="158">
        <v>7997.9770454758036</v>
      </c>
      <c r="F21" s="161">
        <f t="shared" si="0"/>
        <v>1.8351726277780767</v>
      </c>
      <c r="G21" s="125"/>
      <c r="H21" s="158">
        <v>2339.7174</v>
      </c>
      <c r="I21" s="158">
        <v>2467.1897000000004</v>
      </c>
      <c r="J21" s="161">
        <f t="shared" si="1"/>
        <v>5.4481921620106927E-2</v>
      </c>
      <c r="K21" s="24"/>
      <c r="N21" s="112"/>
      <c r="O21" s="113"/>
      <c r="P21" s="113"/>
      <c r="Q21" s="113"/>
      <c r="R21" s="113"/>
      <c r="S21" s="113"/>
      <c r="T21" s="113"/>
    </row>
    <row r="22" spans="1:20" s="185" customFormat="1" ht="23.25" customHeight="1" x14ac:dyDescent="0.25">
      <c r="A22" s="1"/>
      <c r="B22" s="55"/>
      <c r="C22" s="55" t="s">
        <v>12</v>
      </c>
      <c r="D22" s="207">
        <v>2.1783999999999999</v>
      </c>
      <c r="E22" s="207">
        <v>0</v>
      </c>
      <c r="F22" s="162"/>
      <c r="G22" s="105"/>
      <c r="H22" s="207">
        <v>1.238</v>
      </c>
      <c r="I22" s="207">
        <v>0</v>
      </c>
      <c r="J22" s="162"/>
      <c r="K22" s="24"/>
      <c r="N22" s="112"/>
      <c r="O22" s="113"/>
      <c r="P22" s="113"/>
      <c r="Q22" s="113"/>
      <c r="R22" s="113"/>
      <c r="S22" s="113"/>
      <c r="T22" s="113"/>
    </row>
    <row r="23" spans="1:20" x14ac:dyDescent="0.25">
      <c r="A23" s="1"/>
      <c r="B23" s="55"/>
      <c r="C23" s="53" t="s">
        <v>31</v>
      </c>
      <c r="D23" s="223">
        <v>0</v>
      </c>
      <c r="E23" s="223">
        <v>0</v>
      </c>
      <c r="F23" s="162" t="str">
        <f t="shared" si="0"/>
        <v/>
      </c>
      <c r="G23" s="106"/>
      <c r="H23" s="223">
        <v>0</v>
      </c>
      <c r="I23" s="223">
        <v>0</v>
      </c>
      <c r="J23" s="162" t="str">
        <f t="shared" si="1"/>
        <v/>
      </c>
      <c r="K23" s="24"/>
      <c r="N23" s="109"/>
      <c r="O23" s="110"/>
      <c r="P23" s="110"/>
      <c r="Q23" s="110"/>
      <c r="R23" s="110"/>
      <c r="S23" s="110"/>
      <c r="T23" s="110"/>
    </row>
    <row r="24" spans="1:20" x14ac:dyDescent="0.25">
      <c r="A24" s="1"/>
      <c r="B24" s="1"/>
      <c r="C24" s="54" t="s">
        <v>6</v>
      </c>
      <c r="D24" s="223">
        <v>0</v>
      </c>
      <c r="E24" s="223">
        <v>0</v>
      </c>
      <c r="F24" s="162" t="str">
        <f t="shared" si="0"/>
        <v/>
      </c>
      <c r="G24" s="105"/>
      <c r="H24" s="223">
        <v>0</v>
      </c>
      <c r="I24" s="223">
        <v>0</v>
      </c>
      <c r="J24" s="162" t="str">
        <f t="shared" si="1"/>
        <v/>
      </c>
      <c r="K24" s="24"/>
      <c r="N24" s="111"/>
      <c r="O24" s="110"/>
      <c r="P24" s="110"/>
      <c r="Q24" s="110"/>
      <c r="R24" s="110"/>
      <c r="S24" s="110"/>
      <c r="T24" s="110"/>
    </row>
    <row r="25" spans="1:20" x14ac:dyDescent="0.25">
      <c r="A25" s="1"/>
      <c r="B25" s="1"/>
      <c r="C25" s="54" t="s">
        <v>7</v>
      </c>
      <c r="D25" s="223">
        <v>2.1783999999999999</v>
      </c>
      <c r="E25" s="223">
        <v>0</v>
      </c>
      <c r="F25" s="162"/>
      <c r="G25" s="105"/>
      <c r="H25" s="223">
        <v>1.238</v>
      </c>
      <c r="I25" s="223">
        <v>0</v>
      </c>
      <c r="J25" s="162"/>
      <c r="K25" s="24"/>
      <c r="N25" s="112"/>
      <c r="O25" s="113"/>
      <c r="P25" s="113"/>
      <c r="Q25" s="113"/>
      <c r="R25" s="113"/>
      <c r="S25" s="113"/>
      <c r="T25" s="113"/>
    </row>
    <row r="26" spans="1:20" s="185" customFormat="1" ht="23.25" customHeight="1" x14ac:dyDescent="0.25">
      <c r="A26" s="1"/>
      <c r="B26" s="1"/>
      <c r="C26" s="71" t="s">
        <v>9</v>
      </c>
      <c r="D26" s="207">
        <v>0</v>
      </c>
      <c r="E26" s="207">
        <v>0</v>
      </c>
      <c r="F26" s="162" t="str">
        <f t="shared" si="0"/>
        <v/>
      </c>
      <c r="G26" s="105"/>
      <c r="H26" s="207">
        <v>0</v>
      </c>
      <c r="I26" s="207">
        <v>0</v>
      </c>
      <c r="J26" s="162" t="str">
        <f t="shared" si="1"/>
        <v/>
      </c>
      <c r="K26" s="24"/>
      <c r="N26" s="186"/>
      <c r="O26" s="113"/>
      <c r="P26" s="113"/>
      <c r="Q26" s="113"/>
      <c r="R26" s="113"/>
      <c r="S26" s="113"/>
      <c r="T26" s="113"/>
    </row>
    <row r="27" spans="1:20" x14ac:dyDescent="0.25">
      <c r="A27" s="1"/>
      <c r="B27" s="1"/>
      <c r="C27" s="260" t="s">
        <v>31</v>
      </c>
      <c r="D27" s="223">
        <v>0</v>
      </c>
      <c r="E27" s="223">
        <v>0</v>
      </c>
      <c r="F27" s="162" t="str">
        <f t="shared" si="0"/>
        <v/>
      </c>
      <c r="G27" s="105"/>
      <c r="H27" s="223">
        <v>0</v>
      </c>
      <c r="I27" s="223">
        <v>0</v>
      </c>
      <c r="J27" s="162" t="str">
        <f t="shared" si="1"/>
        <v/>
      </c>
      <c r="K27" s="24"/>
      <c r="N27" s="112"/>
      <c r="O27" s="113"/>
      <c r="P27" s="113"/>
      <c r="Q27" s="113"/>
      <c r="R27" s="113"/>
      <c r="S27" s="113"/>
      <c r="T27" s="113"/>
    </row>
    <row r="28" spans="1:20" x14ac:dyDescent="0.25">
      <c r="A28" s="1"/>
      <c r="B28" s="1"/>
      <c r="C28" s="54" t="s">
        <v>6</v>
      </c>
      <c r="D28" s="223">
        <v>0</v>
      </c>
      <c r="E28" s="223">
        <v>0</v>
      </c>
      <c r="F28" s="162" t="str">
        <f t="shared" si="0"/>
        <v/>
      </c>
      <c r="G28" s="107"/>
      <c r="H28" s="223">
        <v>0</v>
      </c>
      <c r="I28" s="223">
        <v>0</v>
      </c>
      <c r="J28" s="162" t="str">
        <f t="shared" si="1"/>
        <v/>
      </c>
      <c r="K28" s="24"/>
      <c r="N28" s="111"/>
      <c r="O28" s="110"/>
      <c r="P28" s="110"/>
      <c r="Q28" s="110"/>
      <c r="R28" s="110"/>
      <c r="S28" s="110"/>
      <c r="T28" s="110"/>
    </row>
    <row r="29" spans="1:20" x14ac:dyDescent="0.25">
      <c r="A29" s="1"/>
      <c r="B29" s="1"/>
      <c r="C29" s="54" t="s">
        <v>7</v>
      </c>
      <c r="D29" s="223">
        <v>0</v>
      </c>
      <c r="E29" s="223">
        <v>0</v>
      </c>
      <c r="F29" s="162" t="str">
        <f t="shared" si="0"/>
        <v/>
      </c>
      <c r="G29" s="105"/>
      <c r="H29" s="223">
        <v>0</v>
      </c>
      <c r="I29" s="223">
        <v>0</v>
      </c>
      <c r="J29" s="162" t="str">
        <f t="shared" si="1"/>
        <v/>
      </c>
      <c r="K29" s="24"/>
      <c r="N29" s="112"/>
      <c r="O29" s="113"/>
      <c r="P29" s="113"/>
      <c r="Q29" s="113"/>
      <c r="R29" s="113"/>
      <c r="S29" s="113"/>
      <c r="T29" s="113"/>
    </row>
    <row r="30" spans="1:20" s="185" customFormat="1" ht="22.5" customHeight="1" x14ac:dyDescent="0.25">
      <c r="A30" s="1"/>
      <c r="B30" s="1"/>
      <c r="C30" s="1" t="s">
        <v>10</v>
      </c>
      <c r="D30" s="207">
        <v>2818.80575</v>
      </c>
      <c r="E30" s="207">
        <v>7997.9770454758036</v>
      </c>
      <c r="F30" s="162">
        <f t="shared" si="0"/>
        <v>1.8373636762575087</v>
      </c>
      <c r="G30" s="105"/>
      <c r="H30" s="207">
        <v>2338.4794000000002</v>
      </c>
      <c r="I30" s="207">
        <v>2467.1897000000004</v>
      </c>
      <c r="J30" s="162">
        <f t="shared" si="1"/>
        <v>5.5040168410292682E-2</v>
      </c>
      <c r="K30" s="24"/>
      <c r="N30" s="112"/>
      <c r="O30" s="113"/>
      <c r="P30" s="113"/>
      <c r="Q30" s="113"/>
      <c r="R30" s="113"/>
      <c r="S30" s="113"/>
      <c r="T30" s="113"/>
    </row>
    <row r="31" spans="1:20" x14ac:dyDescent="0.25">
      <c r="A31" s="1"/>
      <c r="B31" s="1"/>
      <c r="C31" s="260" t="s">
        <v>31</v>
      </c>
      <c r="D31" s="159">
        <v>1509.94893</v>
      </c>
      <c r="E31" s="159">
        <v>2278.7822646818609</v>
      </c>
      <c r="F31" s="162">
        <f t="shared" si="0"/>
        <v>0.50917836981536901</v>
      </c>
      <c r="G31" s="105"/>
      <c r="H31" s="159">
        <v>1062.442</v>
      </c>
      <c r="I31" s="159">
        <v>763.72249999999997</v>
      </c>
      <c r="J31" s="162">
        <f t="shared" si="1"/>
        <v>-0.28116311290404561</v>
      </c>
      <c r="K31" s="24"/>
      <c r="N31" s="112"/>
      <c r="O31" s="113"/>
      <c r="P31" s="113"/>
      <c r="Q31" s="113"/>
      <c r="R31" s="113"/>
      <c r="S31" s="113"/>
      <c r="T31" s="113"/>
    </row>
    <row r="32" spans="1:20" x14ac:dyDescent="0.25">
      <c r="A32" s="1"/>
      <c r="B32" s="1"/>
      <c r="C32" s="54" t="s">
        <v>6</v>
      </c>
      <c r="D32" s="159">
        <v>720.94962999999996</v>
      </c>
      <c r="E32" s="159">
        <v>4893.0118107939434</v>
      </c>
      <c r="F32" s="162">
        <f t="shared" si="0"/>
        <v>5.7868982896821013</v>
      </c>
      <c r="G32" s="105"/>
      <c r="H32" s="159">
        <v>992.68580000000009</v>
      </c>
      <c r="I32" s="159">
        <v>1430.7877000000001</v>
      </c>
      <c r="J32" s="162">
        <f t="shared" si="1"/>
        <v>0.44132987497151666</v>
      </c>
      <c r="K32" s="24"/>
      <c r="N32" s="109"/>
      <c r="O32" s="110"/>
      <c r="P32" s="110"/>
      <c r="Q32" s="110"/>
      <c r="R32" s="110"/>
      <c r="S32" s="110"/>
      <c r="T32" s="110"/>
    </row>
    <row r="33" spans="1:20" x14ac:dyDescent="0.25">
      <c r="A33" s="1"/>
      <c r="B33" s="1"/>
      <c r="C33" s="54" t="s">
        <v>7</v>
      </c>
      <c r="D33" s="159">
        <v>587.90719000000001</v>
      </c>
      <c r="E33" s="159">
        <v>826.18296999999984</v>
      </c>
      <c r="F33" s="162">
        <f t="shared" si="0"/>
        <v>0.40529489016795289</v>
      </c>
      <c r="G33" s="105"/>
      <c r="H33" s="159">
        <v>283.35160000000002</v>
      </c>
      <c r="I33" s="159">
        <v>272.67950000000002</v>
      </c>
      <c r="J33" s="162">
        <f t="shared" si="1"/>
        <v>-3.7663807086319612E-2</v>
      </c>
      <c r="K33" s="24"/>
      <c r="N33" s="111"/>
      <c r="O33" s="110"/>
      <c r="P33" s="110"/>
      <c r="Q33" s="110"/>
      <c r="R33" s="110"/>
      <c r="S33" s="110"/>
      <c r="T33" s="110"/>
    </row>
    <row r="34" spans="1:20" ht="21" customHeight="1" x14ac:dyDescent="0.25">
      <c r="A34" s="1"/>
      <c r="B34" s="52" t="s">
        <v>13</v>
      </c>
      <c r="C34" s="55"/>
      <c r="D34" s="158">
        <v>1864.9089100000001</v>
      </c>
      <c r="E34" s="158">
        <v>1473.5936857382121</v>
      </c>
      <c r="F34" s="161">
        <f t="shared" si="0"/>
        <v>-0.20983074409880317</v>
      </c>
      <c r="G34" s="125"/>
      <c r="H34" s="158">
        <v>4334.603900000001</v>
      </c>
      <c r="I34" s="158">
        <v>2371.4667000000004</v>
      </c>
      <c r="J34" s="161">
        <f t="shared" si="1"/>
        <v>-0.45289886810649532</v>
      </c>
      <c r="K34" s="24"/>
      <c r="N34" s="112"/>
      <c r="O34" s="113"/>
      <c r="P34" s="113"/>
      <c r="Q34" s="113"/>
      <c r="R34" s="113"/>
      <c r="S34" s="113"/>
      <c r="T34" s="113"/>
    </row>
    <row r="35" spans="1:20" s="185" customFormat="1" ht="22.5" customHeight="1" x14ac:dyDescent="0.25">
      <c r="A35" s="1"/>
      <c r="B35" s="55"/>
      <c r="C35" s="55" t="s">
        <v>12</v>
      </c>
      <c r="D35" s="207">
        <v>5.5204000000000004</v>
      </c>
      <c r="E35" s="207">
        <v>18.5397</v>
      </c>
      <c r="F35" s="162">
        <f t="shared" si="0"/>
        <v>2.3583979421781027</v>
      </c>
      <c r="G35" s="105"/>
      <c r="H35" s="207">
        <v>1.9630000000000001</v>
      </c>
      <c r="I35" s="207">
        <v>7.2050000000000001</v>
      </c>
      <c r="J35" s="162">
        <f t="shared" si="1"/>
        <v>2.6704024452368822</v>
      </c>
      <c r="K35" s="24"/>
      <c r="N35" s="112"/>
      <c r="O35" s="113"/>
      <c r="P35" s="113"/>
      <c r="Q35" s="113"/>
      <c r="R35" s="113"/>
      <c r="S35" s="113"/>
      <c r="T35" s="113"/>
    </row>
    <row r="36" spans="1:20" x14ac:dyDescent="0.25">
      <c r="A36" s="1"/>
      <c r="B36" s="55"/>
      <c r="C36" s="53" t="s">
        <v>31</v>
      </c>
      <c r="D36" s="223">
        <v>0</v>
      </c>
      <c r="E36" s="223">
        <v>0</v>
      </c>
      <c r="F36" s="162" t="str">
        <f t="shared" si="0"/>
        <v/>
      </c>
      <c r="G36" s="105"/>
      <c r="H36" s="223">
        <v>0</v>
      </c>
      <c r="I36" s="223">
        <v>0</v>
      </c>
      <c r="J36" s="162" t="str">
        <f t="shared" si="1"/>
        <v/>
      </c>
      <c r="K36" s="24"/>
      <c r="N36" s="112"/>
      <c r="O36" s="113"/>
      <c r="P36" s="113"/>
      <c r="Q36" s="113"/>
      <c r="R36" s="113"/>
      <c r="S36" s="113"/>
      <c r="T36" s="113"/>
    </row>
    <row r="37" spans="1:20" x14ac:dyDescent="0.25">
      <c r="A37" s="1"/>
      <c r="B37" s="1"/>
      <c r="C37" s="54" t="s">
        <v>6</v>
      </c>
      <c r="D37" s="223">
        <v>0</v>
      </c>
      <c r="E37" s="223">
        <v>0</v>
      </c>
      <c r="F37" s="162" t="str">
        <f t="shared" si="0"/>
        <v/>
      </c>
      <c r="G37" s="105"/>
      <c r="H37" s="223">
        <v>0</v>
      </c>
      <c r="I37" s="223">
        <v>0</v>
      </c>
      <c r="J37" s="162" t="str">
        <f t="shared" si="1"/>
        <v/>
      </c>
      <c r="K37" s="24"/>
      <c r="N37" s="109"/>
      <c r="O37" s="110"/>
      <c r="P37" s="110"/>
      <c r="Q37" s="110"/>
      <c r="R37" s="110"/>
      <c r="S37" s="110"/>
      <c r="T37" s="110"/>
    </row>
    <row r="38" spans="1:20" x14ac:dyDescent="0.25">
      <c r="A38" s="1"/>
      <c r="B38" s="1"/>
      <c r="C38" s="54" t="s">
        <v>7</v>
      </c>
      <c r="D38" s="223">
        <v>5.5204000000000004</v>
      </c>
      <c r="E38" s="223">
        <v>18.5397</v>
      </c>
      <c r="F38" s="162">
        <f t="shared" si="0"/>
        <v>2.3583979421781027</v>
      </c>
      <c r="G38" s="105"/>
      <c r="H38" s="223">
        <v>1.9630000000000001</v>
      </c>
      <c r="I38" s="223">
        <v>7.2050000000000001</v>
      </c>
      <c r="J38" s="162">
        <f t="shared" si="1"/>
        <v>2.6704024452368822</v>
      </c>
      <c r="K38" s="24"/>
      <c r="N38" s="111"/>
      <c r="O38" s="110"/>
      <c r="P38" s="110"/>
      <c r="Q38" s="110"/>
      <c r="R38" s="110"/>
      <c r="S38" s="110"/>
      <c r="T38" s="110"/>
    </row>
    <row r="39" spans="1:20" s="185" customFormat="1" ht="23.25" customHeight="1" x14ac:dyDescent="0.25">
      <c r="A39" s="1"/>
      <c r="B39" s="1"/>
      <c r="C39" s="71" t="s">
        <v>9</v>
      </c>
      <c r="D39" s="207">
        <v>38.972580000000001</v>
      </c>
      <c r="E39" s="207">
        <v>28.441089999999999</v>
      </c>
      <c r="F39" s="162">
        <f t="shared" si="0"/>
        <v>-0.27022819633701439</v>
      </c>
      <c r="G39" s="105"/>
      <c r="H39" s="207">
        <v>26.247</v>
      </c>
      <c r="I39" s="207">
        <v>11.132999999999999</v>
      </c>
      <c r="J39" s="162">
        <f t="shared" si="1"/>
        <v>-0.57583723854154767</v>
      </c>
      <c r="K39" s="24"/>
      <c r="N39" s="112"/>
      <c r="O39" s="113"/>
      <c r="P39" s="113"/>
      <c r="Q39" s="113"/>
      <c r="R39" s="113"/>
      <c r="S39" s="113"/>
      <c r="T39" s="113"/>
    </row>
    <row r="40" spans="1:20" x14ac:dyDescent="0.25">
      <c r="A40" s="1"/>
      <c r="B40" s="1"/>
      <c r="C40" s="260" t="s">
        <v>31</v>
      </c>
      <c r="D40" s="223">
        <v>0</v>
      </c>
      <c r="E40" s="223">
        <v>0</v>
      </c>
      <c r="F40" s="162" t="str">
        <f t="shared" ref="F40:F71" si="2">IF(D40&lt;1,"",IFERROR((E40-D40)/D40,""))</f>
        <v/>
      </c>
      <c r="G40" s="107"/>
      <c r="H40" s="223">
        <v>0</v>
      </c>
      <c r="I40" s="223">
        <v>0</v>
      </c>
      <c r="J40" s="162" t="str">
        <f t="shared" ref="J40:J71" si="3">IF(H40&lt;1,"",IFERROR((I40-H40)/H40,""))</f>
        <v/>
      </c>
      <c r="K40" s="24"/>
      <c r="N40" s="112"/>
      <c r="O40" s="113"/>
      <c r="P40" s="113"/>
      <c r="Q40" s="113"/>
      <c r="R40" s="113"/>
      <c r="S40" s="113"/>
      <c r="T40" s="113"/>
    </row>
    <row r="41" spans="1:20" x14ac:dyDescent="0.25">
      <c r="A41" s="1"/>
      <c r="B41" s="1"/>
      <c r="C41" s="54" t="s">
        <v>6</v>
      </c>
      <c r="D41" s="223">
        <v>0</v>
      </c>
      <c r="E41" s="223">
        <v>0</v>
      </c>
      <c r="F41" s="162" t="str">
        <f t="shared" si="2"/>
        <v/>
      </c>
      <c r="G41" s="107"/>
      <c r="H41" s="223">
        <v>0</v>
      </c>
      <c r="I41" s="223">
        <v>0</v>
      </c>
      <c r="J41" s="162" t="str">
        <f t="shared" si="3"/>
        <v/>
      </c>
      <c r="K41" s="24"/>
      <c r="N41" s="109"/>
      <c r="O41" s="110"/>
      <c r="P41" s="110"/>
      <c r="Q41" s="110"/>
      <c r="R41" s="110"/>
      <c r="S41" s="110"/>
      <c r="T41" s="110"/>
    </row>
    <row r="42" spans="1:20" x14ac:dyDescent="0.25">
      <c r="A42" s="1"/>
      <c r="B42" s="1"/>
      <c r="C42" s="54" t="s">
        <v>7</v>
      </c>
      <c r="D42" s="223">
        <v>38.972580000000001</v>
      </c>
      <c r="E42" s="223">
        <v>28.441089999999999</v>
      </c>
      <c r="F42" s="162">
        <f t="shared" si="2"/>
        <v>-0.27022819633701439</v>
      </c>
      <c r="G42" s="105"/>
      <c r="H42" s="223">
        <v>26.247</v>
      </c>
      <c r="I42" s="223">
        <v>11.132999999999999</v>
      </c>
      <c r="J42" s="162">
        <f t="shared" si="3"/>
        <v>-0.57583723854154767</v>
      </c>
      <c r="K42" s="24"/>
    </row>
    <row r="43" spans="1:20" s="185" customFormat="1" ht="23.25" customHeight="1" x14ac:dyDescent="0.25">
      <c r="A43" s="1"/>
      <c r="B43" s="1"/>
      <c r="C43" s="1" t="s">
        <v>10</v>
      </c>
      <c r="D43" s="207">
        <v>1820.4159300000001</v>
      </c>
      <c r="E43" s="207">
        <v>1426.612895738212</v>
      </c>
      <c r="F43" s="162">
        <f t="shared" si="2"/>
        <v>-0.21632585596072434</v>
      </c>
      <c r="G43" s="105"/>
      <c r="H43" s="207">
        <v>4306.3939000000009</v>
      </c>
      <c r="I43" s="207">
        <v>2353.1287000000002</v>
      </c>
      <c r="J43" s="162">
        <f t="shared" si="3"/>
        <v>-0.4535732785614433</v>
      </c>
      <c r="K43" s="24"/>
    </row>
    <row r="44" spans="1:20" x14ac:dyDescent="0.25">
      <c r="A44" s="1"/>
      <c r="B44" s="1"/>
      <c r="C44" s="54" t="s">
        <v>31</v>
      </c>
      <c r="D44" s="223">
        <v>15.32522</v>
      </c>
      <c r="E44" s="223">
        <v>0</v>
      </c>
      <c r="F44" s="162">
        <f t="shared" si="2"/>
        <v>-1</v>
      </c>
      <c r="G44" s="105"/>
      <c r="H44" s="223">
        <v>5.9390000000000001</v>
      </c>
      <c r="I44" s="223">
        <v>1.8</v>
      </c>
      <c r="J44" s="162">
        <f>IF(H44&lt;1,"",IFERROR((I44-H44)/H44,""))</f>
        <v>-0.69691867317730261</v>
      </c>
      <c r="K44" s="24"/>
    </row>
    <row r="45" spans="1:20" x14ac:dyDescent="0.25">
      <c r="A45" s="1"/>
      <c r="B45" s="1"/>
      <c r="C45" s="54" t="s">
        <v>6</v>
      </c>
      <c r="D45" s="223">
        <v>1651.8245400000001</v>
      </c>
      <c r="E45" s="223">
        <v>1378.8156957382121</v>
      </c>
      <c r="F45" s="162">
        <f t="shared" si="2"/>
        <v>-0.16527714515113573</v>
      </c>
      <c r="G45" s="105"/>
      <c r="H45" s="223">
        <v>4276.7965000000004</v>
      </c>
      <c r="I45" s="223">
        <v>2347.3687</v>
      </c>
      <c r="J45" s="162">
        <f t="shared" si="3"/>
        <v>-0.45113855662760671</v>
      </c>
      <c r="K45" s="24"/>
    </row>
    <row r="46" spans="1:20" x14ac:dyDescent="0.25">
      <c r="A46" s="1"/>
      <c r="B46" s="1"/>
      <c r="C46" s="54" t="s">
        <v>7</v>
      </c>
      <c r="D46" s="223">
        <v>153.26616999999999</v>
      </c>
      <c r="E46" s="223">
        <v>47.797199999999997</v>
      </c>
      <c r="F46" s="162">
        <f t="shared" si="2"/>
        <v>-0.68814253008344894</v>
      </c>
      <c r="G46" s="105"/>
      <c r="H46" s="223">
        <v>23.6584</v>
      </c>
      <c r="I46" s="223">
        <v>3.96</v>
      </c>
      <c r="J46" s="162">
        <f t="shared" si="3"/>
        <v>-0.83261759036959382</v>
      </c>
      <c r="K46" s="24"/>
    </row>
    <row r="47" spans="1:20" ht="21" customHeight="1" x14ac:dyDescent="0.25">
      <c r="A47" s="1"/>
      <c r="B47" s="52" t="s">
        <v>14</v>
      </c>
      <c r="C47" s="55"/>
      <c r="D47" s="158">
        <v>11783.618560000001</v>
      </c>
      <c r="E47" s="158">
        <v>11374.9085716768</v>
      </c>
      <c r="F47" s="161">
        <f t="shared" si="2"/>
        <v>-3.4684590836178621E-2</v>
      </c>
      <c r="G47" s="125"/>
      <c r="H47" s="158">
        <v>16581.2778</v>
      </c>
      <c r="I47" s="158">
        <v>13685.585299999999</v>
      </c>
      <c r="J47" s="161">
        <f t="shared" si="3"/>
        <v>-0.17463626958834264</v>
      </c>
      <c r="K47" s="24"/>
    </row>
    <row r="48" spans="1:20" s="185" customFormat="1" ht="24.75" customHeight="1" x14ac:dyDescent="0.25">
      <c r="A48" s="1"/>
      <c r="B48" s="55"/>
      <c r="C48" s="55" t="s">
        <v>12</v>
      </c>
      <c r="D48" s="207">
        <v>0</v>
      </c>
      <c r="E48" s="207">
        <v>0.44524999999999998</v>
      </c>
      <c r="F48" s="162" t="str">
        <f t="shared" si="2"/>
        <v/>
      </c>
      <c r="G48" s="105"/>
      <c r="H48" s="207">
        <v>0</v>
      </c>
      <c r="I48" s="207">
        <v>0.112</v>
      </c>
      <c r="J48" s="162" t="str">
        <f t="shared" si="3"/>
        <v/>
      </c>
      <c r="K48" s="24"/>
    </row>
    <row r="49" spans="1:11" x14ac:dyDescent="0.25">
      <c r="A49" s="1"/>
      <c r="B49" s="55"/>
      <c r="C49" s="53" t="s">
        <v>31</v>
      </c>
      <c r="D49" s="223">
        <v>0</v>
      </c>
      <c r="E49" s="223">
        <v>0</v>
      </c>
      <c r="F49" s="162" t="str">
        <f t="shared" si="2"/>
        <v/>
      </c>
      <c r="G49" s="107"/>
      <c r="H49" s="223">
        <v>0</v>
      </c>
      <c r="I49" s="223">
        <v>0</v>
      </c>
      <c r="J49" s="162" t="str">
        <f t="shared" si="3"/>
        <v/>
      </c>
      <c r="K49" s="24"/>
    </row>
    <row r="50" spans="1:11" x14ac:dyDescent="0.25">
      <c r="A50" s="1"/>
      <c r="B50" s="1"/>
      <c r="C50" s="54" t="s">
        <v>6</v>
      </c>
      <c r="D50" s="223">
        <v>0</v>
      </c>
      <c r="E50" s="223">
        <v>0</v>
      </c>
      <c r="F50" s="162" t="str">
        <f t="shared" si="2"/>
        <v/>
      </c>
      <c r="G50" s="114"/>
      <c r="H50" s="223">
        <v>0</v>
      </c>
      <c r="I50" s="223">
        <v>0</v>
      </c>
      <c r="J50" s="162" t="str">
        <f t="shared" si="3"/>
        <v/>
      </c>
      <c r="K50" s="24"/>
    </row>
    <row r="51" spans="1:11" x14ac:dyDescent="0.25">
      <c r="A51" s="1"/>
      <c r="B51" s="1"/>
      <c r="C51" s="54" t="s">
        <v>7</v>
      </c>
      <c r="D51" s="223">
        <v>0</v>
      </c>
      <c r="E51" s="223">
        <v>0.44524999999999998</v>
      </c>
      <c r="F51" s="162" t="str">
        <f t="shared" si="2"/>
        <v/>
      </c>
      <c r="G51" s="105"/>
      <c r="H51" s="223">
        <v>0</v>
      </c>
      <c r="I51" s="223">
        <v>0.112</v>
      </c>
      <c r="J51" s="162" t="str">
        <f t="shared" si="3"/>
        <v/>
      </c>
      <c r="K51" s="24"/>
    </row>
    <row r="52" spans="1:11" s="185" customFormat="1" ht="23.25" customHeight="1" x14ac:dyDescent="0.25">
      <c r="A52" s="1"/>
      <c r="B52" s="1"/>
      <c r="C52" s="71" t="s">
        <v>9</v>
      </c>
      <c r="D52" s="207">
        <v>0</v>
      </c>
      <c r="E52" s="207">
        <v>0</v>
      </c>
      <c r="F52" s="162" t="str">
        <f t="shared" si="2"/>
        <v/>
      </c>
      <c r="G52" s="105"/>
      <c r="H52" s="207">
        <v>0</v>
      </c>
      <c r="I52" s="207">
        <v>0</v>
      </c>
      <c r="J52" s="162" t="str">
        <f t="shared" si="3"/>
        <v/>
      </c>
      <c r="K52" s="24"/>
    </row>
    <row r="53" spans="1:11" x14ac:dyDescent="0.25">
      <c r="A53" s="1"/>
      <c r="B53" s="1"/>
      <c r="C53" s="260" t="s">
        <v>31</v>
      </c>
      <c r="D53" s="223">
        <v>0</v>
      </c>
      <c r="E53" s="223">
        <v>0</v>
      </c>
      <c r="F53" s="162" t="str">
        <f t="shared" si="2"/>
        <v/>
      </c>
      <c r="G53" s="114"/>
      <c r="H53" s="223">
        <v>0</v>
      </c>
      <c r="I53" s="223">
        <v>0</v>
      </c>
      <c r="J53" s="162" t="str">
        <f t="shared" si="3"/>
        <v/>
      </c>
      <c r="K53" s="24"/>
    </row>
    <row r="54" spans="1:11" x14ac:dyDescent="0.25">
      <c r="A54" s="1"/>
      <c r="B54" s="1"/>
      <c r="C54" s="54" t="s">
        <v>6</v>
      </c>
      <c r="D54" s="223">
        <v>0</v>
      </c>
      <c r="E54" s="223">
        <v>0</v>
      </c>
      <c r="F54" s="162" t="str">
        <f t="shared" si="2"/>
        <v/>
      </c>
      <c r="G54" s="114"/>
      <c r="H54" s="223">
        <v>0</v>
      </c>
      <c r="I54" s="223">
        <v>0</v>
      </c>
      <c r="J54" s="162" t="str">
        <f t="shared" si="3"/>
        <v/>
      </c>
      <c r="K54" s="24"/>
    </row>
    <row r="55" spans="1:11" x14ac:dyDescent="0.25">
      <c r="A55" s="1"/>
      <c r="B55" s="1"/>
      <c r="C55" s="54" t="s">
        <v>7</v>
      </c>
      <c r="D55" s="223">
        <v>0</v>
      </c>
      <c r="E55" s="223">
        <v>0</v>
      </c>
      <c r="F55" s="162" t="str">
        <f t="shared" si="2"/>
        <v/>
      </c>
      <c r="G55" s="105"/>
      <c r="H55" s="223">
        <v>0</v>
      </c>
      <c r="I55" s="223">
        <v>0</v>
      </c>
      <c r="J55" s="162" t="str">
        <f t="shared" si="3"/>
        <v/>
      </c>
      <c r="K55" s="24"/>
    </row>
    <row r="56" spans="1:11" s="185" customFormat="1" ht="23.25" customHeight="1" x14ac:dyDescent="0.25">
      <c r="A56" s="1"/>
      <c r="B56" s="1"/>
      <c r="C56" s="1" t="s">
        <v>10</v>
      </c>
      <c r="D56" s="207">
        <v>11783.618560000001</v>
      </c>
      <c r="E56" s="207">
        <v>11374.4633216768</v>
      </c>
      <c r="F56" s="162">
        <f t="shared" si="2"/>
        <v>-3.4722376343044238E-2</v>
      </c>
      <c r="G56" s="105"/>
      <c r="H56" s="207">
        <v>16581.2778</v>
      </c>
      <c r="I56" s="207">
        <v>13685.4733</v>
      </c>
      <c r="J56" s="162">
        <f t="shared" si="3"/>
        <v>-0.17464302419443212</v>
      </c>
      <c r="K56" s="24"/>
    </row>
    <row r="57" spans="1:11" x14ac:dyDescent="0.25">
      <c r="A57" s="1"/>
      <c r="B57" s="1"/>
      <c r="C57" s="54" t="s">
        <v>31</v>
      </c>
      <c r="D57" s="159">
        <v>508.26179000000002</v>
      </c>
      <c r="E57" s="159">
        <v>1381.1253383742439</v>
      </c>
      <c r="F57" s="162">
        <f t="shared" si="2"/>
        <v>1.7173503213260315</v>
      </c>
      <c r="G57" s="105"/>
      <c r="H57" s="159">
        <v>473.74770000000001</v>
      </c>
      <c r="I57" s="159">
        <v>482.79219999999998</v>
      </c>
      <c r="J57" s="162">
        <f t="shared" si="3"/>
        <v>1.9091385562399501E-2</v>
      </c>
      <c r="K57" s="24"/>
    </row>
    <row r="58" spans="1:11" x14ac:dyDescent="0.25">
      <c r="A58" s="1"/>
      <c r="B58" s="1"/>
      <c r="C58" s="54" t="s">
        <v>6</v>
      </c>
      <c r="D58" s="159">
        <v>10806.673839999999</v>
      </c>
      <c r="E58" s="159">
        <v>9519.8634574120551</v>
      </c>
      <c r="F58" s="162">
        <f t="shared" si="2"/>
        <v>-0.11907552699748587</v>
      </c>
      <c r="G58" s="105"/>
      <c r="H58" s="159">
        <v>15815.758</v>
      </c>
      <c r="I58" s="159">
        <v>12996.5612</v>
      </c>
      <c r="J58" s="162">
        <f t="shared" si="3"/>
        <v>-0.17825239865202791</v>
      </c>
      <c r="K58" s="24"/>
    </row>
    <row r="59" spans="1:11" x14ac:dyDescent="0.25">
      <c r="A59" s="1"/>
      <c r="B59" s="1"/>
      <c r="C59" s="54" t="s">
        <v>7</v>
      </c>
      <c r="D59" s="159">
        <v>468.68293</v>
      </c>
      <c r="E59" s="159">
        <v>473.47452589050039</v>
      </c>
      <c r="F59" s="162">
        <f t="shared" si="2"/>
        <v>1.0223534043581209E-2</v>
      </c>
      <c r="G59" s="105"/>
      <c r="H59" s="159">
        <v>291.77209999999991</v>
      </c>
      <c r="I59" s="159">
        <v>206.1199</v>
      </c>
      <c r="J59" s="162">
        <f t="shared" si="3"/>
        <v>-0.29355856848547185</v>
      </c>
      <c r="K59" s="24"/>
    </row>
    <row r="60" spans="1:11" x14ac:dyDescent="0.25">
      <c r="A60" s="1"/>
      <c r="B60" s="52" t="s">
        <v>15</v>
      </c>
      <c r="C60" s="55"/>
      <c r="D60" s="158">
        <v>136.23918</v>
      </c>
      <c r="E60" s="158">
        <v>204.21238</v>
      </c>
      <c r="F60" s="161">
        <f t="shared" si="2"/>
        <v>0.49892549265196684</v>
      </c>
      <c r="G60" s="125"/>
      <c r="H60" s="158">
        <v>56.654600000000002</v>
      </c>
      <c r="I60" s="158">
        <v>60.027099999999997</v>
      </c>
      <c r="J60" s="161">
        <f t="shared" si="3"/>
        <v>5.9527381713047042E-2</v>
      </c>
      <c r="K60" s="24"/>
    </row>
    <row r="61" spans="1:11" s="185" customFormat="1" ht="23.25" customHeight="1" x14ac:dyDescent="0.25">
      <c r="A61" s="1"/>
      <c r="B61" s="55"/>
      <c r="C61" s="55" t="s">
        <v>12</v>
      </c>
      <c r="D61" s="207">
        <v>0</v>
      </c>
      <c r="E61" s="207">
        <v>0</v>
      </c>
      <c r="F61" s="162" t="str">
        <f t="shared" si="2"/>
        <v/>
      </c>
      <c r="G61" s="105"/>
      <c r="H61" s="207">
        <v>0</v>
      </c>
      <c r="I61" s="207">
        <v>0</v>
      </c>
      <c r="J61" s="162" t="str">
        <f t="shared" si="3"/>
        <v/>
      </c>
      <c r="K61" s="24"/>
    </row>
    <row r="62" spans="1:11" x14ac:dyDescent="0.25">
      <c r="A62" s="1"/>
      <c r="B62" s="55"/>
      <c r="C62" s="53" t="s">
        <v>31</v>
      </c>
      <c r="D62" s="223">
        <v>0</v>
      </c>
      <c r="E62" s="223">
        <v>0</v>
      </c>
      <c r="F62" s="162" t="str">
        <f t="shared" si="2"/>
        <v/>
      </c>
      <c r="G62" s="107"/>
      <c r="H62" s="223">
        <v>0</v>
      </c>
      <c r="I62" s="223">
        <v>0</v>
      </c>
      <c r="J62" s="162" t="str">
        <f t="shared" si="3"/>
        <v/>
      </c>
      <c r="K62" s="24"/>
    </row>
    <row r="63" spans="1:11" x14ac:dyDescent="0.25">
      <c r="A63" s="1"/>
      <c r="B63" s="1"/>
      <c r="C63" s="54" t="s">
        <v>6</v>
      </c>
      <c r="D63" s="223">
        <v>0</v>
      </c>
      <c r="E63" s="223">
        <v>0</v>
      </c>
      <c r="F63" s="162" t="str">
        <f t="shared" si="2"/>
        <v/>
      </c>
      <c r="G63" s="107"/>
      <c r="H63" s="223">
        <v>0</v>
      </c>
      <c r="I63" s="223">
        <v>0</v>
      </c>
      <c r="J63" s="162" t="str">
        <f t="shared" si="3"/>
        <v/>
      </c>
      <c r="K63" s="24"/>
    </row>
    <row r="64" spans="1:11" x14ac:dyDescent="0.25">
      <c r="A64" s="1"/>
      <c r="B64" s="1"/>
      <c r="C64" s="54" t="s">
        <v>7</v>
      </c>
      <c r="D64" s="223">
        <v>0</v>
      </c>
      <c r="E64" s="223">
        <v>0</v>
      </c>
      <c r="F64" s="162" t="str">
        <f t="shared" si="2"/>
        <v/>
      </c>
      <c r="G64" s="105"/>
      <c r="H64" s="223">
        <v>0</v>
      </c>
      <c r="I64" s="223">
        <v>0</v>
      </c>
      <c r="J64" s="162" t="str">
        <f t="shared" si="3"/>
        <v/>
      </c>
      <c r="K64" s="24"/>
    </row>
    <row r="65" spans="1:11" s="185" customFormat="1" ht="21.75" customHeight="1" x14ac:dyDescent="0.25">
      <c r="A65" s="1"/>
      <c r="B65" s="1"/>
      <c r="C65" s="71" t="s">
        <v>9</v>
      </c>
      <c r="D65" s="207">
        <v>0</v>
      </c>
      <c r="E65" s="207">
        <v>0</v>
      </c>
      <c r="F65" s="162" t="str">
        <f t="shared" si="2"/>
        <v/>
      </c>
      <c r="G65" s="105"/>
      <c r="H65" s="207">
        <v>0</v>
      </c>
      <c r="I65" s="207">
        <v>0</v>
      </c>
      <c r="J65" s="162" t="str">
        <f t="shared" si="3"/>
        <v/>
      </c>
      <c r="K65" s="24"/>
    </row>
    <row r="66" spans="1:11" x14ac:dyDescent="0.25">
      <c r="A66" s="1"/>
      <c r="B66" s="1"/>
      <c r="C66" s="260" t="s">
        <v>31</v>
      </c>
      <c r="D66" s="223">
        <v>0</v>
      </c>
      <c r="E66" s="223">
        <v>0</v>
      </c>
      <c r="F66" s="162" t="str">
        <f t="shared" si="2"/>
        <v/>
      </c>
      <c r="G66" s="107"/>
      <c r="H66" s="223">
        <v>0</v>
      </c>
      <c r="I66" s="223">
        <v>0</v>
      </c>
      <c r="J66" s="162" t="str">
        <f t="shared" si="3"/>
        <v/>
      </c>
      <c r="K66" s="24"/>
    </row>
    <row r="67" spans="1:11" x14ac:dyDescent="0.25">
      <c r="A67" s="1"/>
      <c r="B67" s="1"/>
      <c r="C67" s="54" t="s">
        <v>6</v>
      </c>
      <c r="D67" s="223">
        <v>0</v>
      </c>
      <c r="E67" s="223">
        <v>0</v>
      </c>
      <c r="F67" s="162" t="str">
        <f t="shared" si="2"/>
        <v/>
      </c>
      <c r="G67" s="107"/>
      <c r="H67" s="223">
        <v>0</v>
      </c>
      <c r="I67" s="223">
        <v>0</v>
      </c>
      <c r="J67" s="162" t="str">
        <f t="shared" si="3"/>
        <v/>
      </c>
      <c r="K67" s="24"/>
    </row>
    <row r="68" spans="1:11" x14ac:dyDescent="0.25">
      <c r="A68" s="1"/>
      <c r="B68" s="1"/>
      <c r="C68" s="54" t="s">
        <v>7</v>
      </c>
      <c r="D68" s="223">
        <v>0</v>
      </c>
      <c r="E68" s="223">
        <v>0</v>
      </c>
      <c r="F68" s="162" t="str">
        <f t="shared" si="2"/>
        <v/>
      </c>
      <c r="G68" s="105"/>
      <c r="H68" s="223">
        <v>0</v>
      </c>
      <c r="I68" s="223">
        <v>0</v>
      </c>
      <c r="J68" s="162" t="str">
        <f t="shared" si="3"/>
        <v/>
      </c>
      <c r="K68" s="24"/>
    </row>
    <row r="69" spans="1:11" s="185" customFormat="1" ht="24" customHeight="1" x14ac:dyDescent="0.25">
      <c r="A69" s="1"/>
      <c r="B69" s="1"/>
      <c r="C69" s="1" t="s">
        <v>10</v>
      </c>
      <c r="D69" s="207">
        <v>136.23918</v>
      </c>
      <c r="E69" s="207">
        <v>204.21238</v>
      </c>
      <c r="F69" s="162">
        <f t="shared" si="2"/>
        <v>0.49892549265196684</v>
      </c>
      <c r="G69" s="105"/>
      <c r="H69" s="207">
        <v>56.654600000000002</v>
      </c>
      <c r="I69" s="207">
        <v>60.027099999999997</v>
      </c>
      <c r="J69" s="162">
        <f t="shared" si="3"/>
        <v>5.9527381713047042E-2</v>
      </c>
      <c r="K69" s="24"/>
    </row>
    <row r="70" spans="1:11" x14ac:dyDescent="0.25">
      <c r="A70" s="1"/>
      <c r="B70" s="1"/>
      <c r="C70" s="54" t="s">
        <v>31</v>
      </c>
      <c r="D70" s="223">
        <v>136.23918</v>
      </c>
      <c r="E70" s="223">
        <v>204.21238</v>
      </c>
      <c r="F70" s="162">
        <f t="shared" si="2"/>
        <v>0.49892549265196684</v>
      </c>
      <c r="G70" s="105"/>
      <c r="H70" s="223">
        <v>56.654600000000002</v>
      </c>
      <c r="I70" s="223">
        <v>60.027099999999997</v>
      </c>
      <c r="J70" s="162">
        <f t="shared" si="3"/>
        <v>5.9527381713047042E-2</v>
      </c>
      <c r="K70" s="24"/>
    </row>
    <row r="71" spans="1:11" x14ac:dyDescent="0.25">
      <c r="A71" s="1"/>
      <c r="B71" s="1"/>
      <c r="C71" s="54" t="s">
        <v>6</v>
      </c>
      <c r="D71" s="223">
        <v>0</v>
      </c>
      <c r="E71" s="223">
        <v>0</v>
      </c>
      <c r="F71" s="162" t="str">
        <f t="shared" si="2"/>
        <v/>
      </c>
      <c r="G71" s="107"/>
      <c r="H71" s="223">
        <v>0</v>
      </c>
      <c r="I71" s="223">
        <v>0</v>
      </c>
      <c r="J71" s="162" t="str">
        <f t="shared" si="3"/>
        <v/>
      </c>
      <c r="K71" s="24"/>
    </row>
    <row r="72" spans="1:11" x14ac:dyDescent="0.25">
      <c r="A72" s="1"/>
      <c r="B72" s="1"/>
      <c r="C72" s="54" t="s">
        <v>7</v>
      </c>
      <c r="D72" s="223">
        <v>0</v>
      </c>
      <c r="E72" s="223">
        <v>0</v>
      </c>
      <c r="F72" s="162" t="str">
        <f>IF(D72&lt;1,"",IFERROR((E72-D72)/D72,""))</f>
        <v/>
      </c>
      <c r="G72" s="105"/>
      <c r="H72" s="223">
        <v>0</v>
      </c>
      <c r="I72" s="223">
        <v>0</v>
      </c>
      <c r="J72" s="162" t="str">
        <f>IF(H72&lt;1,"",IFERROR((I72-H72)/H72,""))</f>
        <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8"/>
      <c r="C76" s="17" t="s">
        <v>176</v>
      </c>
      <c r="D76" s="5"/>
      <c r="E76" s="5"/>
      <c r="F76" s="5"/>
      <c r="G76" s="5"/>
      <c r="H76" s="5"/>
      <c r="I76" s="5"/>
      <c r="J76" s="5"/>
      <c r="K76" s="1"/>
    </row>
    <row r="77" spans="1:11" x14ac:dyDescent="0.25">
      <c r="A77" s="1"/>
      <c r="B77" s="16"/>
      <c r="C77" s="271" t="s">
        <v>126</v>
      </c>
      <c r="D77" s="271"/>
      <c r="E77" s="271"/>
      <c r="F77" s="271"/>
      <c r="G77" s="271"/>
      <c r="H77" s="271"/>
      <c r="I77" s="271"/>
      <c r="J77" s="271"/>
      <c r="K77" s="1"/>
    </row>
    <row r="78" spans="1:11" x14ac:dyDescent="0.25">
      <c r="A78" s="1"/>
      <c r="B78" s="16"/>
      <c r="C78" s="271"/>
      <c r="D78" s="271"/>
      <c r="E78" s="271"/>
      <c r="F78" s="271"/>
      <c r="G78" s="271"/>
      <c r="H78" s="271"/>
      <c r="I78" s="271"/>
      <c r="J78" s="271"/>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election activeCell="K26" sqref="K26"/>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148</v>
      </c>
      <c r="B1" s="40"/>
      <c r="C1" s="40"/>
      <c r="D1" s="40"/>
      <c r="E1" s="40"/>
      <c r="F1" s="40"/>
    </row>
    <row r="2" spans="1:12" x14ac:dyDescent="0.25">
      <c r="A2" s="12"/>
      <c r="B2" s="30"/>
      <c r="C2" s="30"/>
      <c r="D2" s="30"/>
      <c r="E2" s="30"/>
      <c r="F2" s="30"/>
    </row>
    <row r="3" spans="1:12" ht="15.75" thickBot="1" x14ac:dyDescent="0.3">
      <c r="B3" s="43"/>
      <c r="C3" s="43"/>
      <c r="D3" s="43"/>
      <c r="E3" s="43"/>
      <c r="F3" s="43"/>
    </row>
    <row r="4" spans="1:12" x14ac:dyDescent="0.25">
      <c r="B4" s="74"/>
      <c r="C4" s="272">
        <v>44805</v>
      </c>
      <c r="D4" s="272"/>
      <c r="E4" s="272"/>
      <c r="F4" s="75"/>
    </row>
    <row r="5" spans="1:12" x14ac:dyDescent="0.25">
      <c r="B5" s="76"/>
      <c r="C5" s="273" t="s">
        <v>125</v>
      </c>
      <c r="D5" s="87" t="s">
        <v>56</v>
      </c>
      <c r="E5" s="88" t="s">
        <v>57</v>
      </c>
      <c r="F5" s="78"/>
      <c r="H5" s="35"/>
      <c r="I5" s="35"/>
      <c r="J5" s="35"/>
    </row>
    <row r="6" spans="1:12" x14ac:dyDescent="0.25">
      <c r="B6" s="79"/>
      <c r="C6" s="274"/>
      <c r="D6" s="137" t="s">
        <v>166</v>
      </c>
      <c r="E6" s="130" t="s">
        <v>58</v>
      </c>
      <c r="F6" s="80"/>
      <c r="H6" s="217"/>
      <c r="I6" s="136"/>
      <c r="J6" s="136"/>
    </row>
    <row r="7" spans="1:12" x14ac:dyDescent="0.25">
      <c r="B7" s="81" t="s">
        <v>59</v>
      </c>
      <c r="C7" s="265">
        <v>61.129399999999997</v>
      </c>
      <c r="D7" s="265">
        <v>622.84767000000011</v>
      </c>
      <c r="E7" s="196">
        <f>IF(C7&lt;1,"",IFERROR((D7/C7)*1000,""))</f>
        <v>10189.003490955254</v>
      </c>
      <c r="F7" s="77"/>
      <c r="H7" s="219"/>
      <c r="I7" s="104"/>
      <c r="J7" s="104"/>
      <c r="K7" s="45"/>
      <c r="L7" s="45"/>
    </row>
    <row r="8" spans="1:12" x14ac:dyDescent="0.25">
      <c r="B8" s="81" t="s">
        <v>60</v>
      </c>
      <c r="C8" s="159">
        <v>2.5636000000000001</v>
      </c>
      <c r="D8" s="159">
        <v>16.525880000000001</v>
      </c>
      <c r="E8" s="195">
        <f t="shared" ref="E8:E55" si="0">IF(C8&lt;1,"",IFERROR((D8/C8)*1000,""))</f>
        <v>6446.3566859104385</v>
      </c>
      <c r="F8" s="77"/>
      <c r="H8" s="219"/>
      <c r="I8" s="104"/>
      <c r="J8" s="104"/>
      <c r="K8" s="45"/>
      <c r="L8" s="45"/>
    </row>
    <row r="9" spans="1:12" x14ac:dyDescent="0.25">
      <c r="B9" s="81" t="s">
        <v>61</v>
      </c>
      <c r="C9" s="159">
        <v>24.4497</v>
      </c>
      <c r="D9" s="159">
        <v>199.95364000000009</v>
      </c>
      <c r="E9" s="195">
        <f t="shared" si="0"/>
        <v>8178.1633312474223</v>
      </c>
      <c r="F9" s="77"/>
      <c r="H9" s="219"/>
      <c r="I9" s="104"/>
      <c r="J9" s="104"/>
      <c r="K9" s="45"/>
      <c r="L9" s="45"/>
    </row>
    <row r="10" spans="1:12" x14ac:dyDescent="0.25">
      <c r="B10" s="81" t="s">
        <v>62</v>
      </c>
      <c r="C10" s="159">
        <v>2824.4032999999999</v>
      </c>
      <c r="D10" s="159">
        <v>10321.179093323801</v>
      </c>
      <c r="E10" s="195">
        <f t="shared" si="0"/>
        <v>3654.2865862406406</v>
      </c>
      <c r="F10" s="77"/>
      <c r="H10" s="219"/>
      <c r="I10" s="104"/>
      <c r="J10" s="104"/>
      <c r="K10" s="45"/>
      <c r="L10" s="45"/>
    </row>
    <row r="11" spans="1:12" x14ac:dyDescent="0.25">
      <c r="B11" s="81" t="s">
        <v>63</v>
      </c>
      <c r="C11" s="159">
        <v>68.66</v>
      </c>
      <c r="D11" s="159">
        <v>52.663550000000008</v>
      </c>
      <c r="E11" s="195">
        <f t="shared" si="0"/>
        <v>767.01937081270046</v>
      </c>
      <c r="F11" s="77"/>
      <c r="H11" s="219"/>
      <c r="I11" s="104"/>
      <c r="J11" s="104"/>
      <c r="K11" s="45"/>
      <c r="L11" s="45"/>
    </row>
    <row r="12" spans="1:12" x14ac:dyDescent="0.25">
      <c r="B12" s="81" t="s">
        <v>64</v>
      </c>
      <c r="C12" s="159">
        <v>124.4538</v>
      </c>
      <c r="D12" s="159">
        <v>134.95509999999999</v>
      </c>
      <c r="E12" s="195">
        <f t="shared" si="0"/>
        <v>1084.3791029281547</v>
      </c>
      <c r="F12" s="77"/>
      <c r="H12" s="219"/>
      <c r="I12" s="104"/>
      <c r="J12" s="104"/>
      <c r="K12" s="45"/>
      <c r="L12" s="45"/>
    </row>
    <row r="13" spans="1:12" x14ac:dyDescent="0.25">
      <c r="B13" s="81" t="s">
        <v>65</v>
      </c>
      <c r="C13" s="159">
        <v>3566.3193000000001</v>
      </c>
      <c r="D13" s="159">
        <v>3311.2524704296789</v>
      </c>
      <c r="E13" s="195">
        <f t="shared" si="0"/>
        <v>928.4789700209061</v>
      </c>
      <c r="F13" s="77"/>
      <c r="H13" s="219"/>
      <c r="I13" s="104"/>
      <c r="J13" s="104"/>
      <c r="K13" s="45"/>
      <c r="L13" s="45"/>
    </row>
    <row r="14" spans="1:12" x14ac:dyDescent="0.25">
      <c r="B14" s="81" t="s">
        <v>66</v>
      </c>
      <c r="C14" s="159">
        <v>844.71960000000001</v>
      </c>
      <c r="D14" s="159">
        <v>2117.7940356479698</v>
      </c>
      <c r="E14" s="195">
        <f t="shared" si="0"/>
        <v>2507.0970717951491</v>
      </c>
      <c r="F14" s="77"/>
      <c r="H14" s="219"/>
      <c r="I14" s="104"/>
      <c r="J14" s="104"/>
      <c r="K14" s="45"/>
      <c r="L14" s="45"/>
    </row>
    <row r="15" spans="1:12" x14ac:dyDescent="0.25">
      <c r="B15" s="81" t="s">
        <v>67</v>
      </c>
      <c r="C15" s="159">
        <v>17.453700000000001</v>
      </c>
      <c r="D15" s="159">
        <v>157.76417000000001</v>
      </c>
      <c r="E15" s="195">
        <f t="shared" si="0"/>
        <v>9039.0100666334365</v>
      </c>
      <c r="F15" s="77"/>
      <c r="H15" s="219"/>
      <c r="I15" s="104"/>
      <c r="J15" s="104"/>
      <c r="K15" s="45"/>
      <c r="L15" s="45"/>
    </row>
    <row r="16" spans="1:12" x14ac:dyDescent="0.25">
      <c r="B16" s="81" t="s">
        <v>68</v>
      </c>
      <c r="C16" s="159">
        <v>69.399500000000003</v>
      </c>
      <c r="D16" s="159">
        <v>370.96704999999997</v>
      </c>
      <c r="E16" s="195">
        <f t="shared" si="0"/>
        <v>5345.3850532064343</v>
      </c>
      <c r="F16" s="77"/>
      <c r="H16" s="219"/>
      <c r="I16" s="104"/>
      <c r="J16" s="104"/>
      <c r="K16" s="45"/>
      <c r="L16" s="45"/>
    </row>
    <row r="17" spans="2:12" x14ac:dyDescent="0.25">
      <c r="B17" s="81" t="s">
        <v>69</v>
      </c>
      <c r="C17" s="159">
        <v>450.98020000000002</v>
      </c>
      <c r="D17" s="159">
        <v>844.06525811832262</v>
      </c>
      <c r="E17" s="195">
        <f t="shared" si="0"/>
        <v>1871.6237611281438</v>
      </c>
      <c r="F17" s="77"/>
      <c r="H17" s="219"/>
      <c r="I17" s="104"/>
      <c r="J17" s="104"/>
      <c r="K17" s="45"/>
      <c r="L17" s="45"/>
    </row>
    <row r="18" spans="2:12" x14ac:dyDescent="0.25">
      <c r="B18" s="81" t="s">
        <v>70</v>
      </c>
      <c r="C18" s="159">
        <v>115.83669999999999</v>
      </c>
      <c r="D18" s="159">
        <v>452.77746999999999</v>
      </c>
      <c r="E18" s="195">
        <f t="shared" si="0"/>
        <v>3908.7566375768652</v>
      </c>
      <c r="F18" s="77"/>
      <c r="H18" s="219"/>
      <c r="I18" s="104"/>
      <c r="J18" s="104"/>
      <c r="K18" s="45"/>
      <c r="L18" s="45"/>
    </row>
    <row r="19" spans="2:12" x14ac:dyDescent="0.25">
      <c r="B19" s="81" t="s">
        <v>71</v>
      </c>
      <c r="C19" s="159">
        <v>949.8452000000002</v>
      </c>
      <c r="D19" s="159">
        <v>2694.4870299999998</v>
      </c>
      <c r="E19" s="195">
        <f t="shared" si="0"/>
        <v>2836.7643801326776</v>
      </c>
      <c r="F19" s="77"/>
      <c r="H19" s="219"/>
      <c r="I19" s="104"/>
      <c r="J19" s="104"/>
      <c r="K19" s="45"/>
      <c r="L19" s="45"/>
    </row>
    <row r="20" spans="2:12" x14ac:dyDescent="0.25">
      <c r="B20" s="81" t="s">
        <v>72</v>
      </c>
      <c r="C20" s="159">
        <v>9.3142999999999994</v>
      </c>
      <c r="D20" s="159">
        <v>33.67991</v>
      </c>
      <c r="E20" s="195">
        <f t="shared" si="0"/>
        <v>3615.9357117550435</v>
      </c>
      <c r="F20" s="77"/>
      <c r="H20" s="219"/>
      <c r="I20" s="104"/>
      <c r="J20" s="104"/>
      <c r="K20" s="45"/>
      <c r="L20" s="45"/>
    </row>
    <row r="21" spans="2:12" x14ac:dyDescent="0.25">
      <c r="B21" s="81" t="s">
        <v>73</v>
      </c>
      <c r="C21" s="159">
        <v>217.4306</v>
      </c>
      <c r="D21" s="159">
        <v>585.17289000000005</v>
      </c>
      <c r="E21" s="195">
        <f t="shared" si="0"/>
        <v>2691.308813018959</v>
      </c>
      <c r="F21" s="77"/>
      <c r="H21" s="219"/>
      <c r="I21" s="104"/>
      <c r="J21" s="104"/>
      <c r="K21" s="45"/>
      <c r="L21" s="45"/>
    </row>
    <row r="22" spans="2:12" x14ac:dyDescent="0.25">
      <c r="B22" s="81" t="s">
        <v>74</v>
      </c>
      <c r="C22" s="159">
        <v>59.470300000000002</v>
      </c>
      <c r="D22" s="159">
        <v>210.01872</v>
      </c>
      <c r="E22" s="195">
        <f t="shared" si="0"/>
        <v>3531.4891634984183</v>
      </c>
      <c r="F22" s="77"/>
      <c r="H22" s="219"/>
      <c r="I22" s="104"/>
      <c r="J22" s="104"/>
      <c r="K22" s="45"/>
      <c r="L22" s="45"/>
    </row>
    <row r="23" spans="2:12" x14ac:dyDescent="0.25">
      <c r="B23" s="81" t="s">
        <v>75</v>
      </c>
      <c r="C23" s="159">
        <v>826.99149999999997</v>
      </c>
      <c r="D23" s="159">
        <v>1214.66353</v>
      </c>
      <c r="E23" s="195">
        <f t="shared" si="0"/>
        <v>1468.7738991271376</v>
      </c>
      <c r="F23" s="77"/>
      <c r="H23" s="219"/>
      <c r="I23" s="104"/>
      <c r="J23" s="104"/>
      <c r="L23" s="45"/>
    </row>
    <row r="24" spans="2:12" x14ac:dyDescent="0.25">
      <c r="B24" s="81" t="s">
        <v>76</v>
      </c>
      <c r="C24" s="159">
        <v>0</v>
      </c>
      <c r="D24" s="159">
        <v>0</v>
      </c>
      <c r="E24" s="232" t="str">
        <f t="shared" si="0"/>
        <v/>
      </c>
      <c r="F24" s="77"/>
      <c r="H24" s="219"/>
      <c r="I24" s="104"/>
      <c r="J24" s="104"/>
      <c r="K24" s="45"/>
    </row>
    <row r="25" spans="2:12" x14ac:dyDescent="0.25">
      <c r="B25" s="81" t="s">
        <v>77</v>
      </c>
      <c r="C25" s="159">
        <v>177.86279999999999</v>
      </c>
      <c r="D25" s="159">
        <v>223.62084999999999</v>
      </c>
      <c r="E25" s="232">
        <f t="shared" si="0"/>
        <v>1257.2659937884707</v>
      </c>
      <c r="F25" s="77"/>
      <c r="H25" s="219"/>
      <c r="I25" s="104"/>
      <c r="J25" s="104"/>
      <c r="K25" s="45"/>
      <c r="L25" s="45"/>
    </row>
    <row r="26" spans="2:12" x14ac:dyDescent="0.25">
      <c r="B26" s="81" t="s">
        <v>78</v>
      </c>
      <c r="C26" s="159">
        <v>168.88839999999999</v>
      </c>
      <c r="D26" s="159">
        <v>2287.15771</v>
      </c>
      <c r="E26" s="232">
        <f t="shared" si="0"/>
        <v>13542.420379374782</v>
      </c>
      <c r="F26" s="77"/>
      <c r="H26" s="219"/>
      <c r="I26" s="104"/>
      <c r="J26" s="104"/>
      <c r="K26" s="45"/>
      <c r="L26" s="45"/>
    </row>
    <row r="27" spans="2:12" x14ac:dyDescent="0.25">
      <c r="B27" s="81" t="s">
        <v>79</v>
      </c>
      <c r="C27" s="159">
        <v>27.851099999999999</v>
      </c>
      <c r="D27" s="159">
        <v>403.08244000000002</v>
      </c>
      <c r="E27" s="232">
        <f t="shared" si="0"/>
        <v>14472.765528111997</v>
      </c>
      <c r="F27" s="77"/>
      <c r="H27" s="219"/>
      <c r="I27" s="104"/>
      <c r="J27" s="104"/>
      <c r="K27" s="45"/>
      <c r="L27" s="45"/>
    </row>
    <row r="28" spans="2:12" x14ac:dyDescent="0.25">
      <c r="B28" s="81" t="s">
        <v>80</v>
      </c>
      <c r="C28" s="159">
        <v>979.38110000000006</v>
      </c>
      <c r="D28" s="159">
        <v>913.24886959115713</v>
      </c>
      <c r="E28" s="232">
        <f t="shared" si="0"/>
        <v>932.47548843974732</v>
      </c>
      <c r="F28" s="77"/>
      <c r="H28" s="219"/>
      <c r="I28" s="104"/>
      <c r="J28" s="104"/>
      <c r="K28" s="45"/>
      <c r="L28" s="45"/>
    </row>
    <row r="29" spans="2:12" x14ac:dyDescent="0.25">
      <c r="B29" s="81" t="s">
        <v>81</v>
      </c>
      <c r="C29" s="159">
        <v>61.338400000000007</v>
      </c>
      <c r="D29" s="159">
        <v>66.383690000000001</v>
      </c>
      <c r="E29" s="232">
        <f t="shared" si="0"/>
        <v>1082.2533682000183</v>
      </c>
      <c r="F29" s="77"/>
      <c r="H29" s="219"/>
      <c r="I29" s="117"/>
      <c r="J29" s="117"/>
      <c r="K29" s="45"/>
      <c r="L29" s="45"/>
    </row>
    <row r="30" spans="2:12" x14ac:dyDescent="0.25">
      <c r="B30" s="82" t="s">
        <v>82</v>
      </c>
      <c r="C30" s="159">
        <v>403.58330000000001</v>
      </c>
      <c r="D30" s="159">
        <v>1331.869219750773</v>
      </c>
      <c r="E30" s="232">
        <f t="shared" si="0"/>
        <v>3300.1098403991764</v>
      </c>
      <c r="F30" s="77"/>
      <c r="H30" s="220"/>
      <c r="I30" s="104"/>
      <c r="J30" s="104"/>
      <c r="L30" s="45"/>
    </row>
    <row r="31" spans="2:12" x14ac:dyDescent="0.25">
      <c r="B31" s="83" t="s">
        <v>31</v>
      </c>
      <c r="C31" s="158">
        <v>12052.325800000002</v>
      </c>
      <c r="D31" s="158">
        <v>28566.1302468617</v>
      </c>
      <c r="E31" s="233">
        <f t="shared" si="0"/>
        <v>2370.1757420847098</v>
      </c>
      <c r="F31" s="84"/>
      <c r="H31" s="219"/>
      <c r="I31" s="104"/>
      <c r="J31" s="104"/>
    </row>
    <row r="32" spans="2:12" x14ac:dyDescent="0.25">
      <c r="B32" s="83"/>
      <c r="C32" s="267"/>
      <c r="D32" s="267"/>
      <c r="E32" s="232" t="str">
        <f t="shared" si="0"/>
        <v/>
      </c>
      <c r="F32" s="84"/>
      <c r="H32" s="219"/>
      <c r="I32" s="104"/>
      <c r="J32" s="104"/>
    </row>
    <row r="33" spans="2:15" x14ac:dyDescent="0.25">
      <c r="B33" s="81" t="s">
        <v>83</v>
      </c>
      <c r="C33" s="159">
        <v>0</v>
      </c>
      <c r="D33" s="159">
        <v>0</v>
      </c>
      <c r="E33" s="232" t="str">
        <f t="shared" si="0"/>
        <v/>
      </c>
      <c r="F33" s="77"/>
      <c r="H33" s="219"/>
      <c r="I33" s="104"/>
      <c r="J33" s="104"/>
    </row>
    <row r="34" spans="2:15" x14ac:dyDescent="0.25">
      <c r="B34" s="81" t="s">
        <v>84</v>
      </c>
      <c r="C34" s="159">
        <v>21450.765299999999</v>
      </c>
      <c r="D34" s="159">
        <v>14121.888129999999</v>
      </c>
      <c r="E34" s="195">
        <f t="shared" si="0"/>
        <v>658.3395945318556</v>
      </c>
      <c r="F34" s="77"/>
      <c r="H34" s="219"/>
      <c r="I34" s="104"/>
      <c r="J34" s="104"/>
    </row>
    <row r="35" spans="2:15" x14ac:dyDescent="0.25">
      <c r="B35" s="81" t="s">
        <v>85</v>
      </c>
      <c r="C35" s="159">
        <v>361.2985000000001</v>
      </c>
      <c r="D35" s="159">
        <v>1335.4299501673829</v>
      </c>
      <c r="E35" s="195">
        <f t="shared" si="0"/>
        <v>3696.1956669274368</v>
      </c>
      <c r="F35" s="77"/>
      <c r="H35" s="219"/>
      <c r="I35" s="117"/>
      <c r="J35" s="117"/>
      <c r="K35" s="35"/>
    </row>
    <row r="36" spans="2:15" x14ac:dyDescent="0.25">
      <c r="B36" s="81" t="s">
        <v>86</v>
      </c>
      <c r="C36" s="159">
        <v>313.78249999999991</v>
      </c>
      <c r="D36" s="159">
        <v>347.76097629963738</v>
      </c>
      <c r="E36" s="195">
        <f t="shared" si="0"/>
        <v>1108.286715478516</v>
      </c>
      <c r="F36" s="77"/>
      <c r="G36" s="35"/>
      <c r="H36" s="220"/>
      <c r="I36" s="104"/>
      <c r="J36" s="104"/>
      <c r="K36" s="35"/>
    </row>
    <row r="37" spans="2:15" x14ac:dyDescent="0.25">
      <c r="B37" s="214" t="s">
        <v>129</v>
      </c>
      <c r="C37" s="159">
        <v>585.51639999999998</v>
      </c>
      <c r="D37" s="159">
        <v>216.08129886118289</v>
      </c>
      <c r="E37" s="195">
        <f t="shared" si="0"/>
        <v>369.04397359524501</v>
      </c>
      <c r="F37" s="77"/>
      <c r="G37" s="35"/>
      <c r="H37" s="219"/>
      <c r="I37" s="104"/>
      <c r="J37" s="104"/>
      <c r="K37" s="35"/>
    </row>
    <row r="38" spans="2:15" x14ac:dyDescent="0.25">
      <c r="B38" s="81" t="s">
        <v>88</v>
      </c>
      <c r="C38" s="159">
        <v>10.3687</v>
      </c>
      <c r="D38" s="159">
        <v>3.2848700000000002</v>
      </c>
      <c r="E38" s="195">
        <f t="shared" si="0"/>
        <v>316.8063498799271</v>
      </c>
      <c r="F38" s="77"/>
      <c r="G38" s="35"/>
      <c r="H38" s="219"/>
      <c r="I38" s="104"/>
      <c r="J38" s="104"/>
      <c r="K38" s="35"/>
    </row>
    <row r="39" spans="2:15" x14ac:dyDescent="0.25">
      <c r="B39" s="83" t="s">
        <v>6</v>
      </c>
      <c r="C39" s="158">
        <v>22721.731400000001</v>
      </c>
      <c r="D39" s="158">
        <v>16024.445225328203</v>
      </c>
      <c r="E39" s="194">
        <f t="shared" si="0"/>
        <v>705.24754224179435</v>
      </c>
      <c r="F39" s="84"/>
      <c r="G39" s="35"/>
      <c r="H39" s="219"/>
      <c r="I39" s="104"/>
      <c r="J39" s="104"/>
      <c r="K39" s="35"/>
    </row>
    <row r="40" spans="2:15" x14ac:dyDescent="0.25">
      <c r="B40" s="83"/>
      <c r="C40" s="267"/>
      <c r="D40" s="267"/>
      <c r="E40" s="195" t="str">
        <f t="shared" si="0"/>
        <v/>
      </c>
      <c r="F40" s="84"/>
      <c r="G40" s="35"/>
      <c r="H40" s="219"/>
      <c r="I40" s="104"/>
      <c r="J40" s="104"/>
      <c r="K40" s="35"/>
    </row>
    <row r="41" spans="2:15" x14ac:dyDescent="0.25">
      <c r="B41" s="81" t="s">
        <v>89</v>
      </c>
      <c r="C41" s="159">
        <v>1786.0260000000001</v>
      </c>
      <c r="D41" s="159">
        <v>1783.5957599999999</v>
      </c>
      <c r="E41" s="195">
        <f t="shared" si="0"/>
        <v>998.6393031232468</v>
      </c>
      <c r="F41" s="35"/>
      <c r="G41" s="135"/>
      <c r="H41" s="219"/>
      <c r="I41" s="104"/>
      <c r="J41" s="104"/>
      <c r="K41" s="35"/>
    </row>
    <row r="42" spans="2:15" x14ac:dyDescent="0.25">
      <c r="B42" s="81" t="s">
        <v>90</v>
      </c>
      <c r="C42" s="159">
        <v>2237.6851999999999</v>
      </c>
      <c r="D42" s="159">
        <v>5275.8356899999999</v>
      </c>
      <c r="E42" s="195">
        <f t="shared" si="0"/>
        <v>2357.7202414352118</v>
      </c>
      <c r="F42" s="35"/>
      <c r="G42" s="135"/>
      <c r="H42" s="219"/>
      <c r="I42" s="104"/>
      <c r="J42" s="104"/>
      <c r="K42" s="35"/>
    </row>
    <row r="43" spans="2:15" x14ac:dyDescent="0.25">
      <c r="B43" s="81" t="s">
        <v>91</v>
      </c>
      <c r="C43" s="159">
        <v>652.51949999999999</v>
      </c>
      <c r="D43" s="159">
        <v>2509.6119199999998</v>
      </c>
      <c r="E43" s="195">
        <f t="shared" si="0"/>
        <v>3846.0335974633704</v>
      </c>
      <c r="F43" s="35"/>
      <c r="G43" s="135"/>
      <c r="H43" s="219"/>
      <c r="I43" s="104"/>
      <c r="J43" s="104"/>
      <c r="K43" s="35"/>
      <c r="N43" s="35"/>
      <c r="O43" s="35"/>
    </row>
    <row r="44" spans="2:15" x14ac:dyDescent="0.25">
      <c r="B44" s="81" t="s">
        <v>92</v>
      </c>
      <c r="C44" s="159">
        <v>347.4264</v>
      </c>
      <c r="D44" s="159">
        <v>4299.4655599999996</v>
      </c>
      <c r="E44" s="195">
        <f t="shared" si="0"/>
        <v>12375.183808714592</v>
      </c>
      <c r="F44" s="35"/>
      <c r="G44" s="135"/>
      <c r="H44" s="219"/>
      <c r="I44" s="104"/>
      <c r="J44" s="104"/>
      <c r="K44" s="35"/>
      <c r="N44" s="35"/>
      <c r="O44" s="35"/>
    </row>
    <row r="45" spans="2:15" x14ac:dyDescent="0.25">
      <c r="B45" s="81" t="s">
        <v>93</v>
      </c>
      <c r="C45" s="159">
        <v>0.127</v>
      </c>
      <c r="D45" s="159">
        <v>0</v>
      </c>
      <c r="E45" s="195" t="str">
        <f t="shared" si="0"/>
        <v/>
      </c>
      <c r="F45" s="35"/>
      <c r="G45" s="135"/>
      <c r="H45" s="219"/>
      <c r="I45" s="104"/>
      <c r="J45" s="104"/>
      <c r="K45" s="35"/>
      <c r="N45" s="35"/>
      <c r="O45" s="35"/>
    </row>
    <row r="46" spans="2:15" x14ac:dyDescent="0.25">
      <c r="B46" s="81" t="s">
        <v>94</v>
      </c>
      <c r="C46" s="159">
        <v>2186.4340999999999</v>
      </c>
      <c r="D46" s="159">
        <v>8393.5873800000008</v>
      </c>
      <c r="E46" s="195">
        <f t="shared" si="0"/>
        <v>3838.939110947822</v>
      </c>
      <c r="F46" s="35"/>
      <c r="G46" s="135"/>
      <c r="H46" s="219"/>
      <c r="I46" s="104"/>
      <c r="J46" s="104"/>
      <c r="K46" s="35"/>
      <c r="N46" s="35"/>
      <c r="O46" s="35"/>
    </row>
    <row r="47" spans="2:15" x14ac:dyDescent="0.25">
      <c r="B47" s="81" t="s">
        <v>95</v>
      </c>
      <c r="C47" s="159">
        <v>0</v>
      </c>
      <c r="D47" s="159">
        <v>0</v>
      </c>
      <c r="E47" s="195" t="str">
        <f t="shared" si="0"/>
        <v/>
      </c>
      <c r="F47" s="35"/>
      <c r="G47" s="135"/>
      <c r="H47" s="219"/>
      <c r="I47" s="117"/>
      <c r="J47" s="117"/>
      <c r="K47" s="35"/>
      <c r="M47" s="35"/>
      <c r="N47" s="35"/>
      <c r="O47" s="35"/>
    </row>
    <row r="48" spans="2:15" x14ac:dyDescent="0.25">
      <c r="B48" s="81" t="s">
        <v>96</v>
      </c>
      <c r="C48" s="159">
        <v>2955.9778999999999</v>
      </c>
      <c r="D48" s="159">
        <v>3820.988886154968</v>
      </c>
      <c r="E48" s="195">
        <f t="shared" si="0"/>
        <v>1292.6310735120746</v>
      </c>
      <c r="F48" s="35"/>
      <c r="G48" s="135"/>
      <c r="H48" s="220"/>
      <c r="I48" s="117"/>
      <c r="J48" s="117"/>
      <c r="M48" s="35"/>
      <c r="N48" s="35"/>
      <c r="O48" s="35"/>
    </row>
    <row r="49" spans="1:15" x14ac:dyDescent="0.25">
      <c r="B49" s="81" t="s">
        <v>97</v>
      </c>
      <c r="C49" s="159">
        <v>26.3705</v>
      </c>
      <c r="D49" s="159">
        <v>95.355739999999997</v>
      </c>
      <c r="E49" s="195">
        <f t="shared" si="0"/>
        <v>3616.0004550539425</v>
      </c>
      <c r="F49" s="35"/>
      <c r="G49" s="135"/>
      <c r="H49" s="220"/>
      <c r="I49" s="213"/>
      <c r="J49" s="213"/>
      <c r="M49" s="35"/>
      <c r="N49" s="35"/>
      <c r="O49" s="35"/>
    </row>
    <row r="50" spans="1:15" x14ac:dyDescent="0.25">
      <c r="B50" s="81" t="s">
        <v>98</v>
      </c>
      <c r="C50" s="159">
        <v>81.820800000000006</v>
      </c>
      <c r="D50" s="159">
        <v>472.11774000000003</v>
      </c>
      <c r="E50" s="195">
        <f t="shared" si="0"/>
        <v>5770.1432887480933</v>
      </c>
      <c r="F50" s="35"/>
      <c r="G50" s="135"/>
      <c r="H50" s="213"/>
      <c r="I50" s="213"/>
      <c r="J50" s="213"/>
      <c r="M50" s="35"/>
      <c r="N50" s="35"/>
      <c r="O50" s="35"/>
    </row>
    <row r="51" spans="1:15" x14ac:dyDescent="0.25">
      <c r="B51" s="81" t="s">
        <v>99</v>
      </c>
      <c r="C51" s="159">
        <v>406.77969999999999</v>
      </c>
      <c r="D51" s="159">
        <v>460.22177230877622</v>
      </c>
      <c r="E51" s="195">
        <f t="shared" si="0"/>
        <v>1131.3784151686434</v>
      </c>
      <c r="F51" s="134"/>
      <c r="G51" s="136"/>
      <c r="H51" s="213"/>
      <c r="M51" s="35"/>
      <c r="N51" s="35"/>
      <c r="O51" s="35"/>
    </row>
    <row r="52" spans="1:15" x14ac:dyDescent="0.25">
      <c r="B52" s="81" t="s">
        <v>100</v>
      </c>
      <c r="C52" s="159">
        <v>142.5231</v>
      </c>
      <c r="D52" s="159">
        <v>849.01710000000003</v>
      </c>
      <c r="E52" s="195">
        <f t="shared" si="0"/>
        <v>5957.049067835319</v>
      </c>
      <c r="F52" s="77"/>
      <c r="K52" s="35"/>
      <c r="M52" s="35"/>
      <c r="N52" s="35"/>
    </row>
    <row r="53" spans="1:15" x14ac:dyDescent="0.25">
      <c r="B53" s="85" t="s">
        <v>7</v>
      </c>
      <c r="C53" s="158">
        <v>10823.690200000001</v>
      </c>
      <c r="D53" s="158">
        <v>27959.79754846375</v>
      </c>
      <c r="E53" s="194">
        <f t="shared" si="0"/>
        <v>2583.2037901882804</v>
      </c>
      <c r="F53" s="84"/>
      <c r="K53" s="35"/>
      <c r="L53" s="35"/>
      <c r="M53" s="35"/>
      <c r="N53" s="35"/>
    </row>
    <row r="54" spans="1:15" x14ac:dyDescent="0.25">
      <c r="B54" s="85"/>
      <c r="C54" s="267"/>
      <c r="D54" s="267"/>
      <c r="E54" s="194" t="str">
        <f t="shared" si="0"/>
        <v/>
      </c>
      <c r="F54" s="84"/>
      <c r="K54" s="234"/>
      <c r="L54" s="234"/>
      <c r="M54" s="35"/>
      <c r="N54" s="35"/>
    </row>
    <row r="55" spans="1:15" x14ac:dyDescent="0.25">
      <c r="B55" s="85" t="s">
        <v>101</v>
      </c>
      <c r="C55" s="158">
        <v>45597.747400000007</v>
      </c>
      <c r="D55" s="158">
        <v>72550.373020653642</v>
      </c>
      <c r="E55" s="194">
        <f t="shared" si="0"/>
        <v>1591.0955509318346</v>
      </c>
      <c r="F55" s="84"/>
      <c r="I55" s="5"/>
      <c r="J55" s="5"/>
      <c r="K55" s="35"/>
      <c r="L55" s="35"/>
      <c r="N55" s="35"/>
    </row>
    <row r="56" spans="1:15" ht="15.75" thickBot="1" x14ac:dyDescent="0.3">
      <c r="B56" s="86"/>
      <c r="C56" s="86"/>
      <c r="D56" s="86"/>
      <c r="E56" s="86"/>
      <c r="F56" s="86"/>
      <c r="H56" s="5"/>
      <c r="I56" s="5"/>
      <c r="J56" s="5"/>
      <c r="K56" s="222"/>
      <c r="L56" s="35"/>
      <c r="N56" s="35"/>
    </row>
    <row r="57" spans="1:15" x14ac:dyDescent="0.25">
      <c r="A57" s="5"/>
      <c r="B57" s="6" t="s">
        <v>128</v>
      </c>
      <c r="C57" s="5"/>
      <c r="D57" s="5"/>
      <c r="E57" s="5"/>
      <c r="F57" s="5"/>
      <c r="G57" s="10" t="s">
        <v>41</v>
      </c>
      <c r="H57" s="5"/>
      <c r="I57" s="5"/>
      <c r="J57" s="5"/>
      <c r="K57" s="222"/>
      <c r="L57" s="222"/>
      <c r="N57" s="35"/>
    </row>
    <row r="58" spans="1:15" x14ac:dyDescent="0.25">
      <c r="A58" s="5"/>
      <c r="B58" s="18" t="s">
        <v>175</v>
      </c>
      <c r="C58" s="5"/>
      <c r="D58" s="5"/>
      <c r="E58" s="5"/>
      <c r="F58" s="5"/>
      <c r="G58" s="10"/>
      <c r="H58" s="5"/>
      <c r="I58" s="5"/>
      <c r="J58" s="5"/>
      <c r="K58" s="5"/>
      <c r="L58" s="222"/>
      <c r="N58" s="35"/>
    </row>
    <row r="59" spans="1:15" x14ac:dyDescent="0.25">
      <c r="A59" s="5"/>
      <c r="B59" s="18" t="s">
        <v>167</v>
      </c>
      <c r="C59" s="5"/>
      <c r="D59" s="5"/>
      <c r="E59" s="5"/>
      <c r="F59" s="5"/>
      <c r="G59" s="10"/>
      <c r="H59" s="5"/>
      <c r="I59" s="5"/>
      <c r="J59" s="5"/>
      <c r="K59" s="5"/>
      <c r="L59" s="5"/>
    </row>
    <row r="60" spans="1:15" x14ac:dyDescent="0.25">
      <c r="A60" s="5"/>
      <c r="B60" s="18" t="s">
        <v>169</v>
      </c>
      <c r="C60" s="5"/>
      <c r="D60" s="5"/>
      <c r="E60" s="5"/>
      <c r="F60" s="5"/>
      <c r="G60" s="10"/>
      <c r="H60" s="5"/>
      <c r="I60" s="5"/>
      <c r="J60" s="5"/>
      <c r="K60" s="5"/>
      <c r="L60" s="5"/>
    </row>
    <row r="61" spans="1:15" x14ac:dyDescent="0.25">
      <c r="A61" s="5"/>
      <c r="B61" s="18" t="s">
        <v>168</v>
      </c>
      <c r="C61" s="5"/>
      <c r="D61" s="5"/>
      <c r="E61" s="5"/>
      <c r="F61" s="5"/>
      <c r="G61" s="10"/>
      <c r="H61" s="5"/>
      <c r="I61" s="5"/>
      <c r="J61" s="5"/>
      <c r="K61" s="5"/>
      <c r="L61" s="5"/>
    </row>
    <row r="62" spans="1:15" x14ac:dyDescent="0.25">
      <c r="A62" s="5"/>
      <c r="B62" s="18" t="s">
        <v>170</v>
      </c>
      <c r="C62" s="5"/>
      <c r="D62" s="5"/>
      <c r="E62" s="5"/>
      <c r="F62" s="5"/>
      <c r="G62" s="10"/>
      <c r="H62" s="5"/>
      <c r="I62" s="5"/>
      <c r="J62" s="5"/>
      <c r="K62" s="5"/>
      <c r="L62" s="5"/>
    </row>
    <row r="63" spans="1:15" x14ac:dyDescent="0.25">
      <c r="A63" s="5"/>
      <c r="B63" s="18" t="s">
        <v>171</v>
      </c>
      <c r="C63" s="5"/>
      <c r="D63" s="5"/>
      <c r="E63" s="5"/>
      <c r="F63" s="5"/>
      <c r="G63" s="10"/>
      <c r="H63" s="5"/>
      <c r="I63" s="5"/>
      <c r="J63" s="5"/>
      <c r="K63" s="5"/>
      <c r="L63" s="5"/>
    </row>
    <row r="64" spans="1:15"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231"/>
      <c r="J66" s="231"/>
      <c r="K66" s="5"/>
      <c r="L66" s="5"/>
    </row>
    <row r="67" spans="1:12" x14ac:dyDescent="0.25">
      <c r="A67" s="48"/>
      <c r="B67" s="17" t="s">
        <v>176</v>
      </c>
      <c r="C67" s="5"/>
      <c r="D67" s="5"/>
      <c r="E67" s="5"/>
      <c r="F67" s="5"/>
      <c r="G67" s="5"/>
      <c r="H67" s="231"/>
      <c r="I67" s="231"/>
      <c r="J67" s="231"/>
      <c r="K67" s="231"/>
      <c r="L67" s="5"/>
    </row>
    <row r="68" spans="1:12" ht="15" customHeight="1" x14ac:dyDescent="0.25">
      <c r="A68" s="16"/>
      <c r="B68" s="231" t="s">
        <v>126</v>
      </c>
      <c r="C68" s="231"/>
      <c r="D68" s="231"/>
      <c r="E68" s="231"/>
      <c r="F68" s="231"/>
      <c r="G68" s="231"/>
      <c r="H68" s="231"/>
      <c r="I68" s="1"/>
      <c r="J68" s="1"/>
      <c r="K68" s="231"/>
      <c r="L68" s="231"/>
    </row>
    <row r="69" spans="1:12" x14ac:dyDescent="0.25">
      <c r="A69" s="16"/>
      <c r="B69" s="231"/>
      <c r="C69" s="231"/>
      <c r="D69" s="231"/>
      <c r="E69" s="231"/>
      <c r="F69" s="231"/>
      <c r="G69" s="231"/>
      <c r="H69" s="1"/>
      <c r="I69" s="1"/>
      <c r="J69" s="1"/>
      <c r="K69" s="1"/>
      <c r="L69" s="231"/>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2">
    <mergeCell ref="C4:E4"/>
    <mergeCell ref="C5:C6"/>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K29" sqref="K29"/>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151</v>
      </c>
      <c r="B1" s="40"/>
      <c r="C1" s="40"/>
      <c r="D1" s="40"/>
      <c r="E1" s="40"/>
      <c r="F1" s="40"/>
    </row>
    <row r="2" spans="1:10" x14ac:dyDescent="0.25">
      <c r="A2" s="12"/>
      <c r="B2" s="30"/>
      <c r="C2" s="30"/>
      <c r="D2" s="30"/>
      <c r="E2" s="30"/>
      <c r="F2" s="30"/>
    </row>
    <row r="3" spans="1:10" ht="15.75" thickBot="1" x14ac:dyDescent="0.3">
      <c r="B3" s="43"/>
      <c r="C3" s="43"/>
      <c r="D3" s="43"/>
      <c r="E3" s="43"/>
      <c r="F3" s="43"/>
    </row>
    <row r="4" spans="1:10" x14ac:dyDescent="0.25">
      <c r="B4" s="74"/>
      <c r="C4" s="272">
        <v>44805</v>
      </c>
      <c r="D4" s="272"/>
      <c r="E4" s="272"/>
      <c r="F4" s="75"/>
    </row>
    <row r="5" spans="1:10" x14ac:dyDescent="0.25">
      <c r="B5" s="76"/>
      <c r="C5" s="273" t="s">
        <v>125</v>
      </c>
      <c r="D5" s="87" t="s">
        <v>56</v>
      </c>
      <c r="E5" s="88" t="s">
        <v>57</v>
      </c>
      <c r="F5" s="78"/>
    </row>
    <row r="6" spans="1:10" x14ac:dyDescent="0.25">
      <c r="B6" s="79"/>
      <c r="C6" s="275"/>
      <c r="D6" s="129" t="s">
        <v>166</v>
      </c>
      <c r="E6" s="130" t="s">
        <v>58</v>
      </c>
      <c r="F6" s="80"/>
      <c r="H6" s="217"/>
      <c r="I6" s="136"/>
      <c r="J6" s="136"/>
    </row>
    <row r="7" spans="1:10" x14ac:dyDescent="0.25">
      <c r="B7" s="81" t="s">
        <v>59</v>
      </c>
      <c r="C7" s="265">
        <v>62.833900000000007</v>
      </c>
      <c r="D7" s="265">
        <v>638.74182000000008</v>
      </c>
      <c r="E7" s="196">
        <f>IF(D7&lt;1,"",IFERROR((D7/C7)*1000,""))</f>
        <v>10165.560628896186</v>
      </c>
      <c r="F7" s="77"/>
      <c r="G7" s="217"/>
      <c r="H7" s="136"/>
      <c r="I7" s="136"/>
      <c r="J7" s="117"/>
    </row>
    <row r="8" spans="1:10" x14ac:dyDescent="0.25">
      <c r="B8" s="81" t="s">
        <v>60</v>
      </c>
      <c r="C8" s="159">
        <v>5.1631</v>
      </c>
      <c r="D8" s="159">
        <v>22.313659999999999</v>
      </c>
      <c r="E8" s="195">
        <f t="shared" ref="E8:E55" si="0">IF(D8&lt;1,"",IFERROR((D8/C8)*1000,""))</f>
        <v>4321.7563091940883</v>
      </c>
      <c r="F8" s="77"/>
      <c r="G8" s="218"/>
      <c r="H8" s="135"/>
      <c r="I8" s="135"/>
      <c r="J8" s="104"/>
    </row>
    <row r="9" spans="1:10" x14ac:dyDescent="0.25">
      <c r="B9" s="81" t="s">
        <v>61</v>
      </c>
      <c r="C9" s="159">
        <v>29.9056</v>
      </c>
      <c r="D9" s="159">
        <v>248.6493200000001</v>
      </c>
      <c r="E9" s="195">
        <f t="shared" si="0"/>
        <v>8314.4735434166214</v>
      </c>
      <c r="F9" s="77"/>
      <c r="G9" s="218"/>
      <c r="H9" s="135"/>
      <c r="I9" s="135"/>
      <c r="J9" s="104"/>
    </row>
    <row r="10" spans="1:10" x14ac:dyDescent="0.25">
      <c r="B10" s="81" t="s">
        <v>62</v>
      </c>
      <c r="C10" s="159">
        <v>2826.2856000000002</v>
      </c>
      <c r="D10" s="159">
        <v>10326.5348333238</v>
      </c>
      <c r="E10" s="195">
        <f t="shared" si="0"/>
        <v>3653.7478142066748</v>
      </c>
      <c r="F10" s="77"/>
      <c r="G10" s="218"/>
      <c r="H10" s="135"/>
      <c r="I10" s="135"/>
      <c r="J10" s="104"/>
    </row>
    <row r="11" spans="1:10" x14ac:dyDescent="0.25">
      <c r="B11" s="81" t="s">
        <v>63</v>
      </c>
      <c r="C11" s="159">
        <v>88.731000000000009</v>
      </c>
      <c r="D11" s="159">
        <v>56.973039047517993</v>
      </c>
      <c r="E11" s="195">
        <f t="shared" si="0"/>
        <v>642.08719666765819</v>
      </c>
      <c r="F11" s="77"/>
      <c r="G11" s="218"/>
      <c r="H11" s="135"/>
      <c r="I11" s="135"/>
      <c r="J11" s="104"/>
    </row>
    <row r="12" spans="1:10" x14ac:dyDescent="0.25">
      <c r="B12" s="81" t="s">
        <v>64</v>
      </c>
      <c r="C12" s="159">
        <v>169.5446</v>
      </c>
      <c r="D12" s="159">
        <v>192.14868999999999</v>
      </c>
      <c r="E12" s="195">
        <f t="shared" si="0"/>
        <v>1133.3223824291661</v>
      </c>
      <c r="F12" s="77"/>
      <c r="G12" s="218"/>
      <c r="H12" s="135"/>
      <c r="I12" s="135"/>
      <c r="J12" s="104"/>
    </row>
    <row r="13" spans="1:10" x14ac:dyDescent="0.25">
      <c r="B13" s="81" t="s">
        <v>65</v>
      </c>
      <c r="C13" s="159">
        <v>3597.2970999999998</v>
      </c>
      <c r="D13" s="159">
        <v>3338.2772165408778</v>
      </c>
      <c r="E13" s="195">
        <f t="shared" si="0"/>
        <v>927.9959713477316</v>
      </c>
      <c r="F13" s="77"/>
      <c r="G13" s="218"/>
      <c r="H13" s="135"/>
      <c r="I13" s="135"/>
      <c r="J13" s="104"/>
    </row>
    <row r="14" spans="1:10" x14ac:dyDescent="0.25">
      <c r="B14" s="81" t="s">
        <v>66</v>
      </c>
      <c r="C14" s="159">
        <v>871.14260000000002</v>
      </c>
      <c r="D14" s="159">
        <v>2168.3048181986092</v>
      </c>
      <c r="E14" s="195">
        <f t="shared" si="0"/>
        <v>2489.0354555024733</v>
      </c>
      <c r="F14" s="77"/>
      <c r="G14" s="218"/>
      <c r="H14" s="135"/>
      <c r="I14" s="135"/>
      <c r="J14" s="104"/>
    </row>
    <row r="15" spans="1:10" x14ac:dyDescent="0.25">
      <c r="B15" s="81" t="s">
        <v>67</v>
      </c>
      <c r="C15" s="159">
        <v>17.642800000000001</v>
      </c>
      <c r="D15" s="159">
        <v>158.99367000000001</v>
      </c>
      <c r="E15" s="195">
        <f t="shared" si="0"/>
        <v>9011.8161516312593</v>
      </c>
      <c r="F15" s="77"/>
      <c r="G15" s="218"/>
      <c r="H15" s="135"/>
      <c r="I15" s="135"/>
      <c r="J15" s="104"/>
    </row>
    <row r="16" spans="1:10" x14ac:dyDescent="0.25">
      <c r="B16" s="81" t="s">
        <v>68</v>
      </c>
      <c r="C16" s="159">
        <v>101.075</v>
      </c>
      <c r="D16" s="159">
        <v>473.02010000000001</v>
      </c>
      <c r="E16" s="195">
        <f t="shared" si="0"/>
        <v>4679.8921592876577</v>
      </c>
      <c r="F16" s="77"/>
      <c r="G16" s="218"/>
      <c r="H16" s="135"/>
      <c r="I16" s="135"/>
      <c r="J16" s="104"/>
    </row>
    <row r="17" spans="2:10" x14ac:dyDescent="0.25">
      <c r="B17" s="81" t="s">
        <v>69</v>
      </c>
      <c r="C17" s="159">
        <v>460.02710000000002</v>
      </c>
      <c r="D17" s="159">
        <v>848.10404811832257</v>
      </c>
      <c r="E17" s="195">
        <f t="shared" si="0"/>
        <v>1843.5958405892229</v>
      </c>
      <c r="F17" s="77"/>
      <c r="G17" s="218"/>
      <c r="H17" s="135"/>
      <c r="I17" s="135"/>
      <c r="J17" s="104"/>
    </row>
    <row r="18" spans="2:10" x14ac:dyDescent="0.25">
      <c r="B18" s="81" t="s">
        <v>70</v>
      </c>
      <c r="C18" s="159">
        <v>197.71340000000001</v>
      </c>
      <c r="D18" s="159">
        <v>665.82049510929482</v>
      </c>
      <c r="E18" s="195">
        <f t="shared" si="0"/>
        <v>3367.6042954564273</v>
      </c>
      <c r="F18" s="77"/>
      <c r="G18" s="218"/>
      <c r="H18" s="135"/>
      <c r="I18" s="135"/>
      <c r="J18" s="104"/>
    </row>
    <row r="19" spans="2:10" x14ac:dyDescent="0.25">
      <c r="B19" s="81" t="s">
        <v>71</v>
      </c>
      <c r="C19" s="159">
        <v>1117.4774</v>
      </c>
      <c r="D19" s="159">
        <v>3279.528120237454</v>
      </c>
      <c r="E19" s="195">
        <f t="shared" si="0"/>
        <v>2934.760130484477</v>
      </c>
      <c r="F19" s="77"/>
      <c r="G19" s="218"/>
      <c r="H19" s="135"/>
      <c r="I19" s="135"/>
      <c r="J19" s="104"/>
    </row>
    <row r="20" spans="2:10" x14ac:dyDescent="0.25">
      <c r="B20" s="81" t="s">
        <v>72</v>
      </c>
      <c r="C20" s="159">
        <v>9.3362999999999996</v>
      </c>
      <c r="D20" s="159">
        <v>33.67991</v>
      </c>
      <c r="E20" s="195">
        <f t="shared" si="0"/>
        <v>3607.4151430438183</v>
      </c>
      <c r="F20" s="77"/>
      <c r="G20" s="218"/>
      <c r="H20" s="135"/>
      <c r="I20" s="135"/>
      <c r="J20" s="104"/>
    </row>
    <row r="21" spans="2:10" x14ac:dyDescent="0.25">
      <c r="B21" s="81" t="s">
        <v>73</v>
      </c>
      <c r="C21" s="159">
        <v>819.27879999999993</v>
      </c>
      <c r="D21" s="159">
        <v>2236.2014899999999</v>
      </c>
      <c r="E21" s="195">
        <f t="shared" si="0"/>
        <v>2729.4755948768602</v>
      </c>
      <c r="F21" s="77"/>
      <c r="G21" s="218"/>
      <c r="H21" s="135"/>
      <c r="I21" s="135"/>
      <c r="J21" s="104"/>
    </row>
    <row r="22" spans="2:10" x14ac:dyDescent="0.25">
      <c r="B22" s="81" t="s">
        <v>74</v>
      </c>
      <c r="C22" s="159">
        <v>59.471400000000003</v>
      </c>
      <c r="D22" s="159">
        <v>210.02173999999999</v>
      </c>
      <c r="E22" s="195">
        <f t="shared" si="0"/>
        <v>3531.4746247776243</v>
      </c>
      <c r="F22" s="77"/>
      <c r="G22" s="218"/>
      <c r="H22" s="135"/>
      <c r="I22" s="135"/>
      <c r="J22" s="104"/>
    </row>
    <row r="23" spans="2:10" x14ac:dyDescent="0.25">
      <c r="B23" s="81" t="s">
        <v>75</v>
      </c>
      <c r="C23" s="159">
        <v>826.99390000000005</v>
      </c>
      <c r="D23" s="159">
        <v>1214.66353</v>
      </c>
      <c r="E23" s="195">
        <f t="shared" si="0"/>
        <v>1468.7696366321443</v>
      </c>
      <c r="F23" s="77"/>
      <c r="G23" s="218"/>
      <c r="H23" s="135"/>
      <c r="I23" s="135"/>
      <c r="J23" s="104"/>
    </row>
    <row r="24" spans="2:10" x14ac:dyDescent="0.25">
      <c r="B24" s="81" t="s">
        <v>76</v>
      </c>
      <c r="C24" s="159">
        <v>0</v>
      </c>
      <c r="D24" s="159">
        <v>0</v>
      </c>
      <c r="E24" s="195" t="str">
        <f t="shared" si="0"/>
        <v/>
      </c>
      <c r="F24" s="77"/>
      <c r="G24" s="218"/>
      <c r="H24" s="135"/>
      <c r="I24" s="135"/>
      <c r="J24" s="104"/>
    </row>
    <row r="25" spans="2:10" x14ac:dyDescent="0.25">
      <c r="B25" s="81" t="s">
        <v>77</v>
      </c>
      <c r="C25" s="159">
        <v>204.20959999999999</v>
      </c>
      <c r="D25" s="159">
        <v>254.05489</v>
      </c>
      <c r="E25" s="195">
        <f t="shared" si="0"/>
        <v>1244.0888675165124</v>
      </c>
      <c r="F25" s="77"/>
      <c r="G25" s="218"/>
      <c r="H25" s="135"/>
      <c r="I25" s="135"/>
      <c r="J25" s="104"/>
    </row>
    <row r="26" spans="2:10" x14ac:dyDescent="0.25">
      <c r="B26" s="81" t="s">
        <v>78</v>
      </c>
      <c r="C26" s="159">
        <v>192.65119999999999</v>
      </c>
      <c r="D26" s="159">
        <v>2577.3597100000002</v>
      </c>
      <c r="E26" s="195">
        <f t="shared" si="0"/>
        <v>13378.373506108452</v>
      </c>
      <c r="F26" s="77"/>
      <c r="G26" s="218"/>
      <c r="H26" s="135"/>
      <c r="I26" s="135"/>
      <c r="J26" s="104"/>
    </row>
    <row r="27" spans="2:10" x14ac:dyDescent="0.25">
      <c r="B27" s="81" t="s">
        <v>79</v>
      </c>
      <c r="C27" s="159">
        <v>49.725599999999993</v>
      </c>
      <c r="D27" s="159">
        <v>629.74770999999998</v>
      </c>
      <c r="E27" s="195">
        <f t="shared" si="0"/>
        <v>12664.456738581335</v>
      </c>
      <c r="F27" s="77"/>
      <c r="G27" s="218"/>
      <c r="H27" s="135"/>
      <c r="I27" s="135"/>
      <c r="J27" s="104"/>
    </row>
    <row r="28" spans="2:10" x14ac:dyDescent="0.25">
      <c r="B28" s="81" t="s">
        <v>80</v>
      </c>
      <c r="C28" s="159">
        <v>1006.3035</v>
      </c>
      <c r="D28" s="159">
        <v>957.7089395911571</v>
      </c>
      <c r="E28" s="195">
        <f t="shared" si="0"/>
        <v>951.70983663592256</v>
      </c>
      <c r="F28" s="77"/>
      <c r="G28" s="218"/>
      <c r="H28" s="135"/>
      <c r="I28" s="135"/>
      <c r="J28" s="104"/>
    </row>
    <row r="29" spans="2:10" x14ac:dyDescent="0.25">
      <c r="B29" s="81" t="s">
        <v>81</v>
      </c>
      <c r="C29" s="159">
        <v>86.598200000000006</v>
      </c>
      <c r="D29" s="159">
        <v>100.39448</v>
      </c>
      <c r="E29" s="195">
        <f t="shared" si="0"/>
        <v>1159.3137039799904</v>
      </c>
      <c r="F29" s="77"/>
      <c r="G29" s="218"/>
      <c r="H29" s="135"/>
      <c r="I29" s="135"/>
      <c r="J29" s="104"/>
    </row>
    <row r="30" spans="2:10" x14ac:dyDescent="0.25">
      <c r="B30" s="82" t="s">
        <v>82</v>
      </c>
      <c r="C30" s="159">
        <v>561.25990000000002</v>
      </c>
      <c r="D30" s="159">
        <v>1799.007999750773</v>
      </c>
      <c r="E30" s="195">
        <f t="shared" si="0"/>
        <v>3205.3029260611224</v>
      </c>
      <c r="F30" s="77"/>
      <c r="G30" s="218"/>
      <c r="H30" s="135"/>
      <c r="I30" s="135"/>
      <c r="J30" s="104"/>
    </row>
    <row r="31" spans="2:10" x14ac:dyDescent="0.25">
      <c r="B31" s="83" t="s">
        <v>31</v>
      </c>
      <c r="C31" s="158">
        <v>13360.667600000001</v>
      </c>
      <c r="D31" s="158">
        <v>32430.250229917809</v>
      </c>
      <c r="E31" s="194">
        <f t="shared" si="0"/>
        <v>2427.2926474061674</v>
      </c>
      <c r="F31" s="84"/>
      <c r="G31" s="217"/>
      <c r="H31" s="136"/>
      <c r="I31" s="136"/>
      <c r="J31" s="104"/>
    </row>
    <row r="32" spans="2:10" x14ac:dyDescent="0.25">
      <c r="B32" s="83"/>
      <c r="C32" s="266"/>
      <c r="D32" s="266"/>
      <c r="E32" s="194" t="str">
        <f t="shared" si="0"/>
        <v/>
      </c>
      <c r="F32" s="84"/>
      <c r="G32" s="218"/>
      <c r="H32" s="135"/>
      <c r="I32" s="135"/>
      <c r="J32" s="136"/>
    </row>
    <row r="33" spans="2:12" x14ac:dyDescent="0.25">
      <c r="B33" s="81" t="s">
        <v>83</v>
      </c>
      <c r="C33" s="159">
        <v>11.201000000000001</v>
      </c>
      <c r="D33" s="159">
        <v>3.244197897312536</v>
      </c>
      <c r="E33" s="195">
        <f t="shared" si="0"/>
        <v>289.63466630769898</v>
      </c>
      <c r="F33" s="77"/>
      <c r="G33" s="218"/>
      <c r="H33" s="135"/>
      <c r="I33" s="135"/>
      <c r="J33" s="135"/>
    </row>
    <row r="34" spans="2:12" x14ac:dyDescent="0.25">
      <c r="B34" s="81" t="s">
        <v>84</v>
      </c>
      <c r="C34" s="159">
        <v>36577.780100000004</v>
      </c>
      <c r="D34" s="159">
        <v>24952.005545252949</v>
      </c>
      <c r="E34" s="195">
        <f t="shared" si="0"/>
        <v>682.16292724809034</v>
      </c>
      <c r="F34" s="77"/>
      <c r="G34" s="218"/>
      <c r="H34" s="135"/>
      <c r="I34" s="135"/>
      <c r="J34" s="135"/>
      <c r="K34" s="235"/>
      <c r="L34" s="235"/>
    </row>
    <row r="35" spans="2:12" x14ac:dyDescent="0.25">
      <c r="B35" s="81" t="s">
        <v>85</v>
      </c>
      <c r="C35" s="159">
        <v>1682.3915999999999</v>
      </c>
      <c r="D35" s="159">
        <v>6143.763156810709</v>
      </c>
      <c r="E35" s="195">
        <f t="shared" si="0"/>
        <v>3651.8032762471648</v>
      </c>
      <c r="F35" s="77"/>
      <c r="G35" s="218"/>
      <c r="H35" s="135"/>
      <c r="I35" s="135"/>
      <c r="J35" s="135"/>
    </row>
    <row r="36" spans="2:12" x14ac:dyDescent="0.25">
      <c r="B36" s="81" t="s">
        <v>86</v>
      </c>
      <c r="C36" s="159">
        <v>431.42959999999988</v>
      </c>
      <c r="D36" s="159">
        <v>472.6389162996374</v>
      </c>
      <c r="E36" s="195">
        <f t="shared" si="0"/>
        <v>1095.518055088565</v>
      </c>
      <c r="F36" s="77"/>
      <c r="G36" s="218"/>
      <c r="H36" s="135"/>
      <c r="I36" s="135"/>
      <c r="J36" s="135"/>
    </row>
    <row r="37" spans="2:12" x14ac:dyDescent="0.25">
      <c r="B37" s="214" t="s">
        <v>129</v>
      </c>
      <c r="C37" s="159">
        <v>662.50819999999999</v>
      </c>
      <c r="D37" s="159">
        <v>241.1995030118</v>
      </c>
      <c r="E37" s="195">
        <f t="shared" si="0"/>
        <v>364.07021529967483</v>
      </c>
      <c r="F37" s="77"/>
      <c r="G37" s="218"/>
      <c r="H37" s="135"/>
      <c r="I37" s="135"/>
      <c r="J37" s="135"/>
    </row>
    <row r="38" spans="2:12" x14ac:dyDescent="0.25">
      <c r="B38" s="81" t="s">
        <v>88</v>
      </c>
      <c r="C38" s="159">
        <v>131.13849999999999</v>
      </c>
      <c r="D38" s="159">
        <v>3.2848700000000002</v>
      </c>
      <c r="E38" s="195">
        <f t="shared" si="0"/>
        <v>25.048860555824568</v>
      </c>
      <c r="F38" s="77"/>
      <c r="G38" s="217"/>
      <c r="H38" s="136"/>
      <c r="I38" s="136"/>
      <c r="J38" s="117"/>
    </row>
    <row r="39" spans="2:12" x14ac:dyDescent="0.25">
      <c r="B39" s="83" t="s">
        <v>6</v>
      </c>
      <c r="C39" s="158">
        <v>39496.449000000008</v>
      </c>
      <c r="D39" s="158">
        <v>31816.136189272409</v>
      </c>
      <c r="E39" s="194">
        <f t="shared" si="0"/>
        <v>805.5442196657325</v>
      </c>
      <c r="F39" s="84"/>
      <c r="G39" s="218"/>
      <c r="H39" s="135"/>
      <c r="I39" s="135"/>
      <c r="J39" s="104"/>
    </row>
    <row r="40" spans="2:12" x14ac:dyDescent="0.25">
      <c r="B40" s="83"/>
      <c r="C40" s="266"/>
      <c r="D40" s="266"/>
      <c r="E40" s="195" t="str">
        <f t="shared" si="0"/>
        <v/>
      </c>
      <c r="F40" s="84"/>
      <c r="G40" s="47"/>
      <c r="H40" s="45"/>
      <c r="I40" s="45"/>
      <c r="J40" s="104"/>
    </row>
    <row r="41" spans="2:12" x14ac:dyDescent="0.25">
      <c r="B41" s="81" t="s">
        <v>89</v>
      </c>
      <c r="C41" s="159">
        <v>1786.0260000000001</v>
      </c>
      <c r="D41" s="159">
        <v>1783.5957599999999</v>
      </c>
      <c r="E41" s="195">
        <f t="shared" si="0"/>
        <v>998.6393031232468</v>
      </c>
      <c r="F41" s="35"/>
      <c r="G41" s="47"/>
      <c r="H41" s="45"/>
      <c r="I41" s="45"/>
      <c r="J41" s="104"/>
    </row>
    <row r="42" spans="2:12" x14ac:dyDescent="0.25">
      <c r="B42" s="81" t="s">
        <v>90</v>
      </c>
      <c r="C42" s="159">
        <v>2686.2579000000001</v>
      </c>
      <c r="D42" s="159">
        <v>6333.3533758905014</v>
      </c>
      <c r="E42" s="195">
        <f t="shared" si="0"/>
        <v>2357.6862727478629</v>
      </c>
      <c r="F42" s="35"/>
      <c r="G42" s="47"/>
      <c r="H42" s="45"/>
      <c r="I42" s="45"/>
      <c r="J42" s="104"/>
    </row>
    <row r="43" spans="2:12" x14ac:dyDescent="0.25">
      <c r="B43" s="81" t="s">
        <v>91</v>
      </c>
      <c r="C43" s="159">
        <v>659.66849999999999</v>
      </c>
      <c r="D43" s="159">
        <v>2540.6529999999998</v>
      </c>
      <c r="E43" s="195">
        <f t="shared" si="0"/>
        <v>3851.408699975821</v>
      </c>
      <c r="F43" s="35"/>
      <c r="G43" s="47"/>
      <c r="H43" s="45"/>
      <c r="I43" s="45"/>
      <c r="J43" s="104"/>
    </row>
    <row r="44" spans="2:12" x14ac:dyDescent="0.25">
      <c r="B44" s="81" t="s">
        <v>92</v>
      </c>
      <c r="C44" s="159">
        <v>348.13990000000001</v>
      </c>
      <c r="D44" s="159">
        <v>4304.2568000000001</v>
      </c>
      <c r="E44" s="195">
        <f t="shared" si="0"/>
        <v>12363.583720222818</v>
      </c>
      <c r="F44" s="35"/>
      <c r="G44" s="47"/>
      <c r="H44" s="45"/>
      <c r="I44" s="45"/>
      <c r="J44" s="104"/>
    </row>
    <row r="45" spans="2:12" x14ac:dyDescent="0.25">
      <c r="B45" s="81" t="s">
        <v>93</v>
      </c>
      <c r="C45" s="159">
        <v>0.127</v>
      </c>
      <c r="D45" s="159">
        <v>0</v>
      </c>
      <c r="E45" s="195" t="str">
        <f t="shared" si="0"/>
        <v/>
      </c>
      <c r="F45" s="35"/>
      <c r="G45" s="47"/>
      <c r="H45" s="45"/>
      <c r="I45" s="45"/>
      <c r="J45" s="104"/>
    </row>
    <row r="46" spans="2:12" x14ac:dyDescent="0.25">
      <c r="B46" s="81" t="s">
        <v>94</v>
      </c>
      <c r="C46" s="159">
        <v>2191.2932000000001</v>
      </c>
      <c r="D46" s="159">
        <v>8448.4522400000005</v>
      </c>
      <c r="E46" s="195">
        <f t="shared" si="0"/>
        <v>3855.4640885117524</v>
      </c>
      <c r="F46" s="35"/>
      <c r="G46" s="47"/>
      <c r="H46" s="45"/>
      <c r="I46" s="45"/>
      <c r="J46" s="104"/>
    </row>
    <row r="47" spans="2:12" x14ac:dyDescent="0.25">
      <c r="B47" s="81" t="s">
        <v>95</v>
      </c>
      <c r="C47" s="159">
        <v>0</v>
      </c>
      <c r="D47" s="159">
        <v>0</v>
      </c>
      <c r="E47" s="195" t="str">
        <f t="shared" si="0"/>
        <v/>
      </c>
      <c r="F47" s="35"/>
      <c r="G47" s="47"/>
      <c r="H47" s="45"/>
      <c r="I47" s="45"/>
      <c r="J47" s="104"/>
    </row>
    <row r="48" spans="2:12" x14ac:dyDescent="0.25">
      <c r="B48" s="81" t="s">
        <v>96</v>
      </c>
      <c r="C48" s="159">
        <v>2955.9978999999998</v>
      </c>
      <c r="D48" s="159">
        <v>3821.0832861549679</v>
      </c>
      <c r="E48" s="195">
        <f t="shared" si="0"/>
        <v>1292.6542627635047</v>
      </c>
      <c r="F48" s="35"/>
      <c r="G48" s="47"/>
      <c r="H48" s="45"/>
      <c r="I48" s="45"/>
      <c r="J48" s="104"/>
    </row>
    <row r="49" spans="1:12" x14ac:dyDescent="0.25">
      <c r="B49" s="81" t="s">
        <v>97</v>
      </c>
      <c r="C49" s="159">
        <v>26.3705</v>
      </c>
      <c r="D49" s="159">
        <v>95.355739999999997</v>
      </c>
      <c r="E49" s="195">
        <f t="shared" si="0"/>
        <v>3616.0004550539425</v>
      </c>
      <c r="F49" s="35"/>
      <c r="G49" s="47"/>
      <c r="H49" s="45"/>
      <c r="I49" s="45"/>
      <c r="J49" s="104"/>
    </row>
    <row r="50" spans="1:12" x14ac:dyDescent="0.25">
      <c r="B50" s="81" t="s">
        <v>98</v>
      </c>
      <c r="C50" s="159">
        <v>113.8566</v>
      </c>
      <c r="D50" s="159">
        <v>714.19925000000001</v>
      </c>
      <c r="E50" s="195">
        <f t="shared" si="0"/>
        <v>6272.7962191036795</v>
      </c>
      <c r="F50" s="35"/>
      <c r="G50" s="136"/>
      <c r="H50" s="220"/>
      <c r="I50" s="117"/>
      <c r="J50" s="117"/>
    </row>
    <row r="51" spans="1:12" x14ac:dyDescent="0.25">
      <c r="B51" s="81" t="s">
        <v>99</v>
      </c>
      <c r="C51" s="159">
        <v>406.8997</v>
      </c>
      <c r="D51" s="159">
        <v>460.22177230877622</v>
      </c>
      <c r="E51" s="195">
        <f t="shared" si="0"/>
        <v>1131.0447569973048</v>
      </c>
      <c r="F51" s="134"/>
      <c r="H51" s="220"/>
      <c r="I51" s="117"/>
      <c r="J51" s="117"/>
    </row>
    <row r="52" spans="1:12" x14ac:dyDescent="0.25">
      <c r="B52" s="81" t="s">
        <v>100</v>
      </c>
      <c r="C52" s="159">
        <v>150.26240000000001</v>
      </c>
      <c r="D52" s="159">
        <v>853.50706000000002</v>
      </c>
      <c r="E52" s="195">
        <f t="shared" si="0"/>
        <v>5680.1106597525386</v>
      </c>
      <c r="F52" s="77"/>
      <c r="H52" s="213"/>
      <c r="I52" s="213"/>
      <c r="J52" s="213"/>
    </row>
    <row r="53" spans="1:12" x14ac:dyDescent="0.25">
      <c r="B53" s="85" t="s">
        <v>7</v>
      </c>
      <c r="C53" s="158">
        <v>11324.899600000001</v>
      </c>
      <c r="D53" s="158">
        <v>29354.678284354246</v>
      </c>
      <c r="E53" s="194">
        <f t="shared" si="0"/>
        <v>2592.0475519583629</v>
      </c>
      <c r="F53" s="84"/>
    </row>
    <row r="54" spans="1:12" x14ac:dyDescent="0.25">
      <c r="B54" s="85"/>
      <c r="C54" s="266"/>
      <c r="D54" s="266"/>
      <c r="E54" s="194" t="str">
        <f t="shared" si="0"/>
        <v/>
      </c>
      <c r="F54" s="84"/>
    </row>
    <row r="55" spans="1:12" x14ac:dyDescent="0.25">
      <c r="B55" s="85" t="s">
        <v>101</v>
      </c>
      <c r="C55" s="158">
        <v>64182.016200000013</v>
      </c>
      <c r="D55" s="158">
        <v>93601.064703544456</v>
      </c>
      <c r="E55" s="194">
        <f t="shared" si="0"/>
        <v>1458.3690299144021</v>
      </c>
      <c r="F55" s="84"/>
    </row>
    <row r="56" spans="1:12" ht="15.75" thickBot="1" x14ac:dyDescent="0.3">
      <c r="B56" s="86"/>
      <c r="C56" s="86"/>
      <c r="D56" s="86"/>
      <c r="E56" s="86"/>
      <c r="F56" s="86"/>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176</v>
      </c>
      <c r="C67" s="5"/>
      <c r="D67" s="5"/>
      <c r="E67" s="5"/>
      <c r="F67" s="5"/>
      <c r="G67" s="5"/>
      <c r="H67" s="5"/>
      <c r="I67" s="5"/>
      <c r="J67" s="5"/>
      <c r="K67" s="5"/>
      <c r="L67" s="5"/>
    </row>
    <row r="68" spans="1:12" ht="15" customHeight="1" x14ac:dyDescent="0.25">
      <c r="A68" s="16"/>
      <c r="B68" s="271" t="s">
        <v>126</v>
      </c>
      <c r="C68" s="271"/>
      <c r="D68" s="271"/>
      <c r="E68" s="271"/>
      <c r="F68" s="271"/>
      <c r="G68" s="271"/>
      <c r="H68" s="271"/>
      <c r="I68" s="271"/>
      <c r="J68" s="271"/>
      <c r="K68" s="271"/>
      <c r="L68" s="271"/>
    </row>
    <row r="69" spans="1:12" x14ac:dyDescent="0.25">
      <c r="A69" s="16"/>
      <c r="B69" s="271"/>
      <c r="C69" s="271"/>
      <c r="D69" s="271"/>
      <c r="E69" s="271"/>
      <c r="F69" s="271"/>
      <c r="G69" s="271"/>
      <c r="H69" s="271"/>
      <c r="I69" s="271"/>
      <c r="J69" s="271"/>
      <c r="K69" s="271"/>
      <c r="L69" s="271"/>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September</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2022-10-27T09:52:35Z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