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24226"/>
  <mc:AlternateContent xmlns:mc="http://schemas.openxmlformats.org/markup-compatibility/2006">
    <mc:Choice Requires="x15">
      <x15ac:absPath xmlns:x15ac="http://schemas.microsoft.com/office/spreadsheetml/2010/11/ac" url="C:\Users\ahattersley\Desktop\New folder\"/>
    </mc:Choice>
  </mc:AlternateContent>
  <xr:revisionPtr revIDLastSave="0" documentId="8_{7EDCF3AE-8D23-4E7E-A041-002E5DDDDF55}" xr6:coauthVersionLast="47" xr6:coauthVersionMax="47" xr10:uidLastSave="{00000000-0000-0000-0000-000000000000}"/>
  <bookViews>
    <workbookView xWindow="-110" yWindow="-110" windowWidth="19420" windowHeight="10420" xr2:uid="{00000000-000D-0000-FFFF-FFFF00000000}"/>
  </bookViews>
  <sheets>
    <sheet name="Input Page" sheetId="5" r:id="rId1"/>
    <sheet name="Summary calculation" sheetId="1" r:id="rId2"/>
    <sheet name="Ep" sheetId="2" r:id="rId3"/>
    <sheet name="Ef+Ei" sheetId="4" r:id="rId4"/>
    <sheet name="Ew+Ef" sheetId="3" r:id="rId5"/>
    <sheet name="Version Control" sheetId="6" r:id="rId6"/>
  </sheets>
  <definedNames>
    <definedName name="_xlnm._FilterDatabase" localSheetId="0" hidden="1">'Input Page'!$AE$2:$AE$5</definedName>
    <definedName name="List">'Input Page'!$AE$5:$AE$5</definedName>
    <definedName name="_xlnm.Print_Area" localSheetId="0">'Input Page'!$A$1:$I$122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2" l="1"/>
  <c r="L6" i="2"/>
  <c r="B8" i="5"/>
  <c r="F23" i="5"/>
  <c r="K4" i="3"/>
  <c r="B7" i="1"/>
  <c r="B8" i="1"/>
  <c r="A103" i="5"/>
  <c r="L15" i="2"/>
  <c r="L17" i="2"/>
  <c r="L19" i="2"/>
  <c r="L20" i="2"/>
  <c r="C19" i="2"/>
  <c r="F29" i="5"/>
  <c r="K6" i="3"/>
  <c r="F26" i="5"/>
  <c r="K5" i="3"/>
  <c r="E6" i="3"/>
  <c r="H6" i="3"/>
  <c r="B6" i="3"/>
  <c r="L7" i="2"/>
  <c r="C4" i="2"/>
  <c r="L8" i="2"/>
  <c r="C5" i="2"/>
  <c r="C6" i="2"/>
  <c r="C7" i="2"/>
  <c r="C8" i="2"/>
  <c r="L11" i="2"/>
  <c r="C10" i="2"/>
  <c r="L12" i="2"/>
  <c r="L13" i="2"/>
  <c r="L14" i="2"/>
  <c r="L16" i="2"/>
  <c r="L18" i="2"/>
  <c r="L21" i="2"/>
  <c r="L22" i="2"/>
  <c r="L23" i="2"/>
  <c r="L24" i="2"/>
  <c r="L25" i="2"/>
  <c r="L26" i="2"/>
  <c r="L27" i="2"/>
  <c r="C11" i="2"/>
  <c r="C12" i="2"/>
  <c r="C13" i="2"/>
  <c r="C14" i="2"/>
  <c r="C15" i="2"/>
  <c r="C16" i="2"/>
  <c r="C17" i="2"/>
  <c r="C18" i="2"/>
  <c r="C20" i="2"/>
  <c r="C21" i="2"/>
  <c r="C22" i="2"/>
  <c r="C23" i="2"/>
  <c r="C24" i="2"/>
  <c r="C25" i="2"/>
  <c r="C26" i="2"/>
  <c r="C27" i="2"/>
  <c r="C2" i="2"/>
  <c r="C36" i="2"/>
  <c r="B3" i="1"/>
  <c r="C3" i="2"/>
  <c r="C29" i="2"/>
  <c r="B11" i="3"/>
  <c r="K3" i="3"/>
  <c r="H3" i="3"/>
  <c r="E3" i="3"/>
  <c r="B3" i="3"/>
  <c r="H2" i="3"/>
  <c r="E2" i="3"/>
  <c r="K2" i="3"/>
  <c r="B2" i="3"/>
  <c r="I8" i="2"/>
  <c r="F8" i="2"/>
  <c r="I7" i="2"/>
  <c r="F7" i="2"/>
  <c r="I6" i="2"/>
  <c r="F6" i="2"/>
  <c r="I5" i="2"/>
  <c r="F5" i="2"/>
  <c r="H5" i="3"/>
  <c r="E5" i="3"/>
  <c r="B5" i="3"/>
  <c r="H4" i="3"/>
  <c r="E4" i="3"/>
  <c r="B4" i="3"/>
  <c r="B10" i="3"/>
  <c r="G7" i="4"/>
  <c r="E7" i="4"/>
  <c r="B7" i="4"/>
  <c r="G6" i="4"/>
  <c r="E6" i="4"/>
  <c r="B6" i="4"/>
  <c r="E5" i="4"/>
  <c r="B5" i="4"/>
  <c r="G4" i="4"/>
  <c r="E4" i="4"/>
  <c r="B3" i="4"/>
  <c r="B9" i="4"/>
  <c r="B4" i="1"/>
  <c r="B4" i="4"/>
  <c r="B2" i="4"/>
  <c r="D11" i="3"/>
  <c r="M5" i="3"/>
  <c r="M4" i="3"/>
  <c r="B9" i="3"/>
  <c r="B8" i="3"/>
  <c r="B12" i="3"/>
  <c r="B5" i="1"/>
  <c r="B6" i="1"/>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 Mocke</author>
    <author>CMocke</author>
    <author>Environment Agency User</author>
  </authors>
  <commentList>
    <comment ref="E6" authorId="0" shapeId="0" xr:uid="{00000000-0006-0000-0000-000001000000}">
      <text>
        <r>
          <rPr>
            <b/>
            <sz val="12"/>
            <color indexed="81"/>
            <rFont val="Tahoma"/>
            <family val="2"/>
          </rPr>
          <t>Uncertainty expressed as a percentage</t>
        </r>
      </text>
    </comment>
    <comment ref="F6" authorId="1" shapeId="0" xr:uid="{00000000-0006-0000-0000-000002000000}">
      <text>
        <r>
          <rPr>
            <sz val="10"/>
            <color indexed="81"/>
            <rFont val="Tahoma"/>
            <family val="2"/>
          </rPr>
          <t>For applications based on design data this should be the anticipated values based on normal operation</t>
        </r>
      </text>
    </comment>
    <comment ref="F13" authorId="1" shapeId="0" xr:uid="{00000000-0006-0000-0000-000003000000}">
      <text>
        <r>
          <rPr>
            <sz val="8"/>
            <color indexed="81"/>
            <rFont val="Tahoma"/>
            <family val="2"/>
          </rPr>
          <t>Source: 1. Rose and Cooper Seventh Edition 1977 – The British National Committee and World Energy Conference</t>
        </r>
        <r>
          <rPr>
            <sz val="8"/>
            <color indexed="81"/>
            <rFont val="Tahoma"/>
            <family val="2"/>
          </rPr>
          <t xml:space="preserve">
</t>
        </r>
      </text>
    </comment>
    <comment ref="F14" authorId="1" shapeId="0" xr:uid="{00000000-0006-0000-0000-000004000000}">
      <text>
        <r>
          <rPr>
            <sz val="8"/>
            <color indexed="81"/>
            <rFont val="Tahoma"/>
            <family val="2"/>
          </rPr>
          <t>Source: 1. Rose and Cooper Seventh Edition 1977 – The British National Committee and World Energy Conference</t>
        </r>
        <r>
          <rPr>
            <sz val="8"/>
            <color indexed="81"/>
            <rFont val="Tahoma"/>
            <family val="2"/>
          </rPr>
          <t xml:space="preserve">
</t>
        </r>
      </text>
    </comment>
    <comment ref="F15" authorId="1" shapeId="0" xr:uid="{00000000-0006-0000-0000-000005000000}">
      <text>
        <r>
          <rPr>
            <sz val="8"/>
            <color indexed="81"/>
            <rFont val="Tahoma"/>
            <family val="2"/>
          </rPr>
          <t>Source: http://chp.decc.gov.uk/cms/fuel-calorific-value</t>
        </r>
      </text>
    </comment>
    <comment ref="F21" authorId="2" shapeId="0" xr:uid="{00000000-0006-0000-0000-000006000000}">
      <text>
        <r>
          <rPr>
            <b/>
            <sz val="9"/>
            <color indexed="81"/>
            <rFont val="Tahoma"/>
            <family val="2"/>
          </rPr>
          <t>Environment Agency User:</t>
        </r>
        <r>
          <rPr>
            <sz val="9"/>
            <color indexed="81"/>
            <rFont val="Tahoma"/>
            <family val="2"/>
          </rPr>
          <t xml:space="preserve">
See note 5</t>
        </r>
      </text>
    </comment>
    <comment ref="F22" authorId="2" shapeId="0" xr:uid="{00000000-0006-0000-0000-000007000000}">
      <text>
        <r>
          <rPr>
            <b/>
            <sz val="9"/>
            <color indexed="81"/>
            <rFont val="Tahoma"/>
            <family val="2"/>
          </rPr>
          <t>Environment Agency User:</t>
        </r>
        <r>
          <rPr>
            <sz val="9"/>
            <color indexed="81"/>
            <rFont val="Tahoma"/>
            <family val="2"/>
          </rPr>
          <t xml:space="preserve">
See note 4</t>
        </r>
      </text>
    </comment>
    <comment ref="F23" authorId="1" shapeId="0" xr:uid="{00000000-0006-0000-0000-000008000000}">
      <text>
        <r>
          <rPr>
            <sz val="8"/>
            <color indexed="81"/>
            <rFont val="Tahoma"/>
            <family val="2"/>
          </rPr>
          <t>Calculated as per section 6.3.3 of the FDBR guideline using a specific heat of 1.01 and based on a reference temperature of 25 degree centigrade</t>
        </r>
      </text>
    </comment>
    <comment ref="F24" authorId="2" shapeId="0" xr:uid="{00000000-0006-0000-0000-000009000000}">
      <text>
        <r>
          <rPr>
            <b/>
            <sz val="9"/>
            <color indexed="81"/>
            <rFont val="Tahoma"/>
            <family val="2"/>
          </rPr>
          <t>Environment Agency User:</t>
        </r>
        <r>
          <rPr>
            <sz val="9"/>
            <color indexed="81"/>
            <rFont val="Tahoma"/>
            <family val="2"/>
          </rPr>
          <t xml:space="preserve">
See note 5</t>
        </r>
      </text>
    </comment>
    <comment ref="F25" authorId="2" shapeId="0" xr:uid="{00000000-0006-0000-0000-00000A000000}">
      <text>
        <r>
          <rPr>
            <b/>
            <sz val="9"/>
            <color indexed="81"/>
            <rFont val="Tahoma"/>
            <family val="2"/>
          </rPr>
          <t>Environment Agency User:</t>
        </r>
        <r>
          <rPr>
            <sz val="9"/>
            <color indexed="81"/>
            <rFont val="Tahoma"/>
            <family val="2"/>
          </rPr>
          <t xml:space="preserve">
See note 4</t>
        </r>
      </text>
    </comment>
    <comment ref="F26" authorId="1" shapeId="0" xr:uid="{00000000-0006-0000-0000-00000B000000}">
      <text>
        <r>
          <rPr>
            <sz val="8"/>
            <color indexed="81"/>
            <rFont val="Tahoma"/>
            <family val="2"/>
          </rPr>
          <t>Calculated as per section 6.3.3 of the FDBR guideline using a specific heat of 1.01 and based on a reference temperature of 25 degree centigrade</t>
        </r>
      </text>
    </comment>
    <comment ref="F27" authorId="2" shapeId="0" xr:uid="{00000000-0006-0000-0000-00000C000000}">
      <text>
        <r>
          <rPr>
            <b/>
            <sz val="9"/>
            <color indexed="81"/>
            <rFont val="Tahoma"/>
            <family val="2"/>
          </rPr>
          <t>Environment Agency User:</t>
        </r>
        <r>
          <rPr>
            <sz val="9"/>
            <color indexed="81"/>
            <rFont val="Tahoma"/>
            <family val="2"/>
          </rPr>
          <t xml:space="preserve">
See note 5</t>
        </r>
      </text>
    </comment>
    <comment ref="F28" authorId="2" shapeId="0" xr:uid="{00000000-0006-0000-0000-00000D000000}">
      <text>
        <r>
          <rPr>
            <b/>
            <sz val="9"/>
            <color indexed="81"/>
            <rFont val="Tahoma"/>
            <family val="2"/>
          </rPr>
          <t>Environment Agency User:</t>
        </r>
        <r>
          <rPr>
            <sz val="9"/>
            <color indexed="81"/>
            <rFont val="Tahoma"/>
            <family val="2"/>
          </rPr>
          <t xml:space="preserve">
See note 4</t>
        </r>
      </text>
    </comment>
    <comment ref="F29" authorId="1" shapeId="0" xr:uid="{00000000-0006-0000-0000-00000E000000}">
      <text>
        <r>
          <rPr>
            <sz val="8"/>
            <color indexed="81"/>
            <rFont val="Tahoma"/>
            <family val="2"/>
          </rPr>
          <t>Calculated as per section 6.3.3 of the FDBR guideline using a specific heat of 1.01 and based on a reference temperature of 25 degree centigrade</t>
        </r>
      </text>
    </comment>
    <comment ref="E103" authorId="0" shapeId="0" xr:uid="{00000000-0006-0000-0000-00000F000000}">
      <text>
        <r>
          <rPr>
            <b/>
            <sz val="8"/>
            <color indexed="81"/>
            <rFont val="Tahoma"/>
            <family val="2"/>
          </rPr>
          <t>Estimated error taken from FDBR guideline (range 1-1.5%)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 Mocke</author>
  </authors>
  <commentList>
    <comment ref="E1" authorId="0" shapeId="0" xr:uid="{00000000-0006-0000-0200-000001000000}">
      <text>
        <r>
          <rPr>
            <b/>
            <sz val="8"/>
            <color indexed="81"/>
            <rFont val="Tahoma"/>
            <family val="2"/>
          </rPr>
          <t>Uncertainty expressed as a percentage</t>
        </r>
      </text>
    </comment>
    <comment ref="H1" authorId="0" shapeId="0" xr:uid="{00000000-0006-0000-0200-000002000000}">
      <text>
        <r>
          <rPr>
            <b/>
            <sz val="8"/>
            <color indexed="81"/>
            <rFont val="Tahoma"/>
            <family val="2"/>
          </rPr>
          <t>Uncertainty expressed as a percentage</t>
        </r>
      </text>
    </comment>
    <comment ref="K1" authorId="0" shapeId="0" xr:uid="{00000000-0006-0000-0200-000003000000}">
      <text>
        <r>
          <rPr>
            <b/>
            <sz val="8"/>
            <color indexed="81"/>
            <rFont val="Tahoma"/>
            <family val="2"/>
          </rPr>
          <t>Uncertainty expressed as a percentage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 Mocke</author>
  </authors>
  <commentList>
    <comment ref="D1" authorId="0" shapeId="0" xr:uid="{00000000-0006-0000-0300-000001000000}">
      <text>
        <r>
          <rPr>
            <b/>
            <sz val="8"/>
            <color indexed="81"/>
            <rFont val="Tahoma"/>
            <family val="2"/>
          </rPr>
          <t>Uncertainty expressed as a percentage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 Mocke</author>
  </authors>
  <commentList>
    <comment ref="D1" authorId="0" shapeId="0" xr:uid="{00000000-0006-0000-0400-000001000000}">
      <text>
        <r>
          <rPr>
            <b/>
            <sz val="8"/>
            <color indexed="81"/>
            <rFont val="Tahoma"/>
            <family val="2"/>
          </rPr>
          <t>Uncertainty expressed as a percentage</t>
        </r>
      </text>
    </comment>
    <comment ref="G1" authorId="0" shapeId="0" xr:uid="{00000000-0006-0000-0400-000002000000}">
      <text>
        <r>
          <rPr>
            <b/>
            <sz val="8"/>
            <color indexed="81"/>
            <rFont val="Tahoma"/>
            <family val="2"/>
          </rPr>
          <t>Uncertainty expressed as a percentage</t>
        </r>
      </text>
    </comment>
    <comment ref="J1" authorId="0" shapeId="0" xr:uid="{00000000-0006-0000-0400-000003000000}">
      <text>
        <r>
          <rPr>
            <b/>
            <sz val="8"/>
            <color indexed="81"/>
            <rFont val="Tahoma"/>
            <family val="2"/>
          </rPr>
          <t>Uncertainty expressed as a percentage</t>
        </r>
      </text>
    </comment>
    <comment ref="M1" authorId="0" shapeId="0" xr:uid="{00000000-0006-0000-0400-000004000000}">
      <text>
        <r>
          <rPr>
            <b/>
            <sz val="8"/>
            <color indexed="81"/>
            <rFont val="Tahoma"/>
            <family val="2"/>
          </rPr>
          <t>Uncertainty expressed as a percentage</t>
        </r>
      </text>
    </comment>
    <comment ref="H10" authorId="0" shapeId="0" xr:uid="{00000000-0006-0000-0400-000005000000}">
      <text>
        <r>
          <rPr>
            <b/>
            <sz val="8"/>
            <color indexed="81"/>
            <rFont val="Tahoma"/>
            <family val="2"/>
          </rPr>
          <t>Estimate with no pre-heating</t>
        </r>
      </text>
    </comment>
    <comment ref="K10" authorId="0" shapeId="0" xr:uid="{00000000-0006-0000-0400-000006000000}">
      <text>
        <r>
          <rPr>
            <b/>
            <sz val="8"/>
            <color indexed="81"/>
            <rFont val="Tahoma"/>
            <family val="2"/>
          </rPr>
          <t>Estimate with preheating</t>
        </r>
      </text>
    </comment>
    <comment ref="D11" authorId="0" shapeId="0" xr:uid="{00000000-0006-0000-0400-000007000000}">
      <text>
        <r>
          <rPr>
            <b/>
            <sz val="8"/>
            <color indexed="81"/>
            <rFont val="Tahoma"/>
            <family val="2"/>
          </rPr>
          <t>Estimated error taken from FDBR guideline (range 1-1.5%)</t>
        </r>
      </text>
    </comment>
  </commentList>
</comments>
</file>

<file path=xl/sharedStrings.xml><?xml version="1.0" encoding="utf-8"?>
<sst xmlns="http://schemas.openxmlformats.org/spreadsheetml/2006/main" count="425" uniqueCount="154">
  <si>
    <r>
      <t xml:space="preserve">PROFORMA FOR DETERMINING ENERGY EFFICIENCY USING R1 </t>
    </r>
    <r>
      <rPr>
        <sz val="14"/>
        <rFont val="Arial"/>
        <family val="2"/>
      </rPr>
      <t xml:space="preserve">(V3.2 Aug 2022) </t>
    </r>
  </si>
  <si>
    <t>Site name, address and grid reference</t>
  </si>
  <si>
    <t>EPR Permit reference                   (if known)</t>
  </si>
  <si>
    <t>Choose option</t>
  </si>
  <si>
    <t>Operator name</t>
  </si>
  <si>
    <t>Application fee (£)</t>
  </si>
  <si>
    <t>Initial assessment using design data</t>
  </si>
  <si>
    <t>Details of who to contact if we have any queries regarding this form</t>
  </si>
  <si>
    <t>Assessment stage</t>
  </si>
  <si>
    <t xml:space="preserve">Initial assessment using operational data </t>
  </si>
  <si>
    <t>Validation post commissioning</t>
  </si>
  <si>
    <t>Indicative R1 factor (subject to confirmation)</t>
  </si>
  <si>
    <t>Quantity in reporting year</t>
  </si>
  <si>
    <t>Units</t>
  </si>
  <si>
    <r>
      <t>U</t>
    </r>
    <r>
      <rPr>
        <vertAlign val="subscript"/>
        <sz val="12"/>
        <rFont val="Arial"/>
        <family val="2"/>
      </rPr>
      <t>c</t>
    </r>
  </si>
  <si>
    <t>Properties (Average over reporting year)</t>
  </si>
  <si>
    <t>Note which parameters that have been estimated</t>
  </si>
  <si>
    <t>Reference to Supporting information</t>
  </si>
  <si>
    <t>Annual validation</t>
  </si>
  <si>
    <t>Climate change correction factor (optional)</t>
  </si>
  <si>
    <t>5 yearly comprehensive reassessment (including attached report showing how the boiler efficiency has been recalculated)</t>
  </si>
  <si>
    <t>R1 after CCF adjustment</t>
  </si>
  <si>
    <t>1.   Gross electricity meter (Electricity produced at turbine)</t>
  </si>
  <si>
    <t>MWh</t>
  </si>
  <si>
    <t>2.   Electricity exported - Net input/output meter</t>
  </si>
  <si>
    <t>3.   Electricity imported - Net input/output meter</t>
  </si>
  <si>
    <t>4.   Other fuel inputs</t>
  </si>
  <si>
    <t>4.1   Light fuel oil</t>
  </si>
  <si>
    <t>litres</t>
  </si>
  <si>
    <t>kg/l</t>
  </si>
  <si>
    <t>kJ/kg</t>
  </si>
  <si>
    <t>4.2   Natural gas</t>
  </si>
  <si>
    <r>
      <t>Nm</t>
    </r>
    <r>
      <rPr>
        <vertAlign val="superscript"/>
        <sz val="11"/>
        <rFont val="Arial"/>
        <family val="2"/>
      </rPr>
      <t>3</t>
    </r>
  </si>
  <si>
    <r>
      <t>kJ/Nm</t>
    </r>
    <r>
      <rPr>
        <vertAlign val="superscript"/>
        <sz val="11"/>
        <rFont val="Arial"/>
        <family val="2"/>
      </rPr>
      <t>3</t>
    </r>
  </si>
  <si>
    <t>4.3   LPG</t>
  </si>
  <si>
    <r>
      <t>kg/Nm</t>
    </r>
    <r>
      <rPr>
        <vertAlign val="superscript"/>
        <sz val="11"/>
        <rFont val="Arial"/>
        <family val="2"/>
      </rPr>
      <t>3</t>
    </r>
  </si>
  <si>
    <t>4.4   Other fuels similar to light fuel oil</t>
  </si>
  <si>
    <t>5.   Primary combustion air (as supplied to furnace)</t>
  </si>
  <si>
    <r>
      <t>m</t>
    </r>
    <r>
      <rPr>
        <vertAlign val="superscript"/>
        <sz val="11"/>
        <rFont val="Arial"/>
        <family val="2"/>
      </rPr>
      <t>3</t>
    </r>
  </si>
  <si>
    <t>°C</t>
  </si>
  <si>
    <t>6.   Secondary combustion air (as supplied to furnace)</t>
  </si>
  <si>
    <t>7.   Recycled flue gas (as supplied to furnace)</t>
  </si>
  <si>
    <t>8.   Heat exported outside R1 boundary</t>
  </si>
  <si>
    <t>8.1  steam exported</t>
  </si>
  <si>
    <t>tonnes</t>
  </si>
  <si>
    <t>kPa</t>
  </si>
  <si>
    <t>condensate returned</t>
  </si>
  <si>
    <t>8.2  hot water exported</t>
  </si>
  <si>
    <t>hot water returned</t>
  </si>
  <si>
    <t>9.   Internal steam use</t>
  </si>
  <si>
    <t>9.1  for soot blowing (no backflow)</t>
  </si>
  <si>
    <t>9.2  for steam driven devices</t>
  </si>
  <si>
    <t>backflow as steam</t>
  </si>
  <si>
    <t/>
  </si>
  <si>
    <t>9.3  for trace heating</t>
  </si>
  <si>
    <t>backflow as condensate</t>
  </si>
  <si>
    <t>9.4  for re-heating flue gas</t>
  </si>
  <si>
    <t>9.5  for concentration processes</t>
  </si>
  <si>
    <t>9.6  for building, equipment, tank heating</t>
  </si>
  <si>
    <t>9.7  for deaeration and demineralisation</t>
  </si>
  <si>
    <t>9.8  other internal applications, in line with commission guidance, to be specified</t>
  </si>
  <si>
    <t>9.9  other internal applications, in line with commission guidance, to be specified</t>
  </si>
  <si>
    <t>10.   Use of condensing energy from steam in flue gas</t>
  </si>
  <si>
    <t>GJ</t>
  </si>
  <si>
    <t>11. Superheated steam at boiler outlet</t>
  </si>
  <si>
    <t>12. Boiler feedwater</t>
  </si>
  <si>
    <r>
      <t xml:space="preserve">              </t>
    </r>
    <r>
      <rPr>
        <sz val="11"/>
        <rFont val="Times New Roman"/>
        <family val="1"/>
      </rPr>
      <t>±</t>
    </r>
  </si>
  <si>
    <t xml:space="preserve">                                 Instructions for completing this spreadsheet</t>
  </si>
  <si>
    <t>1.</t>
  </si>
  <si>
    <t>Ensure that you have completed the first three rows of the application form</t>
  </si>
  <si>
    <t>2.</t>
  </si>
  <si>
    <t xml:space="preserve">This form should be accompanied by supporting information for the figures quoted.  Where this information is in the permit application, reference to the relevant sections of the application can be made.  </t>
  </si>
  <si>
    <t>A Sankey diagram (or equivalent) reflecting the boundaries of the installation used as well as any references to physical properties is the absolute minimum that should be provided for an application based on design information</t>
  </si>
  <si>
    <t>3.</t>
  </si>
  <si>
    <t xml:space="preserve">We have colour coded the cells in this spreadsheet to assist you in completing this form, an explanation of the colour codes is provided below.  The colour will disappear when data has been entered. </t>
  </si>
  <si>
    <t xml:space="preserve">Blue cells require data that is essential for the R1 calculation, where information on uncertainty of the data is available it would be useful (but not mandatory) for this to be included for these parameters.  </t>
  </si>
  <si>
    <t xml:space="preserve">Beige Cells indicate that any data entered will be used in the R1 calculation.  They have been used where there is a choice of inputs but not all plants will have data for all the input options.    </t>
  </si>
  <si>
    <t>Where you are entering data into beige cells you need to make sure that you enter data into all the beige cells associated with the input as they are all needed for carrying out the calculation.</t>
  </si>
  <si>
    <t>Yellow cells have been used to provide flexibility to include fuels or energy uses not identified elsewhere.  Supporting information to explain why the standard fields were not appropriate or adequate will need to be provided where these cells are used.</t>
  </si>
  <si>
    <t xml:space="preserve">Data entered in uncoloured cells are not used when calculating  the R1 energy efficiency factor but can be completed to provide a more complete data set. </t>
  </si>
  <si>
    <t xml:space="preserve">Data in the purple cell for the CCF factor is optional. If used the way it was calculated must be explained in supporting information </t>
  </si>
  <si>
    <t xml:space="preserve">4. </t>
  </si>
  <si>
    <r>
      <t xml:space="preserve">Ensure the temperatures entered into cells F19 and F22 (and F25)  are the actual temperatures of the heated air in </t>
    </r>
    <r>
      <rPr>
        <vertAlign val="superscript"/>
        <sz val="12"/>
        <rFont val="Arial"/>
        <family val="2"/>
      </rPr>
      <t>o</t>
    </r>
    <r>
      <rPr>
        <sz val="12"/>
        <rFont val="Arial"/>
        <family val="2"/>
      </rPr>
      <t xml:space="preserve">C. </t>
    </r>
  </si>
  <si>
    <r>
      <t xml:space="preserve">The spreadsheet uses these values to calculate the specific enthalpy associated with heating the air from ambient 25 </t>
    </r>
    <r>
      <rPr>
        <vertAlign val="superscript"/>
        <sz val="12"/>
        <rFont val="Arial"/>
        <family val="2"/>
      </rPr>
      <t>o</t>
    </r>
    <r>
      <rPr>
        <sz val="12"/>
        <rFont val="Arial"/>
        <family val="2"/>
      </rPr>
      <t xml:space="preserve">C in cells F20 and F23 (and F26). </t>
    </r>
  </si>
  <si>
    <t>5.</t>
  </si>
  <si>
    <t>Densities used in cells F18 and F21 (and F24) should be at the temperatures at which the flows quoted in C18 and C21 (and C24) are reported.</t>
  </si>
  <si>
    <t>The spreadsheet multiplies these pairs of entries to generate a mass of air.</t>
  </si>
  <si>
    <t>6.</t>
  </si>
  <si>
    <t>Data can only be added to the spreadsheet on the first tab entitled “Input page”. The other tabs have been included to show how the calculation works and allow sense checking of the individual parameters, and cannot be edited</t>
  </si>
  <si>
    <t>7.</t>
  </si>
  <si>
    <t>If you believe that any of the information that you have submitted in this application form is commercially confidential please identify the confidential information and the grounds on which you believe it to be confidential in your covering letter</t>
  </si>
  <si>
    <t xml:space="preserve">LIT 5753 </t>
  </si>
  <si>
    <t>EAD/0812/xls/v3.2</t>
  </si>
  <si>
    <t>Ep (detailed)</t>
  </si>
  <si>
    <t>Ef + Ei</t>
  </si>
  <si>
    <t>Ew + Ef</t>
  </si>
  <si>
    <t>R1</t>
  </si>
  <si>
    <t>CCF</t>
  </si>
  <si>
    <t>Adjusted R1</t>
  </si>
  <si>
    <t>Average during operation over year</t>
  </si>
  <si>
    <t>Uncertainty</t>
  </si>
  <si>
    <t>Gross electricity meter (Electricity produced at turbine)</t>
  </si>
  <si>
    <t>Electricity exported - Net input/output meter</t>
  </si>
  <si>
    <t>Heat exported outside R1 boundary</t>
  </si>
  <si>
    <t>steam exported</t>
  </si>
  <si>
    <t>K</t>
  </si>
  <si>
    <t>hot water exported</t>
  </si>
  <si>
    <t>Internal steam use</t>
  </si>
  <si>
    <t>for soot blowing (no backflow)</t>
  </si>
  <si>
    <t>for steam driven devices</t>
  </si>
  <si>
    <t>for trace heating</t>
  </si>
  <si>
    <t>for re-heating flue gas</t>
  </si>
  <si>
    <t>for concentration processes</t>
  </si>
  <si>
    <t>for building, equipment, tank heating</t>
  </si>
  <si>
    <t>for deaeration and demineralisation</t>
  </si>
  <si>
    <t>other internal applications to be specified</t>
  </si>
  <si>
    <t>Use of condensing energy from steam in flue gas</t>
  </si>
  <si>
    <t>Backflows of condensate</t>
  </si>
  <si>
    <t>Condensate after cooling</t>
  </si>
  <si>
    <t>Boiler feedwater</t>
  </si>
  <si>
    <t>Ep</t>
  </si>
  <si>
    <t>Electricity imported - Net input/output meter</t>
  </si>
  <si>
    <t>Other fuel inputs</t>
  </si>
  <si>
    <t>Light fuel oil</t>
  </si>
  <si>
    <t>Natural gas</t>
  </si>
  <si>
    <r>
      <t>Nm</t>
    </r>
    <r>
      <rPr>
        <vertAlign val="superscript"/>
        <sz val="12"/>
        <rFont val="Arial"/>
        <family val="2"/>
      </rPr>
      <t>3</t>
    </r>
  </si>
  <si>
    <r>
      <t>kJ/Nm</t>
    </r>
    <r>
      <rPr>
        <vertAlign val="superscript"/>
        <sz val="12"/>
        <rFont val="Arial"/>
        <family val="2"/>
      </rPr>
      <t>3</t>
    </r>
  </si>
  <si>
    <t>LPG</t>
  </si>
  <si>
    <r>
      <t>kg/Nm</t>
    </r>
    <r>
      <rPr>
        <vertAlign val="superscript"/>
        <sz val="12"/>
        <rFont val="Arial"/>
        <family val="2"/>
      </rPr>
      <t>3</t>
    </r>
  </si>
  <si>
    <t>Other fuels similar to light fuel oil</t>
  </si>
  <si>
    <t>Superheated steam at boiler outlet</t>
  </si>
  <si>
    <t>Primary combustion air (heated)</t>
  </si>
  <si>
    <t>Secondary combustion air (heated)</t>
  </si>
  <si>
    <t>Recirculated flue gas</t>
  </si>
  <si>
    <t>Energy of steam</t>
  </si>
  <si>
    <t>GJ per annum</t>
  </si>
  <si>
    <t>Energy of feedwater</t>
  </si>
  <si>
    <t>Energy of combustion air</t>
  </si>
  <si>
    <t>Boiler Efficiency</t>
  </si>
  <si>
    <t>±</t>
  </si>
  <si>
    <t>Ew+Ef</t>
  </si>
  <si>
    <t>Version</t>
  </si>
  <si>
    <t>Changes made</t>
  </si>
  <si>
    <t>Date</t>
  </si>
  <si>
    <t>Original to be used as a guide</t>
  </si>
  <si>
    <t>Colour coding essential cells and introducing the notes at the bottom</t>
  </si>
  <si>
    <t>Removed section 10, added FGR and included indicative properties</t>
  </si>
  <si>
    <t>Added title, and modified sections 5,6 and 7 so that they did not return negative values</t>
  </si>
  <si>
    <t>Amended EP tab to avoid double counting condensate return. Added note to input page. Cell colours amended</t>
  </si>
  <si>
    <t>Climate change factor added. Changes to admin section including section on application fee paid.</t>
  </si>
  <si>
    <t>Added box for stage of assessment</t>
  </si>
  <si>
    <t>Corrected error where data in condensate return in cell F36 could not be entered</t>
  </si>
  <si>
    <t>All tabs now visible</t>
  </si>
  <si>
    <t>Cell added on input page to select type of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</si>
</sst>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2"/>
      <name val="Arial"/>
    </font>
    <font>
      <sz val="12"/>
      <name val="Arial"/>
    </font>
    <font>
      <sz val="8"/>
      <name val="Arial"/>
      <family val="2"/>
    </font>
    <font>
      <sz val="10"/>
      <name val="Arial"/>
      <family val="2"/>
    </font>
    <font>
      <sz val="11"/>
      <name val="Arial"/>
      <family val="2"/>
    </font>
    <font>
      <vertAlign val="superscript"/>
      <sz val="12"/>
      <name val="Arial"/>
      <family val="2"/>
    </font>
    <font>
      <vertAlign val="subscript"/>
      <sz val="12"/>
      <name val="Arial"/>
      <family val="2"/>
    </font>
    <font>
      <b/>
      <sz val="8"/>
      <color indexed="81"/>
      <name val="Tahoma"/>
      <family val="2"/>
    </font>
    <font>
      <sz val="11"/>
      <name val="Times New Roman"/>
      <family val="1"/>
    </font>
    <font>
      <sz val="10"/>
      <name val="Times New Roman"/>
      <family val="1"/>
    </font>
    <font>
      <vertAlign val="superscript"/>
      <sz val="11"/>
      <name val="Arial"/>
      <family val="2"/>
    </font>
    <font>
      <b/>
      <sz val="14"/>
      <name val="Arial"/>
      <family val="2"/>
    </font>
    <font>
      <b/>
      <sz val="12"/>
      <color indexed="81"/>
      <name val="Tahoma"/>
      <family val="2"/>
    </font>
    <font>
      <sz val="14"/>
      <name val="Arial"/>
      <family val="2"/>
    </font>
    <font>
      <b/>
      <sz val="16"/>
      <name val="Arial"/>
      <family val="2"/>
    </font>
    <font>
      <b/>
      <sz val="12"/>
      <name val="Arial"/>
      <family val="2"/>
    </font>
    <font>
      <b/>
      <sz val="18"/>
      <color indexed="17"/>
      <name val="Arial"/>
      <family val="2"/>
    </font>
    <font>
      <sz val="10"/>
      <color indexed="81"/>
      <name val="Tahoma"/>
      <family val="2"/>
    </font>
    <font>
      <sz val="16"/>
      <name val="Arial"/>
      <family val="2"/>
    </font>
    <font>
      <sz val="8"/>
      <color indexed="81"/>
      <name val="Tahoma"/>
      <family val="2"/>
    </font>
    <font>
      <sz val="12"/>
      <name val="Arial"/>
      <family val="2"/>
    </font>
    <font>
      <sz val="9"/>
      <color indexed="81"/>
      <name val="Tahoma"/>
      <family val="2"/>
    </font>
    <font>
      <b/>
      <sz val="9"/>
      <color indexed="81"/>
      <name val="Tahoma"/>
      <family val="2"/>
    </font>
    <font>
      <sz val="12"/>
      <color theme="1"/>
      <name val="Arial"/>
      <family val="2"/>
    </font>
    <font>
      <sz val="12"/>
      <color rgb="FFFF0000"/>
      <name val="Arial"/>
      <family val="2"/>
    </font>
    <font>
      <b/>
      <sz val="11"/>
      <color theme="0"/>
      <name val="Arial"/>
      <family val="2"/>
    </font>
    <font>
      <b/>
      <sz val="11"/>
      <color theme="1"/>
      <name val="Arial"/>
      <family val="2"/>
    </font>
    <font>
      <b/>
      <sz val="16"/>
      <color theme="1"/>
      <name val="Arial"/>
      <family val="2"/>
    </font>
    <font>
      <b/>
      <sz val="11"/>
      <color rgb="FFFF0000"/>
      <name val="Arial"/>
      <family val="2"/>
    </font>
    <font>
      <sz val="11"/>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BBDAE1"/>
        <bgColor indexed="64"/>
      </patternFill>
    </fill>
    <fill>
      <patternFill patternType="solid">
        <fgColor rgb="FFFFFF99"/>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style="thick">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9" fontId="1" fillId="0" borderId="0" applyFont="0" applyFill="0" applyBorder="0" applyAlignment="0" applyProtection="0"/>
  </cellStyleXfs>
  <cellXfs count="214">
    <xf numFmtId="0" fontId="0" fillId="0" borderId="0" xfId="0"/>
    <xf numFmtId="0" fontId="3" fillId="0" borderId="0" xfId="0" applyFont="1"/>
    <xf numFmtId="0" fontId="4" fillId="0" borderId="0" xfId="0" applyFont="1" applyAlignment="1">
      <alignment horizontal="right"/>
    </xf>
    <xf numFmtId="0" fontId="0" fillId="0" borderId="0" xfId="0" applyAlignment="1">
      <alignment horizontal="right"/>
    </xf>
    <xf numFmtId="9" fontId="0" fillId="0" borderId="0" xfId="1" applyFont="1"/>
    <xf numFmtId="0" fontId="0" fillId="0" borderId="0" xfId="0" applyAlignment="1">
      <alignment horizontal="center" vertical="top" wrapText="1"/>
    </xf>
    <xf numFmtId="0" fontId="0" fillId="0" borderId="0" xfId="0" applyAlignment="1">
      <alignment horizontal="left"/>
    </xf>
    <xf numFmtId="0" fontId="4" fillId="0" borderId="0" xfId="0" applyFont="1" applyAlignment="1">
      <alignment horizontal="left"/>
    </xf>
    <xf numFmtId="2" fontId="0" fillId="0" borderId="0" xfId="0" applyNumberFormat="1"/>
    <xf numFmtId="1" fontId="0" fillId="0" borderId="0" xfId="0" applyNumberFormat="1"/>
    <xf numFmtId="0" fontId="0" fillId="0" borderId="0" xfId="0" applyAlignment="1">
      <alignment vertical="top"/>
    </xf>
    <xf numFmtId="0" fontId="4" fillId="0" borderId="0" xfId="0" applyFont="1"/>
    <xf numFmtId="0" fontId="0" fillId="0" borderId="1" xfId="0" applyBorder="1"/>
    <xf numFmtId="0" fontId="0" fillId="0" borderId="2" xfId="0" applyBorder="1" applyAlignment="1">
      <alignment vertical="top"/>
    </xf>
    <xf numFmtId="0" fontId="0" fillId="0" borderId="0" xfId="0" applyAlignment="1">
      <alignment horizontal="right" vertical="top"/>
    </xf>
    <xf numFmtId="0" fontId="0" fillId="0" borderId="3" xfId="0" applyBorder="1" applyAlignment="1">
      <alignment vertical="top"/>
    </xf>
    <xf numFmtId="0" fontId="0" fillId="0" borderId="4" xfId="0" applyBorder="1"/>
    <xf numFmtId="0" fontId="0" fillId="0" borderId="5" xfId="0" applyBorder="1"/>
    <xf numFmtId="0" fontId="4" fillId="0" borderId="6" xfId="0" applyFont="1" applyBorder="1"/>
    <xf numFmtId="164" fontId="0" fillId="0" borderId="0" xfId="1" applyNumberFormat="1" applyFont="1"/>
    <xf numFmtId="0" fontId="9" fillId="0" borderId="0" xfId="0" applyFont="1" applyAlignment="1">
      <alignment horizontal="center"/>
    </xf>
    <xf numFmtId="9" fontId="0" fillId="0" borderId="0" xfId="0" applyNumberFormat="1"/>
    <xf numFmtId="0" fontId="4" fillId="0" borderId="4" xfId="0" applyFont="1" applyBorder="1"/>
    <xf numFmtId="0" fontId="4" fillId="0" borderId="1" xfId="0" applyFont="1" applyBorder="1"/>
    <xf numFmtId="0" fontId="4" fillId="0" borderId="7" xfId="0" applyFont="1" applyBorder="1"/>
    <xf numFmtId="0" fontId="0" fillId="0" borderId="8" xfId="0" applyBorder="1"/>
    <xf numFmtId="0" fontId="4" fillId="0" borderId="8" xfId="0" applyFont="1" applyBorder="1"/>
    <xf numFmtId="0" fontId="4" fillId="0" borderId="9" xfId="0" applyFont="1" applyBorder="1"/>
    <xf numFmtId="0" fontId="0" fillId="0" borderId="10" xfId="0" applyBorder="1" applyAlignment="1">
      <alignment horizontal="center" vertical="top" wrapText="1"/>
    </xf>
    <xf numFmtId="0" fontId="4" fillId="0" borderId="10" xfId="0" applyFont="1"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4" fillId="0" borderId="0" xfId="0" applyFont="1"/>
    <xf numFmtId="0" fontId="0" fillId="0" borderId="16" xfId="0" applyBorder="1" applyProtection="1">
      <protection locked="0"/>
    </xf>
    <xf numFmtId="0" fontId="0" fillId="0" borderId="10" xfId="0" applyBorder="1" applyProtection="1">
      <protection locked="0"/>
    </xf>
    <xf numFmtId="0" fontId="0" fillId="0" borderId="17" xfId="0" applyBorder="1" applyProtection="1">
      <protection locked="0"/>
    </xf>
    <xf numFmtId="0" fontId="0" fillId="0" borderId="3" xfId="0" applyBorder="1" applyProtection="1">
      <protection locked="0"/>
    </xf>
    <xf numFmtId="0" fontId="0" fillId="0" borderId="1" xfId="0" applyBorder="1" applyProtection="1">
      <protection locked="0"/>
    </xf>
    <xf numFmtId="0" fontId="0" fillId="0" borderId="7" xfId="0" applyBorder="1" applyProtection="1">
      <protection locked="0"/>
    </xf>
    <xf numFmtId="0" fontId="0" fillId="0" borderId="0" xfId="0" applyProtection="1">
      <protection locked="0"/>
    </xf>
    <xf numFmtId="0" fontId="0" fillId="0" borderId="8" xfId="0" applyBorder="1" applyProtection="1">
      <protection locked="0"/>
    </xf>
    <xf numFmtId="0" fontId="0" fillId="0" borderId="6" xfId="0" applyBorder="1" applyProtection="1">
      <protection locked="0"/>
    </xf>
    <xf numFmtId="0" fontId="0" fillId="0" borderId="5" xfId="0" applyBorder="1" applyProtection="1">
      <protection locked="0"/>
    </xf>
    <xf numFmtId="0" fontId="4" fillId="2" borderId="0" xfId="0" applyFont="1" applyFill="1"/>
    <xf numFmtId="0" fontId="0" fillId="0" borderId="18" xfId="0" applyBorder="1" applyAlignment="1">
      <alignment vertical="top"/>
    </xf>
    <xf numFmtId="9" fontId="0" fillId="0" borderId="17" xfId="1" applyFont="1" applyFill="1" applyBorder="1" applyProtection="1">
      <protection locked="0"/>
    </xf>
    <xf numFmtId="0" fontId="4" fillId="0" borderId="17" xfId="0" applyFont="1" applyBorder="1"/>
    <xf numFmtId="164" fontId="0" fillId="0" borderId="17" xfId="1" applyNumberFormat="1" applyFont="1" applyFill="1" applyBorder="1" applyProtection="1">
      <protection locked="0"/>
    </xf>
    <xf numFmtId="0" fontId="0" fillId="0" borderId="9" xfId="0" applyBorder="1"/>
    <xf numFmtId="49" fontId="0" fillId="0" borderId="19" xfId="0" applyNumberFormat="1" applyBorder="1" applyAlignment="1">
      <alignment horizontal="left" vertical="top" wrapText="1"/>
    </xf>
    <xf numFmtId="0" fontId="4" fillId="0" borderId="10" xfId="0" applyFont="1" applyBorder="1" applyProtection="1">
      <protection locked="0"/>
    </xf>
    <xf numFmtId="0" fontId="4" fillId="0" borderId="11" xfId="0" applyFont="1" applyBorder="1" applyProtection="1">
      <protection locked="0"/>
    </xf>
    <xf numFmtId="0" fontId="4" fillId="0" borderId="16"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4" fillId="0" borderId="21" xfId="0" applyFont="1" applyBorder="1" applyProtection="1">
      <protection locked="0"/>
    </xf>
    <xf numFmtId="0" fontId="4" fillId="0" borderId="22" xfId="0" applyFont="1" applyBorder="1" applyProtection="1">
      <protection locked="0"/>
    </xf>
    <xf numFmtId="0" fontId="4" fillId="0" borderId="8" xfId="0" applyFont="1" applyBorder="1" applyProtection="1">
      <protection locked="0"/>
    </xf>
    <xf numFmtId="0" fontId="4" fillId="0" borderId="23" xfId="0" applyFont="1" applyBorder="1" applyProtection="1">
      <protection locked="0"/>
    </xf>
    <xf numFmtId="0" fontId="4" fillId="0" borderId="17" xfId="0" applyFont="1" applyBorder="1" applyProtection="1">
      <protection locked="0"/>
    </xf>
    <xf numFmtId="0" fontId="4" fillId="0" borderId="24" xfId="0" applyFont="1" applyBorder="1" applyProtection="1">
      <protection locked="0"/>
    </xf>
    <xf numFmtId="0" fontId="18" fillId="0" borderId="0" xfId="0" applyFont="1"/>
    <xf numFmtId="0" fontId="0" fillId="0" borderId="16" xfId="0" applyBorder="1"/>
    <xf numFmtId="49" fontId="0" fillId="0" borderId="0" xfId="0" applyNumberFormat="1" applyAlignment="1">
      <alignment horizontal="left" vertical="top" wrapText="1"/>
    </xf>
    <xf numFmtId="49" fontId="0" fillId="0" borderId="22" xfId="0" applyNumberFormat="1" applyBorder="1" applyAlignment="1">
      <alignment horizontal="left" vertical="top" wrapText="1"/>
    </xf>
    <xf numFmtId="2" fontId="0" fillId="0" borderId="16" xfId="0" applyNumberFormat="1" applyBorder="1" applyAlignment="1">
      <alignment horizontal="center" vertical="center" wrapText="1"/>
    </xf>
    <xf numFmtId="0" fontId="20" fillId="0" borderId="0" xfId="0" applyFont="1"/>
    <xf numFmtId="0" fontId="4" fillId="0" borderId="6" xfId="0" applyFont="1" applyBorder="1" applyAlignment="1">
      <alignment horizontal="center" vertical="top" wrapText="1"/>
    </xf>
    <xf numFmtId="0" fontId="0" fillId="0" borderId="6" xfId="0" applyBorder="1" applyAlignment="1">
      <alignment horizontal="center" vertical="top" wrapText="1"/>
    </xf>
    <xf numFmtId="0" fontId="20" fillId="0" borderId="16" xfId="0" applyFont="1" applyBorder="1" applyAlignment="1">
      <alignment horizontal="left" vertical="top" wrapText="1"/>
    </xf>
    <xf numFmtId="0" fontId="0" fillId="0" borderId="16" xfId="0" applyBorder="1" applyAlignment="1" applyProtection="1">
      <alignment horizontal="center"/>
      <protection locked="0"/>
    </xf>
    <xf numFmtId="0" fontId="20" fillId="0" borderId="10" xfId="0" applyFont="1" applyBorder="1" applyAlignment="1">
      <alignment horizontal="left" vertical="top" wrapText="1"/>
    </xf>
    <xf numFmtId="2" fontId="0" fillId="0" borderId="10" xfId="0" applyNumberFormat="1"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49" fontId="3" fillId="0" borderId="29" xfId="0" applyNumberFormat="1" applyFont="1" applyBorder="1" applyAlignment="1">
      <alignment horizontal="left" vertical="top" wrapText="1"/>
    </xf>
    <xf numFmtId="0" fontId="25" fillId="0" borderId="0" xfId="0" applyFont="1"/>
    <xf numFmtId="0" fontId="26" fillId="0" borderId="0" xfId="0" applyFont="1"/>
    <xf numFmtId="0" fontId="27" fillId="0" borderId="0" xfId="0" applyFont="1"/>
    <xf numFmtId="0" fontId="23" fillId="0" borderId="0" xfId="0" applyFont="1"/>
    <xf numFmtId="0" fontId="28" fillId="0" borderId="0" xfId="0" applyFont="1"/>
    <xf numFmtId="0" fontId="29" fillId="0" borderId="0" xfId="0" applyFont="1" applyAlignment="1">
      <alignment horizontal="center" vertical="top" wrapText="1"/>
    </xf>
    <xf numFmtId="0" fontId="29" fillId="0" borderId="0" xfId="0" applyFont="1"/>
    <xf numFmtId="0" fontId="24" fillId="0" borderId="0" xfId="0" applyFont="1" applyAlignment="1">
      <alignment horizontal="center" vertical="top" wrapText="1"/>
    </xf>
    <xf numFmtId="0" fontId="24" fillId="0" borderId="0" xfId="0" applyFont="1"/>
    <xf numFmtId="0" fontId="0" fillId="0" borderId="16" xfId="0" applyBorder="1" applyAlignment="1">
      <alignment horizontal="center" vertical="center" wrapText="1"/>
    </xf>
    <xf numFmtId="0" fontId="20" fillId="0" borderId="16" xfId="0" applyFont="1" applyBorder="1" applyAlignment="1" applyProtection="1">
      <alignment horizontal="center" vertical="center" wrapText="1"/>
      <protection locked="0"/>
    </xf>
    <xf numFmtId="0" fontId="15" fillId="0" borderId="30" xfId="0" applyFont="1" applyBorder="1" applyAlignment="1">
      <alignment horizontal="center" vertical="center" wrapText="1"/>
    </xf>
    <xf numFmtId="0" fontId="20" fillId="0" borderId="31" xfId="0" applyFont="1" applyBorder="1" applyAlignment="1" applyProtection="1">
      <alignment horizontal="center" vertical="center" wrapText="1"/>
      <protection locked="0"/>
    </xf>
    <xf numFmtId="0" fontId="15" fillId="0" borderId="32"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xf>
    <xf numFmtId="14" fontId="0" fillId="0" borderId="16" xfId="0" applyNumberFormat="1" applyBorder="1" applyAlignment="1">
      <alignment horizontal="center" vertical="center"/>
    </xf>
    <xf numFmtId="165" fontId="20" fillId="0" borderId="16" xfId="0" applyNumberFormat="1" applyFont="1" applyBorder="1" applyAlignment="1">
      <alignment horizontal="center" vertical="center"/>
    </xf>
    <xf numFmtId="49" fontId="15" fillId="0" borderId="33" xfId="0" applyNumberFormat="1" applyFont="1" applyBorder="1" applyAlignment="1">
      <alignment horizontal="center" vertical="top" wrapText="1"/>
    </xf>
    <xf numFmtId="49" fontId="15" fillId="0" borderId="32" xfId="0" applyNumberFormat="1" applyFont="1" applyBorder="1" applyAlignment="1">
      <alignment horizontal="center" vertical="top" wrapText="1"/>
    </xf>
    <xf numFmtId="0" fontId="20" fillId="0" borderId="16" xfId="0" applyFont="1" applyBorder="1" applyAlignment="1">
      <alignment horizontal="center" vertical="center"/>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3" fillId="0" borderId="26" xfId="0" applyNumberFormat="1" applyFont="1" applyBorder="1" applyAlignment="1">
      <alignment horizontal="left" vertical="top" wrapText="1"/>
    </xf>
    <xf numFmtId="49" fontId="20" fillId="0" borderId="19" xfId="0" applyNumberFormat="1" applyFont="1" applyBorder="1" applyAlignment="1">
      <alignment horizontal="right" vertical="center" wrapText="1"/>
    </xf>
    <xf numFmtId="49" fontId="20" fillId="0" borderId="25" xfId="0" applyNumberFormat="1" applyFont="1" applyBorder="1" applyAlignment="1">
      <alignment horizontal="center" vertical="center" wrapText="1"/>
    </xf>
    <xf numFmtId="14" fontId="20" fillId="0" borderId="16" xfId="0" applyNumberFormat="1" applyFont="1" applyBorder="1" applyAlignment="1">
      <alignment horizontal="center" vertical="center"/>
    </xf>
    <xf numFmtId="49" fontId="20" fillId="0" borderId="6" xfId="0" applyNumberFormat="1" applyFont="1" applyBorder="1" applyAlignment="1">
      <alignment horizontal="left" vertical="top" wrapText="1"/>
    </xf>
    <xf numFmtId="49" fontId="20" fillId="0" borderId="38" xfId="0" applyNumberFormat="1" applyFont="1" applyBorder="1" applyAlignment="1">
      <alignment horizontal="left" vertical="top" wrapText="1"/>
    </xf>
    <xf numFmtId="49" fontId="20" fillId="0" borderId="8" xfId="0" applyNumberFormat="1" applyFont="1" applyBorder="1" applyAlignment="1">
      <alignment horizontal="left" vertical="top" wrapText="1"/>
    </xf>
    <xf numFmtId="49" fontId="0" fillId="0" borderId="8" xfId="0" applyNumberFormat="1" applyBorder="1" applyAlignment="1">
      <alignment horizontal="left" vertical="top" wrapText="1"/>
    </xf>
    <xf numFmtId="49" fontId="0" fillId="0" borderId="23" xfId="0" applyNumberFormat="1" applyBorder="1" applyAlignment="1">
      <alignment horizontal="left" vertical="top" wrapText="1"/>
    </xf>
    <xf numFmtId="0" fontId="15"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13" fillId="0" borderId="16"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49" fontId="20" fillId="0" borderId="7" xfId="0" applyNumberFormat="1" applyFont="1" applyBorder="1" applyAlignment="1">
      <alignment horizontal="left" vertical="top" wrapText="1"/>
    </xf>
    <xf numFmtId="49" fontId="20" fillId="0" borderId="21" xfId="0" applyNumberFormat="1" applyFont="1" applyBorder="1" applyAlignment="1">
      <alignment horizontal="left" vertical="top" wrapText="1"/>
    </xf>
    <xf numFmtId="49" fontId="15" fillId="0" borderId="18" xfId="0" applyNumberFormat="1" applyFont="1" applyBorder="1" applyAlignment="1">
      <alignment horizontal="center" vertical="top" wrapText="1"/>
    </xf>
    <xf numFmtId="49" fontId="15" fillId="0" borderId="2" xfId="0" applyNumberFormat="1" applyFont="1" applyBorder="1" applyAlignment="1">
      <alignment horizontal="center" vertical="top" wrapText="1"/>
    </xf>
    <xf numFmtId="49" fontId="15" fillId="0" borderId="41" xfId="0" applyNumberFormat="1" applyFont="1" applyBorder="1" applyAlignment="1">
      <alignment horizontal="center" vertical="top" wrapText="1"/>
    </xf>
    <xf numFmtId="49" fontId="15" fillId="0" borderId="44" xfId="0" applyNumberFormat="1" applyFont="1" applyBorder="1" applyAlignment="1">
      <alignment horizontal="center" vertical="top" wrapText="1"/>
    </xf>
    <xf numFmtId="49" fontId="15" fillId="0" borderId="33" xfId="0" applyNumberFormat="1" applyFont="1" applyBorder="1" applyAlignment="1">
      <alignment horizontal="center" vertical="top" wrapText="1"/>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0" fillId="0" borderId="13" xfId="0" applyBorder="1" applyAlignment="1">
      <alignment horizontal="left"/>
    </xf>
    <xf numFmtId="0" fontId="0" fillId="0" borderId="8" xfId="0" applyBorder="1" applyAlignment="1">
      <alignment horizontal="left"/>
    </xf>
    <xf numFmtId="0" fontId="0" fillId="0" borderId="39" xfId="0" applyBorder="1" applyAlignment="1">
      <alignment horizontal="right" vertical="top"/>
    </xf>
    <xf numFmtId="0" fontId="0" fillId="0" borderId="10" xfId="0" applyBorder="1" applyAlignment="1">
      <alignment horizontal="righ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4" xfId="0" applyFont="1" applyBorder="1" applyAlignment="1">
      <alignment horizontal="right" vertical="top"/>
    </xf>
    <xf numFmtId="0" fontId="20" fillId="0" borderId="9" xfId="0" applyFont="1"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41"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top"/>
    </xf>
    <xf numFmtId="0" fontId="4" fillId="0" borderId="16" xfId="0" applyFont="1" applyBorder="1" applyAlignment="1" applyProtection="1">
      <alignment horizontal="left"/>
      <protection locked="0"/>
    </xf>
    <xf numFmtId="0" fontId="0" fillId="3" borderId="9" xfId="0"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0" borderId="9" xfId="0" applyFont="1" applyBorder="1" applyAlignment="1">
      <alignment horizontal="right" vertical="top"/>
    </xf>
    <xf numFmtId="49" fontId="20" fillId="4" borderId="6" xfId="0" applyNumberFormat="1" applyFont="1" applyFill="1" applyBorder="1" applyAlignment="1">
      <alignment horizontal="left" vertical="top" wrapText="1"/>
    </xf>
    <xf numFmtId="49" fontId="0" fillId="4" borderId="6" xfId="0" applyNumberFormat="1" applyFill="1" applyBorder="1" applyAlignment="1">
      <alignment horizontal="left" vertical="top" wrapText="1"/>
    </xf>
    <xf numFmtId="49" fontId="0" fillId="4" borderId="38" xfId="0" applyNumberFormat="1" applyFill="1" applyBorder="1" applyAlignment="1">
      <alignment horizontal="left" vertical="top" wrapText="1"/>
    </xf>
    <xf numFmtId="0" fontId="28" fillId="0" borderId="0" xfId="0" applyFont="1" applyAlignment="1"/>
    <xf numFmtId="0" fontId="13" fillId="0" borderId="36" xfId="0" applyFont="1" applyBorder="1" applyAlignment="1" applyProtection="1">
      <alignment horizontal="center" vertical="center" wrapText="1"/>
      <protection locked="0"/>
    </xf>
    <xf numFmtId="0" fontId="11" fillId="0" borderId="43" xfId="0" applyFont="1" applyBorder="1" applyAlignment="1">
      <alignment horizontal="center" wrapText="1"/>
    </xf>
    <xf numFmtId="0" fontId="11" fillId="0" borderId="36" xfId="0" applyFont="1" applyBorder="1" applyAlignment="1">
      <alignment horizontal="center" wrapText="1"/>
    </xf>
    <xf numFmtId="49" fontId="0" fillId="0" borderId="6" xfId="0" applyNumberFormat="1" applyBorder="1" applyAlignment="1">
      <alignment horizontal="left" vertical="top" wrapText="1"/>
    </xf>
    <xf numFmtId="49" fontId="0" fillId="0" borderId="38" xfId="0" applyNumberFormat="1" applyBorder="1" applyAlignment="1">
      <alignment horizontal="left" vertical="top" wrapText="1"/>
    </xf>
    <xf numFmtId="0" fontId="0" fillId="0" borderId="8"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39" xfId="0" applyBorder="1" applyAlignment="1">
      <alignment horizontal="left" vertical="top"/>
    </xf>
    <xf numFmtId="0" fontId="0" fillId="0" borderId="10" xfId="0" applyBorder="1" applyAlignment="1">
      <alignment horizontal="left" vertical="top"/>
    </xf>
    <xf numFmtId="49" fontId="0" fillId="6" borderId="0" xfId="0" applyNumberFormat="1" applyFill="1" applyAlignment="1">
      <alignment horizontal="left" vertical="top" wrapText="1"/>
    </xf>
    <xf numFmtId="49" fontId="0" fillId="6" borderId="22" xfId="0" applyNumberFormat="1" applyFill="1" applyBorder="1" applyAlignment="1">
      <alignment horizontal="left" vertical="top" wrapText="1"/>
    </xf>
    <xf numFmtId="49" fontId="0" fillId="0" borderId="0" xfId="0" applyNumberFormat="1" applyAlignment="1">
      <alignment horizontal="left" vertical="top" wrapText="1"/>
    </xf>
    <xf numFmtId="49" fontId="0" fillId="0" borderId="22" xfId="0" applyNumberFormat="1" applyBorder="1" applyAlignment="1">
      <alignment horizontal="left" vertical="top" wrapText="1"/>
    </xf>
    <xf numFmtId="49" fontId="0" fillId="5" borderId="0" xfId="0" applyNumberFormat="1" applyFill="1" applyAlignment="1">
      <alignment horizontal="left" vertical="top" wrapText="1"/>
    </xf>
    <xf numFmtId="49" fontId="0" fillId="5" borderId="22" xfId="0" applyNumberFormat="1" applyFill="1" applyBorder="1" applyAlignment="1">
      <alignment horizontal="left" vertical="top" wrapText="1"/>
    </xf>
    <xf numFmtId="49" fontId="20" fillId="7" borderId="0" xfId="0" applyNumberFormat="1" applyFont="1" applyFill="1" applyAlignment="1">
      <alignment horizontal="left" vertical="top" wrapText="1"/>
    </xf>
    <xf numFmtId="49" fontId="0" fillId="7" borderId="0" xfId="0" applyNumberFormat="1" applyFill="1" applyAlignment="1">
      <alignment horizontal="left" vertical="top" wrapText="1"/>
    </xf>
    <xf numFmtId="49" fontId="0" fillId="7" borderId="22" xfId="0" applyNumberFormat="1" applyFill="1" applyBorder="1" applyAlignment="1">
      <alignment horizontal="left" vertical="top" wrapText="1"/>
    </xf>
    <xf numFmtId="0" fontId="0" fillId="0" borderId="8" xfId="0" applyBorder="1" applyAlignment="1"/>
    <xf numFmtId="0" fontId="0" fillId="0" borderId="23" xfId="0" applyBorder="1" applyAlignment="1"/>
    <xf numFmtId="0" fontId="20" fillId="0" borderId="16" xfId="0" applyFont="1" applyBorder="1" applyAlignment="1" applyProtection="1">
      <alignment horizontal="center" vertical="center" wrapText="1"/>
      <protection locked="0"/>
    </xf>
    <xf numFmtId="0" fontId="0" fillId="0" borderId="3"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14" fillId="0" borderId="42" xfId="0" applyFont="1" applyBorder="1" applyAlignment="1">
      <alignment horizontal="center" vertical="center"/>
    </xf>
    <xf numFmtId="0" fontId="14" fillId="0" borderId="27" xfId="0" applyFont="1" applyBorder="1" applyAlignment="1">
      <alignment horizontal="center" vertical="center"/>
    </xf>
    <xf numFmtId="0" fontId="0" fillId="0" borderId="17"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4" fillId="0" borderId="20" xfId="0" applyFont="1" applyBorder="1" applyAlignment="1" applyProtection="1">
      <alignment horizontal="left"/>
      <protection locked="0"/>
    </xf>
    <xf numFmtId="0" fontId="0" fillId="0" borderId="4" xfId="0" applyBorder="1" applyAlignment="1">
      <alignment horizontal="left" vertical="top"/>
    </xf>
    <xf numFmtId="0" fontId="0" fillId="3" borderId="9" xfId="0" applyFill="1" applyBorder="1" applyAlignment="1">
      <alignment horizontal="left" vertical="top"/>
    </xf>
    <xf numFmtId="0" fontId="0" fillId="3" borderId="4" xfId="0" applyFill="1" applyBorder="1" applyAlignment="1">
      <alignment horizontal="left" vertical="top"/>
    </xf>
    <xf numFmtId="0" fontId="1" fillId="0" borderId="13" xfId="0" applyFont="1" applyBorder="1" applyAlignment="1">
      <alignment horizontal="left"/>
    </xf>
    <xf numFmtId="0" fontId="1" fillId="0" borderId="3" xfId="0" applyFont="1" applyBorder="1" applyAlignment="1">
      <alignment horizontal="left"/>
    </xf>
    <xf numFmtId="49" fontId="0" fillId="0" borderId="7" xfId="0" applyNumberFormat="1" applyBorder="1" applyAlignment="1">
      <alignment horizontal="left" vertical="top" wrapText="1"/>
    </xf>
    <xf numFmtId="49" fontId="0" fillId="0" borderId="21" xfId="0" applyNumberFormat="1" applyBorder="1" applyAlignment="1">
      <alignment horizontal="left" vertical="top" wrapText="1"/>
    </xf>
    <xf numFmtId="0" fontId="4" fillId="0" borderId="20" xfId="0" quotePrefix="1" applyFont="1" applyBorder="1" applyAlignment="1" applyProtection="1">
      <alignment horizontal="left"/>
      <protection locked="0"/>
    </xf>
    <xf numFmtId="0" fontId="4" fillId="2" borderId="16" xfId="0" applyFont="1" applyFill="1" applyBorder="1" applyAlignment="1" applyProtection="1">
      <alignment horizontal="left"/>
      <protection locked="0"/>
    </xf>
    <xf numFmtId="0" fontId="15"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13" fillId="0" borderId="31"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4" fillId="0" borderId="17"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4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16" fillId="0" borderId="31" xfId="0" applyFont="1" applyBorder="1" applyAlignment="1">
      <alignment horizontal="center" vertical="center"/>
    </xf>
    <xf numFmtId="0" fontId="16" fillId="0" borderId="34" xfId="0" applyFont="1" applyBorder="1" applyAlignment="1">
      <alignment horizontal="center" vertical="center"/>
    </xf>
    <xf numFmtId="0" fontId="16" fillId="0" borderId="16"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4" fillId="2" borderId="20" xfId="0" applyFont="1" applyFill="1" applyBorder="1" applyAlignment="1" applyProtection="1">
      <alignment horizontal="left"/>
      <protection locked="0"/>
    </xf>
    <xf numFmtId="0" fontId="0" fillId="0" borderId="0" xfId="0" applyAlignment="1">
      <alignment horizontal="left"/>
    </xf>
    <xf numFmtId="0" fontId="1" fillId="0" borderId="0" xfId="0" applyFont="1" applyAlignment="1">
      <alignment horizontal="left"/>
    </xf>
    <xf numFmtId="0" fontId="20" fillId="0" borderId="16" xfId="0" applyFont="1" applyBorder="1" applyAlignment="1">
      <alignment horizontal="center" vertical="center"/>
    </xf>
    <xf numFmtId="14" fontId="0" fillId="0" borderId="16" xfId="0" applyNumberFormat="1" applyBorder="1" applyAlignment="1">
      <alignment horizontal="center" vertical="center"/>
    </xf>
  </cellXfs>
  <cellStyles count="2">
    <cellStyle name="Normal" xfId="0" builtinId="0"/>
    <cellStyle name="Percent" xfId="1" builtinId="5"/>
  </cellStyles>
  <dxfs count="13">
    <dxf>
      <fill>
        <patternFill patternType="mediumGray">
          <fgColor indexed="9"/>
          <bgColor indexed="47"/>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39994506668294322"/>
        </patternFill>
      </fill>
    </dxf>
    <dxf>
      <font>
        <b/>
        <i val="0"/>
        <condense val="0"/>
        <extend val="0"/>
        <color indexed="10"/>
      </font>
      <fill>
        <patternFill patternType="mediumGray">
          <fgColor indexed="9"/>
          <bgColor indexed="47"/>
        </patternFill>
      </fill>
    </dxf>
    <dxf>
      <font>
        <b/>
        <i val="0"/>
        <condense val="0"/>
        <extend val="0"/>
        <color indexed="10"/>
      </font>
      <fill>
        <patternFill patternType="mediumGray">
          <fgColor indexed="9"/>
          <bgColor indexed="47"/>
        </patternFill>
      </fill>
    </dxf>
    <dxf>
      <font>
        <b/>
        <i val="0"/>
        <condense val="0"/>
        <extend val="0"/>
        <color indexed="10"/>
      </font>
      <fill>
        <patternFill patternType="mediumGray">
          <fgColor indexed="9"/>
          <bgColor indexed="47"/>
        </patternFill>
      </fill>
    </dxf>
    <dxf>
      <font>
        <b/>
        <i val="0"/>
        <condense val="0"/>
        <extend val="0"/>
        <color indexed="10"/>
      </font>
    </dxf>
    <dxf>
      <font>
        <b/>
        <i val="0"/>
        <condense val="0"/>
        <extend val="0"/>
        <color indexed="10"/>
      </font>
      <fill>
        <patternFill patternType="mediumGray">
          <fgColor indexed="9"/>
          <bgColor indexed="47"/>
        </patternFill>
      </fill>
    </dxf>
    <dxf>
      <fill>
        <patternFill patternType="mediumGray">
          <fgColor indexed="9"/>
          <bgColor indexed="47"/>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222250</xdr:colOff>
      <xdr:row>2</xdr:row>
      <xdr:rowOff>158750</xdr:rowOff>
    </xdr:from>
    <xdr:to>
      <xdr:col>9</xdr:col>
      <xdr:colOff>0</xdr:colOff>
      <xdr:row>4</xdr:row>
      <xdr:rowOff>38100</xdr:rowOff>
    </xdr:to>
    <xdr:pic>
      <xdr:nvPicPr>
        <xdr:cNvPr id="5314" name="Picture 1" descr="EA_logo_Green.jpg">
          <a:extLst>
            <a:ext uri="{FF2B5EF4-FFF2-40B4-BE49-F238E27FC236}">
              <a16:creationId xmlns:a16="http://schemas.microsoft.com/office/drawing/2014/main" id="{8C51BD64-F762-4FED-A00C-79466C61A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1950" y="1308100"/>
          <a:ext cx="3441700"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24"/>
  <sheetViews>
    <sheetView tabSelected="1" zoomScale="70" zoomScaleNormal="70" workbookViewId="0">
      <pane ySplit="6" topLeftCell="A9" activePane="bottomLeft" state="frozen"/>
      <selection pane="bottomLeft" activeCell="H12" sqref="H12"/>
    </sheetView>
  </sheetViews>
  <sheetFormatPr defaultColWidth="8.84375" defaultRowHeight="15.5" x14ac:dyDescent="0.35"/>
  <cols>
    <col min="1" max="1" width="30.3046875" style="6" customWidth="1"/>
    <col min="2" max="2" width="34.84375" style="10" customWidth="1"/>
    <col min="3" max="3" width="11" customWidth="1"/>
    <col min="4" max="4" width="10" style="11" customWidth="1"/>
    <col min="5" max="5" width="9" customWidth="1"/>
    <col min="6" max="6" width="14.07421875" customWidth="1"/>
    <col min="7" max="7" width="8.84375" style="11"/>
    <col min="8" max="8" width="17.69140625" customWidth="1"/>
    <col min="9" max="9" width="17.84375" customWidth="1"/>
    <col min="31" max="31" width="12.07421875" customWidth="1"/>
  </cols>
  <sheetData>
    <row r="1" spans="1:31" ht="47.25" customHeight="1" thickBot="1" x14ac:dyDescent="0.4">
      <c r="A1" s="178" t="s">
        <v>0</v>
      </c>
      <c r="B1" s="179"/>
      <c r="C1" s="179"/>
      <c r="D1" s="179"/>
      <c r="E1" s="179"/>
      <c r="F1" s="179"/>
      <c r="G1" s="77"/>
      <c r="H1" s="77"/>
      <c r="I1" s="78"/>
    </row>
    <row r="2" spans="1:31" s="36" customFormat="1" ht="43.75" customHeight="1" x14ac:dyDescent="0.4">
      <c r="A2" s="91" t="s">
        <v>1</v>
      </c>
      <c r="B2" s="92"/>
      <c r="C2" s="193" t="s">
        <v>2</v>
      </c>
      <c r="D2" s="194"/>
      <c r="E2" s="195"/>
      <c r="F2" s="196"/>
      <c r="G2" s="203"/>
      <c r="H2" s="203"/>
      <c r="I2" s="204"/>
      <c r="L2" s="152"/>
      <c r="M2" s="152"/>
      <c r="N2" s="80" t="s">
        <v>3</v>
      </c>
      <c r="O2" s="84"/>
      <c r="P2" s="84"/>
      <c r="Q2" s="84"/>
      <c r="R2" s="84"/>
      <c r="S2" s="81"/>
      <c r="T2" s="81"/>
      <c r="U2" s="81"/>
      <c r="V2" s="81"/>
      <c r="W2" s="82"/>
      <c r="X2" s="82"/>
      <c r="Y2" s="82"/>
      <c r="Z2" s="82"/>
      <c r="AA2" s="82"/>
    </row>
    <row r="3" spans="1:31" s="36" customFormat="1" ht="43.75" customHeight="1" x14ac:dyDescent="0.4">
      <c r="A3" s="93" t="s">
        <v>4</v>
      </c>
      <c r="B3" s="90"/>
      <c r="C3" s="115" t="s">
        <v>5</v>
      </c>
      <c r="D3" s="116"/>
      <c r="E3" s="117"/>
      <c r="F3" s="118"/>
      <c r="G3" s="205"/>
      <c r="H3" s="205"/>
      <c r="I3" s="206"/>
      <c r="L3" s="152"/>
      <c r="M3" s="152"/>
      <c r="N3" s="80" t="s">
        <v>6</v>
      </c>
      <c r="O3" s="84"/>
      <c r="P3" s="84"/>
      <c r="Q3" s="84"/>
      <c r="R3" s="84"/>
      <c r="S3" s="81"/>
      <c r="T3" s="81"/>
      <c r="U3" s="81"/>
      <c r="V3" s="81"/>
      <c r="W3" s="82"/>
      <c r="X3" s="82"/>
      <c r="Y3" s="82"/>
      <c r="Z3" s="82"/>
      <c r="AA3" s="82"/>
    </row>
    <row r="4" spans="1:31" s="36" customFormat="1" ht="43.75" customHeight="1" x14ac:dyDescent="0.4">
      <c r="A4" s="93" t="s">
        <v>7</v>
      </c>
      <c r="B4" s="90"/>
      <c r="C4" s="115" t="s">
        <v>8</v>
      </c>
      <c r="D4" s="115"/>
      <c r="E4" s="174" t="s">
        <v>3</v>
      </c>
      <c r="F4" s="174"/>
      <c r="G4" s="205"/>
      <c r="H4" s="205"/>
      <c r="I4" s="206"/>
      <c r="L4" s="152"/>
      <c r="M4" s="152"/>
      <c r="N4" s="80" t="s">
        <v>9</v>
      </c>
      <c r="O4" s="84"/>
      <c r="P4" s="84"/>
      <c r="Q4" s="84"/>
      <c r="R4" s="84"/>
      <c r="S4" s="81"/>
      <c r="T4" s="81"/>
      <c r="U4" s="81"/>
      <c r="V4" s="81"/>
      <c r="W4" s="82"/>
      <c r="X4" s="82"/>
      <c r="Y4" s="82"/>
      <c r="Z4" s="82"/>
      <c r="AA4" s="82"/>
    </row>
    <row r="5" spans="1:31" s="36" customFormat="1" ht="17.5" customHeight="1" thickBot="1" x14ac:dyDescent="0.45">
      <c r="A5" s="154"/>
      <c r="B5" s="155"/>
      <c r="C5" s="155"/>
      <c r="D5" s="155"/>
      <c r="E5" s="153"/>
      <c r="F5" s="153"/>
      <c r="G5" s="207"/>
      <c r="H5" s="207"/>
      <c r="I5" s="208"/>
      <c r="L5" s="152"/>
      <c r="M5" s="152"/>
      <c r="N5" s="80" t="s">
        <v>10</v>
      </c>
      <c r="O5" s="84"/>
      <c r="P5" s="84"/>
      <c r="Q5" s="84"/>
      <c r="R5" s="84"/>
      <c r="S5" s="81"/>
      <c r="T5" s="81"/>
      <c r="U5" s="81"/>
      <c r="V5" s="81"/>
      <c r="W5" s="82"/>
      <c r="X5" s="82"/>
      <c r="Y5" s="82"/>
      <c r="Z5" s="82"/>
      <c r="AA5" s="82"/>
      <c r="AE5" s="65"/>
    </row>
    <row r="6" spans="1:31" ht="62" x14ac:dyDescent="0.35">
      <c r="A6" s="75" t="s">
        <v>11</v>
      </c>
      <c r="B6" s="76" t="e">
        <f>'Summary calculation'!B6</f>
        <v>#DIV/0!</v>
      </c>
      <c r="C6" s="30" t="s">
        <v>12</v>
      </c>
      <c r="D6" s="29" t="s">
        <v>13</v>
      </c>
      <c r="E6" s="28" t="s">
        <v>14</v>
      </c>
      <c r="F6" s="28" t="s">
        <v>15</v>
      </c>
      <c r="G6" s="29" t="s">
        <v>13</v>
      </c>
      <c r="H6" s="28" t="s">
        <v>16</v>
      </c>
      <c r="I6" s="31" t="s">
        <v>17</v>
      </c>
      <c r="J6" s="5"/>
      <c r="K6" s="5"/>
      <c r="L6" s="85"/>
      <c r="M6" s="85"/>
      <c r="N6" s="80" t="s">
        <v>18</v>
      </c>
      <c r="O6" s="86"/>
      <c r="P6" s="86"/>
      <c r="Q6" s="86"/>
      <c r="R6" s="86"/>
      <c r="S6" s="83"/>
      <c r="T6" s="83"/>
      <c r="U6" s="83"/>
      <c r="V6" s="83"/>
      <c r="W6" s="83"/>
      <c r="X6" s="83"/>
      <c r="Y6" s="83"/>
      <c r="Z6" s="83"/>
      <c r="AA6" s="83"/>
    </row>
    <row r="7" spans="1:31" ht="31" x14ac:dyDescent="0.35">
      <c r="A7" s="73" t="s">
        <v>19</v>
      </c>
      <c r="B7" s="74"/>
      <c r="C7" s="30"/>
      <c r="D7" s="71"/>
      <c r="E7" s="28"/>
      <c r="F7" s="72"/>
      <c r="G7" s="71"/>
      <c r="H7" s="28"/>
      <c r="I7" s="31"/>
      <c r="J7" s="5"/>
      <c r="K7" s="5"/>
      <c r="L7" s="87"/>
      <c r="M7" s="87"/>
      <c r="N7" s="80" t="s">
        <v>20</v>
      </c>
      <c r="O7" s="88"/>
      <c r="P7" s="88"/>
      <c r="Q7" s="88"/>
      <c r="R7" s="88"/>
    </row>
    <row r="8" spans="1:31" ht="39.75" customHeight="1" x14ac:dyDescent="0.35">
      <c r="A8" s="73" t="s">
        <v>21</v>
      </c>
      <c r="B8" s="69" t="str">
        <f>IF(B7="","",'Summary calculation'!B8)</f>
        <v/>
      </c>
      <c r="C8" s="30"/>
      <c r="D8" s="71"/>
      <c r="E8" s="28"/>
      <c r="F8" s="72"/>
      <c r="G8" s="71"/>
      <c r="H8" s="28"/>
      <c r="I8" s="31"/>
      <c r="J8" s="5"/>
      <c r="K8" s="5"/>
      <c r="L8" s="5"/>
      <c r="M8" s="5"/>
    </row>
    <row r="9" spans="1:31" ht="18.649999999999999" customHeight="1" x14ac:dyDescent="0.35">
      <c r="A9" s="32" t="s">
        <v>22</v>
      </c>
      <c r="B9" s="13"/>
      <c r="C9" s="37"/>
      <c r="D9" s="24" t="s">
        <v>23</v>
      </c>
      <c r="E9" s="37"/>
      <c r="F9" s="42"/>
      <c r="G9" s="24"/>
      <c r="H9" s="54"/>
      <c r="I9" s="55"/>
    </row>
    <row r="10" spans="1:31" ht="18.649999999999999" customHeight="1" x14ac:dyDescent="0.35">
      <c r="A10" s="129" t="s">
        <v>24</v>
      </c>
      <c r="B10" s="175"/>
      <c r="C10" s="38"/>
      <c r="D10" s="23" t="s">
        <v>23</v>
      </c>
      <c r="E10" s="37"/>
      <c r="F10" s="42"/>
      <c r="G10" s="24"/>
      <c r="H10" s="56"/>
      <c r="I10" s="57"/>
    </row>
    <row r="11" spans="1:31" ht="18.649999999999999" customHeight="1" x14ac:dyDescent="0.35">
      <c r="A11" s="33" t="s">
        <v>25</v>
      </c>
      <c r="B11" s="15"/>
      <c r="C11" s="39"/>
      <c r="D11" s="11" t="s">
        <v>23</v>
      </c>
      <c r="E11" s="37"/>
      <c r="F11" s="43"/>
      <c r="H11" s="56"/>
      <c r="I11" s="57"/>
    </row>
    <row r="12" spans="1:31" ht="18.649999999999999" customHeight="1" x14ac:dyDescent="0.35">
      <c r="A12" s="33" t="s">
        <v>26</v>
      </c>
      <c r="C12" s="12"/>
      <c r="D12" s="26"/>
      <c r="E12" s="42"/>
      <c r="F12" s="44"/>
      <c r="G12" s="26"/>
      <c r="H12" s="56"/>
      <c r="I12" s="57"/>
    </row>
    <row r="13" spans="1:31" x14ac:dyDescent="0.35">
      <c r="A13" s="34"/>
      <c r="B13" s="184" t="s">
        <v>27</v>
      </c>
      <c r="C13" s="37"/>
      <c r="D13" s="11" t="s">
        <v>28</v>
      </c>
      <c r="E13" s="37"/>
      <c r="F13" s="37">
        <v>0.93</v>
      </c>
      <c r="G13" s="11" t="s">
        <v>29</v>
      </c>
      <c r="H13" s="144"/>
      <c r="I13" s="183"/>
    </row>
    <row r="14" spans="1:31" x14ac:dyDescent="0.35">
      <c r="A14" s="34"/>
      <c r="B14" s="182"/>
      <c r="E14" s="43"/>
      <c r="F14" s="37">
        <v>42800</v>
      </c>
      <c r="G14" s="11" t="s">
        <v>30</v>
      </c>
      <c r="H14" s="144"/>
      <c r="I14" s="183"/>
    </row>
    <row r="15" spans="1:31" ht="17" x14ac:dyDescent="0.35">
      <c r="A15" s="34"/>
      <c r="B15" s="181" t="s">
        <v>31</v>
      </c>
      <c r="C15" s="37"/>
      <c r="D15" s="11" t="s">
        <v>32</v>
      </c>
      <c r="E15" s="41"/>
      <c r="F15" s="37">
        <v>34200</v>
      </c>
      <c r="G15" s="11" t="s">
        <v>33</v>
      </c>
      <c r="H15" s="144"/>
      <c r="I15" s="183"/>
    </row>
    <row r="16" spans="1:31" x14ac:dyDescent="0.35">
      <c r="A16" s="34"/>
      <c r="B16" s="182"/>
      <c r="E16" s="43"/>
      <c r="F16" s="37"/>
      <c r="H16" s="144"/>
      <c r="I16" s="183"/>
    </row>
    <row r="17" spans="1:9" ht="17" x14ac:dyDescent="0.35">
      <c r="A17" s="34"/>
      <c r="B17" s="181" t="s">
        <v>34</v>
      </c>
      <c r="C17" s="37"/>
      <c r="D17" s="11" t="s">
        <v>32</v>
      </c>
      <c r="E17" s="41"/>
      <c r="F17" s="37"/>
      <c r="G17" s="11" t="s">
        <v>35</v>
      </c>
      <c r="H17" s="144"/>
      <c r="I17" s="183"/>
    </row>
    <row r="18" spans="1:9" x14ac:dyDescent="0.35">
      <c r="A18" s="34"/>
      <c r="B18" s="182"/>
      <c r="E18" s="43"/>
      <c r="F18" s="37"/>
      <c r="G18" s="11" t="s">
        <v>30</v>
      </c>
      <c r="H18" s="144"/>
      <c r="I18" s="183"/>
    </row>
    <row r="19" spans="1:9" x14ac:dyDescent="0.35">
      <c r="A19" s="34"/>
      <c r="B19" s="185" t="s">
        <v>36</v>
      </c>
      <c r="C19" s="37"/>
      <c r="D19" s="11" t="s">
        <v>28</v>
      </c>
      <c r="E19" s="41"/>
      <c r="F19" s="37"/>
      <c r="G19" s="11" t="s">
        <v>29</v>
      </c>
      <c r="H19" s="144"/>
      <c r="I19" s="183"/>
    </row>
    <row r="20" spans="1:9" x14ac:dyDescent="0.35">
      <c r="A20" s="34"/>
      <c r="B20" s="186"/>
      <c r="E20" s="43"/>
      <c r="F20" s="37"/>
      <c r="G20" s="11" t="s">
        <v>30</v>
      </c>
      <c r="H20" s="144"/>
      <c r="I20" s="183"/>
    </row>
    <row r="21" spans="1:9" ht="17" x14ac:dyDescent="0.35">
      <c r="A21" s="138" t="s">
        <v>37</v>
      </c>
      <c r="B21" s="158"/>
      <c r="C21" s="37"/>
      <c r="D21" s="26" t="s">
        <v>38</v>
      </c>
      <c r="E21" s="41"/>
      <c r="F21" s="37"/>
      <c r="G21" s="11" t="s">
        <v>35</v>
      </c>
      <c r="H21" s="144"/>
      <c r="I21" s="183"/>
    </row>
    <row r="22" spans="1:9" x14ac:dyDescent="0.35">
      <c r="A22" s="140"/>
      <c r="B22" s="159"/>
      <c r="C22" s="16"/>
      <c r="E22" s="43"/>
      <c r="F22" s="37"/>
      <c r="G22" s="11" t="s">
        <v>39</v>
      </c>
      <c r="H22" s="144"/>
      <c r="I22" s="183"/>
    </row>
    <row r="23" spans="1:9" x14ac:dyDescent="0.35">
      <c r="A23" s="142"/>
      <c r="B23" s="160"/>
      <c r="C23" s="17"/>
      <c r="D23" s="18"/>
      <c r="E23" s="45"/>
      <c r="F23" s="66">
        <f>IF(1.01*(F22-25)&lt;0,0,1.01*(F22-25))</f>
        <v>0</v>
      </c>
      <c r="G23" s="18" t="s">
        <v>30</v>
      </c>
      <c r="H23" s="144"/>
      <c r="I23" s="183"/>
    </row>
    <row r="24" spans="1:9" ht="17" x14ac:dyDescent="0.35">
      <c r="A24" s="138" t="s">
        <v>40</v>
      </c>
      <c r="B24" s="158"/>
      <c r="C24" s="38"/>
      <c r="D24" s="11" t="s">
        <v>38</v>
      </c>
      <c r="E24" s="46"/>
      <c r="F24" s="37"/>
      <c r="G24" s="11" t="s">
        <v>35</v>
      </c>
      <c r="H24" s="144"/>
      <c r="I24" s="183"/>
    </row>
    <row r="25" spans="1:9" x14ac:dyDescent="0.35">
      <c r="A25" s="140"/>
      <c r="B25" s="159"/>
      <c r="E25" s="43"/>
      <c r="F25" s="37"/>
      <c r="G25" s="11" t="s">
        <v>39</v>
      </c>
      <c r="H25" s="144"/>
      <c r="I25" s="183"/>
    </row>
    <row r="26" spans="1:9" x14ac:dyDescent="0.35">
      <c r="A26" s="142"/>
      <c r="B26" s="160"/>
      <c r="E26" s="43"/>
      <c r="F26" s="66">
        <f>IF(1.01*(F25-25)&lt;0,0,1.01*(F25-25))</f>
        <v>0</v>
      </c>
      <c r="G26" s="11" t="s">
        <v>30</v>
      </c>
      <c r="H26" s="144"/>
      <c r="I26" s="183"/>
    </row>
    <row r="27" spans="1:9" ht="17" x14ac:dyDescent="0.35">
      <c r="A27" s="138" t="s">
        <v>41</v>
      </c>
      <c r="B27" s="158"/>
      <c r="C27" s="37"/>
      <c r="D27" s="11" t="s">
        <v>38</v>
      </c>
      <c r="E27" s="37"/>
      <c r="F27" s="37"/>
      <c r="G27" s="11" t="s">
        <v>35</v>
      </c>
      <c r="H27" s="197"/>
      <c r="I27" s="200"/>
    </row>
    <row r="28" spans="1:9" x14ac:dyDescent="0.35">
      <c r="A28" s="140"/>
      <c r="B28" s="159"/>
      <c r="E28" s="43"/>
      <c r="F28" s="37"/>
      <c r="G28" s="11" t="s">
        <v>39</v>
      </c>
      <c r="H28" s="198"/>
      <c r="I28" s="201"/>
    </row>
    <row r="29" spans="1:9" x14ac:dyDescent="0.35">
      <c r="A29" s="142"/>
      <c r="B29" s="160"/>
      <c r="E29" s="43"/>
      <c r="F29" s="66">
        <f>IF(1.01*(F28-25)&lt;0,0,1.01*(F28-25))</f>
        <v>0</v>
      </c>
      <c r="G29" s="11" t="s">
        <v>30</v>
      </c>
      <c r="H29" s="199"/>
      <c r="I29" s="202"/>
    </row>
    <row r="30" spans="1:9" x14ac:dyDescent="0.35">
      <c r="A30" s="176" t="s">
        <v>42</v>
      </c>
      <c r="B30" s="177"/>
      <c r="C30" s="25"/>
      <c r="D30" s="26"/>
      <c r="E30" s="44"/>
      <c r="F30" s="42"/>
      <c r="G30" s="26"/>
      <c r="H30" s="58"/>
      <c r="I30" s="59"/>
    </row>
    <row r="31" spans="1:9" x14ac:dyDescent="0.35">
      <c r="A31" s="35"/>
      <c r="B31" s="161" t="s">
        <v>43</v>
      </c>
      <c r="C31" s="40"/>
      <c r="D31" s="11" t="s">
        <v>44</v>
      </c>
      <c r="E31" s="41"/>
      <c r="F31" s="37"/>
      <c r="G31" s="11" t="s">
        <v>39</v>
      </c>
      <c r="H31" s="144"/>
      <c r="I31" s="183"/>
    </row>
    <row r="32" spans="1:9" x14ac:dyDescent="0.35">
      <c r="A32" s="34"/>
      <c r="B32" s="161"/>
      <c r="E32" s="43"/>
      <c r="F32" s="37"/>
      <c r="G32" s="11" t="s">
        <v>45</v>
      </c>
      <c r="H32" s="144"/>
      <c r="I32" s="183"/>
    </row>
    <row r="33" spans="1:9" x14ac:dyDescent="0.35">
      <c r="A33" s="34"/>
      <c r="B33" s="162"/>
      <c r="E33" s="43"/>
      <c r="F33" s="37"/>
      <c r="G33" s="11" t="s">
        <v>30</v>
      </c>
      <c r="H33" s="144"/>
      <c r="I33" s="183"/>
    </row>
    <row r="34" spans="1:9" x14ac:dyDescent="0.35">
      <c r="A34" s="34"/>
      <c r="B34" s="131" t="s">
        <v>46</v>
      </c>
      <c r="C34" s="40"/>
      <c r="D34" s="11" t="s">
        <v>44</v>
      </c>
      <c r="E34" s="41"/>
      <c r="F34" s="37"/>
      <c r="G34" s="11" t="s">
        <v>39</v>
      </c>
      <c r="H34" s="144"/>
      <c r="I34" s="183"/>
    </row>
    <row r="35" spans="1:9" x14ac:dyDescent="0.35">
      <c r="A35" s="34"/>
      <c r="B35" s="131"/>
      <c r="E35" s="43"/>
      <c r="F35" s="37"/>
      <c r="G35" s="11" t="s">
        <v>45</v>
      </c>
      <c r="H35" s="144"/>
      <c r="I35" s="183"/>
    </row>
    <row r="36" spans="1:9" x14ac:dyDescent="0.35">
      <c r="A36" s="34"/>
      <c r="B36" s="132"/>
      <c r="E36" s="43"/>
      <c r="F36" s="37"/>
      <c r="G36" s="11" t="s">
        <v>30</v>
      </c>
      <c r="H36" s="144"/>
      <c r="I36" s="183"/>
    </row>
    <row r="37" spans="1:9" x14ac:dyDescent="0.35">
      <c r="A37" s="34"/>
      <c r="B37" s="180" t="s">
        <v>47</v>
      </c>
      <c r="C37" s="40"/>
      <c r="D37" s="11" t="s">
        <v>44</v>
      </c>
      <c r="E37" s="41"/>
      <c r="F37" s="37"/>
      <c r="G37" s="11" t="s">
        <v>39</v>
      </c>
      <c r="H37" s="144"/>
      <c r="I37" s="183"/>
    </row>
    <row r="38" spans="1:9" x14ac:dyDescent="0.35">
      <c r="A38" s="34"/>
      <c r="B38" s="161"/>
      <c r="E38" s="43"/>
      <c r="F38" s="37"/>
      <c r="G38" s="11" t="s">
        <v>45</v>
      </c>
      <c r="H38" s="144"/>
      <c r="I38" s="183"/>
    </row>
    <row r="39" spans="1:9" x14ac:dyDescent="0.35">
      <c r="A39" s="34"/>
      <c r="B39" s="162"/>
      <c r="E39" s="43"/>
      <c r="F39" s="37"/>
      <c r="G39" s="11" t="s">
        <v>30</v>
      </c>
      <c r="H39" s="144"/>
      <c r="I39" s="183"/>
    </row>
    <row r="40" spans="1:9" x14ac:dyDescent="0.35">
      <c r="A40" s="34"/>
      <c r="B40" s="131" t="s">
        <v>48</v>
      </c>
      <c r="C40" s="40"/>
      <c r="D40" s="11" t="s">
        <v>44</v>
      </c>
      <c r="E40" s="41"/>
      <c r="F40" s="37"/>
      <c r="G40" s="11" t="s">
        <v>39</v>
      </c>
      <c r="H40" s="144"/>
      <c r="I40" s="183"/>
    </row>
    <row r="41" spans="1:9" x14ac:dyDescent="0.35">
      <c r="A41" s="34"/>
      <c r="B41" s="131"/>
      <c r="E41" s="43"/>
      <c r="F41" s="37"/>
      <c r="G41" s="11" t="s">
        <v>45</v>
      </c>
      <c r="H41" s="144"/>
      <c r="I41" s="183"/>
    </row>
    <row r="42" spans="1:9" x14ac:dyDescent="0.35">
      <c r="A42" s="34"/>
      <c r="B42" s="132"/>
      <c r="E42" s="43"/>
      <c r="F42" s="37"/>
      <c r="G42" s="11" t="s">
        <v>30</v>
      </c>
      <c r="H42" s="144"/>
      <c r="I42" s="183"/>
    </row>
    <row r="43" spans="1:9" x14ac:dyDescent="0.35">
      <c r="A43" s="34"/>
      <c r="B43" s="14"/>
      <c r="E43" s="43"/>
      <c r="F43" s="43"/>
      <c r="H43" s="58"/>
      <c r="I43" s="60"/>
    </row>
    <row r="44" spans="1:9" x14ac:dyDescent="0.35">
      <c r="A44" s="129" t="s">
        <v>49</v>
      </c>
      <c r="B44" s="130"/>
      <c r="C44" s="25"/>
      <c r="D44" s="26"/>
      <c r="E44" s="44"/>
      <c r="F44" s="44"/>
      <c r="G44" s="26"/>
      <c r="H44" s="61"/>
      <c r="I44" s="62"/>
    </row>
    <row r="45" spans="1:9" x14ac:dyDescent="0.35">
      <c r="A45" s="34"/>
      <c r="B45" s="134" t="s">
        <v>50</v>
      </c>
      <c r="C45" s="37"/>
      <c r="D45" s="11" t="s">
        <v>44</v>
      </c>
      <c r="E45" s="43"/>
      <c r="F45" s="37"/>
      <c r="G45" s="11" t="s">
        <v>39</v>
      </c>
      <c r="H45" s="144"/>
      <c r="I45" s="183"/>
    </row>
    <row r="46" spans="1:9" x14ac:dyDescent="0.35">
      <c r="A46" s="34"/>
      <c r="B46" s="134"/>
      <c r="E46" s="43"/>
      <c r="F46" s="37"/>
      <c r="G46" s="11" t="s">
        <v>45</v>
      </c>
      <c r="H46" s="144"/>
      <c r="I46" s="183"/>
    </row>
    <row r="47" spans="1:9" x14ac:dyDescent="0.35">
      <c r="A47" s="34"/>
      <c r="B47" s="134"/>
      <c r="E47" s="43"/>
      <c r="F47" s="37"/>
      <c r="G47" s="11" t="s">
        <v>30</v>
      </c>
      <c r="H47" s="144"/>
      <c r="I47" s="183"/>
    </row>
    <row r="48" spans="1:9" x14ac:dyDescent="0.35">
      <c r="A48" s="34"/>
      <c r="B48" s="133" t="s">
        <v>51</v>
      </c>
      <c r="C48" s="37"/>
      <c r="D48" s="11" t="s">
        <v>44</v>
      </c>
      <c r="E48" s="41"/>
      <c r="F48" s="37"/>
      <c r="G48" s="11" t="s">
        <v>39</v>
      </c>
      <c r="H48" s="144"/>
      <c r="I48" s="183"/>
    </row>
    <row r="49" spans="1:9" x14ac:dyDescent="0.35">
      <c r="A49" s="34"/>
      <c r="B49" s="134"/>
      <c r="E49" s="43"/>
      <c r="F49" s="37"/>
      <c r="G49" s="11" t="s">
        <v>45</v>
      </c>
      <c r="H49" s="144"/>
      <c r="I49" s="183"/>
    </row>
    <row r="50" spans="1:9" x14ac:dyDescent="0.35">
      <c r="A50" s="34"/>
      <c r="B50" s="135"/>
      <c r="E50" s="43"/>
      <c r="F50" s="37"/>
      <c r="G50" s="11" t="s">
        <v>30</v>
      </c>
      <c r="H50" s="144"/>
      <c r="I50" s="183"/>
    </row>
    <row r="51" spans="1:9" x14ac:dyDescent="0.35">
      <c r="A51" s="34"/>
      <c r="B51" s="136" t="s">
        <v>52</v>
      </c>
      <c r="C51" s="37"/>
      <c r="D51" s="11" t="s">
        <v>44</v>
      </c>
      <c r="E51" s="41"/>
      <c r="F51" s="37"/>
      <c r="G51" s="11" t="s">
        <v>39</v>
      </c>
      <c r="H51" s="144"/>
      <c r="I51" s="191" t="s">
        <v>53</v>
      </c>
    </row>
    <row r="52" spans="1:9" x14ac:dyDescent="0.35">
      <c r="A52" s="34"/>
      <c r="B52" s="136"/>
      <c r="E52" s="43"/>
      <c r="F52" s="37"/>
      <c r="G52" s="11" t="s">
        <v>45</v>
      </c>
      <c r="H52" s="144"/>
      <c r="I52" s="183"/>
    </row>
    <row r="53" spans="1:9" x14ac:dyDescent="0.35">
      <c r="A53" s="34"/>
      <c r="B53" s="136"/>
      <c r="E53" s="43"/>
      <c r="F53" s="37"/>
      <c r="G53" s="11" t="s">
        <v>30</v>
      </c>
      <c r="H53" s="144"/>
      <c r="I53" s="183"/>
    </row>
    <row r="54" spans="1:9" x14ac:dyDescent="0.35">
      <c r="A54" s="34"/>
      <c r="B54" s="133" t="s">
        <v>54</v>
      </c>
      <c r="C54" s="37"/>
      <c r="D54" s="11" t="s">
        <v>44</v>
      </c>
      <c r="E54" s="41"/>
      <c r="F54" s="37"/>
      <c r="G54" s="11" t="s">
        <v>39</v>
      </c>
      <c r="H54" s="144"/>
      <c r="I54" s="183"/>
    </row>
    <row r="55" spans="1:9" x14ac:dyDescent="0.35">
      <c r="A55" s="34"/>
      <c r="B55" s="134"/>
      <c r="E55" s="43"/>
      <c r="F55" s="37"/>
      <c r="G55" s="11" t="s">
        <v>45</v>
      </c>
      <c r="H55" s="144"/>
      <c r="I55" s="183"/>
    </row>
    <row r="56" spans="1:9" x14ac:dyDescent="0.35">
      <c r="A56" s="34"/>
      <c r="B56" s="135"/>
      <c r="E56" s="43"/>
      <c r="F56" s="37"/>
      <c r="G56" s="11" t="s">
        <v>30</v>
      </c>
      <c r="H56" s="144"/>
      <c r="I56" s="183"/>
    </row>
    <row r="57" spans="1:9" x14ac:dyDescent="0.35">
      <c r="A57" s="34"/>
      <c r="B57" s="136" t="s">
        <v>55</v>
      </c>
      <c r="C57" s="37"/>
      <c r="D57" s="11" t="s">
        <v>44</v>
      </c>
      <c r="E57" s="41"/>
      <c r="F57" s="37"/>
      <c r="G57" s="11" t="s">
        <v>39</v>
      </c>
      <c r="H57" s="144"/>
      <c r="I57" s="183"/>
    </row>
    <row r="58" spans="1:9" x14ac:dyDescent="0.35">
      <c r="A58" s="34"/>
      <c r="B58" s="136"/>
      <c r="E58" s="43"/>
      <c r="F58" s="37"/>
      <c r="G58" s="11" t="s">
        <v>45</v>
      </c>
      <c r="H58" s="144"/>
      <c r="I58" s="183"/>
    </row>
    <row r="59" spans="1:9" x14ac:dyDescent="0.35">
      <c r="A59" s="34"/>
      <c r="B59" s="136"/>
      <c r="E59" s="43"/>
      <c r="F59" s="37"/>
      <c r="G59" s="11" t="s">
        <v>30</v>
      </c>
      <c r="H59" s="144"/>
      <c r="I59" s="183"/>
    </row>
    <row r="60" spans="1:9" x14ac:dyDescent="0.35">
      <c r="A60" s="34"/>
      <c r="B60" s="133" t="s">
        <v>56</v>
      </c>
      <c r="C60" s="37"/>
      <c r="D60" s="11" t="s">
        <v>44</v>
      </c>
      <c r="E60" s="41"/>
      <c r="F60" s="37"/>
      <c r="G60" s="11" t="s">
        <v>39</v>
      </c>
      <c r="H60" s="144"/>
      <c r="I60" s="183"/>
    </row>
    <row r="61" spans="1:9" x14ac:dyDescent="0.35">
      <c r="A61" s="34"/>
      <c r="B61" s="134"/>
      <c r="E61" s="43"/>
      <c r="F61" s="37"/>
      <c r="G61" s="11" t="s">
        <v>45</v>
      </c>
      <c r="H61" s="144"/>
      <c r="I61" s="183"/>
    </row>
    <row r="62" spans="1:9" x14ac:dyDescent="0.35">
      <c r="A62" s="34"/>
      <c r="B62" s="135"/>
      <c r="E62" s="43"/>
      <c r="F62" s="37"/>
      <c r="G62" s="11" t="s">
        <v>30</v>
      </c>
      <c r="H62" s="144"/>
      <c r="I62" s="183"/>
    </row>
    <row r="63" spans="1:9" x14ac:dyDescent="0.35">
      <c r="A63" s="34"/>
      <c r="B63" s="136" t="s">
        <v>55</v>
      </c>
      <c r="C63" s="37"/>
      <c r="D63" s="11" t="s">
        <v>44</v>
      </c>
      <c r="E63" s="41"/>
      <c r="F63" s="37"/>
      <c r="G63" s="11" t="s">
        <v>39</v>
      </c>
      <c r="H63" s="144"/>
      <c r="I63" s="183"/>
    </row>
    <row r="64" spans="1:9" x14ac:dyDescent="0.35">
      <c r="A64" s="34"/>
      <c r="B64" s="136"/>
      <c r="E64" s="43"/>
      <c r="F64" s="37"/>
      <c r="G64" s="11" t="s">
        <v>45</v>
      </c>
      <c r="H64" s="144"/>
      <c r="I64" s="183"/>
    </row>
    <row r="65" spans="1:9" x14ac:dyDescent="0.35">
      <c r="A65" s="34"/>
      <c r="B65" s="136"/>
      <c r="E65" s="43"/>
      <c r="F65" s="37"/>
      <c r="G65" s="11" t="s">
        <v>30</v>
      </c>
      <c r="H65" s="144"/>
      <c r="I65" s="183"/>
    </row>
    <row r="66" spans="1:9" x14ac:dyDescent="0.35">
      <c r="A66" s="34"/>
      <c r="B66" s="133" t="s">
        <v>57</v>
      </c>
      <c r="C66" s="37"/>
      <c r="D66" s="11" t="s">
        <v>44</v>
      </c>
      <c r="E66" s="41"/>
      <c r="F66" s="37"/>
      <c r="G66" s="11" t="s">
        <v>39</v>
      </c>
      <c r="H66" s="144"/>
      <c r="I66" s="183"/>
    </row>
    <row r="67" spans="1:9" x14ac:dyDescent="0.35">
      <c r="A67" s="34"/>
      <c r="B67" s="134"/>
      <c r="E67" s="43"/>
      <c r="F67" s="37"/>
      <c r="G67" s="11" t="s">
        <v>45</v>
      </c>
      <c r="H67" s="144"/>
      <c r="I67" s="183"/>
    </row>
    <row r="68" spans="1:9" x14ac:dyDescent="0.35">
      <c r="A68" s="34"/>
      <c r="B68" s="135"/>
      <c r="E68" s="43"/>
      <c r="F68" s="37"/>
      <c r="G68" s="11" t="s">
        <v>30</v>
      </c>
      <c r="H68" s="144"/>
      <c r="I68" s="183"/>
    </row>
    <row r="69" spans="1:9" x14ac:dyDescent="0.35">
      <c r="A69" s="34"/>
      <c r="B69" s="148" t="s">
        <v>55</v>
      </c>
      <c r="C69" s="37"/>
      <c r="D69" s="11" t="s">
        <v>44</v>
      </c>
      <c r="E69" s="41"/>
      <c r="F69" s="37"/>
      <c r="G69" s="11" t="s">
        <v>39</v>
      </c>
      <c r="H69" s="144"/>
      <c r="I69" s="183"/>
    </row>
    <row r="70" spans="1:9" x14ac:dyDescent="0.35">
      <c r="A70" s="34"/>
      <c r="B70" s="136"/>
      <c r="E70" s="43"/>
      <c r="F70" s="37"/>
      <c r="G70" s="11" t="s">
        <v>45</v>
      </c>
      <c r="H70" s="144"/>
      <c r="I70" s="183"/>
    </row>
    <row r="71" spans="1:9" x14ac:dyDescent="0.35">
      <c r="A71" s="34"/>
      <c r="B71" s="136"/>
      <c r="E71" s="43"/>
      <c r="F71" s="37"/>
      <c r="G71" s="11" t="s">
        <v>30</v>
      </c>
      <c r="H71" s="144"/>
      <c r="I71" s="183"/>
    </row>
    <row r="72" spans="1:9" x14ac:dyDescent="0.35">
      <c r="A72" s="34"/>
      <c r="B72" s="133" t="s">
        <v>58</v>
      </c>
      <c r="C72" s="37"/>
      <c r="D72" s="11" t="s">
        <v>44</v>
      </c>
      <c r="E72" s="41"/>
      <c r="F72" s="37"/>
      <c r="G72" s="11" t="s">
        <v>39</v>
      </c>
      <c r="H72" s="144"/>
      <c r="I72" s="183"/>
    </row>
    <row r="73" spans="1:9" x14ac:dyDescent="0.35">
      <c r="A73" s="34"/>
      <c r="B73" s="134"/>
      <c r="E73" s="43"/>
      <c r="F73" s="37"/>
      <c r="G73" s="11" t="s">
        <v>45</v>
      </c>
      <c r="H73" s="144"/>
      <c r="I73" s="183"/>
    </row>
    <row r="74" spans="1:9" x14ac:dyDescent="0.35">
      <c r="A74" s="34"/>
      <c r="B74" s="135"/>
      <c r="E74" s="43"/>
      <c r="F74" s="37"/>
      <c r="G74" s="11" t="s">
        <v>30</v>
      </c>
      <c r="H74" s="144"/>
      <c r="I74" s="183"/>
    </row>
    <row r="75" spans="1:9" x14ac:dyDescent="0.35">
      <c r="A75" s="34"/>
      <c r="B75" s="136" t="s">
        <v>55</v>
      </c>
      <c r="C75" s="37"/>
      <c r="D75" s="11" t="s">
        <v>44</v>
      </c>
      <c r="E75" s="41"/>
      <c r="F75" s="37"/>
      <c r="G75" s="11" t="s">
        <v>39</v>
      </c>
      <c r="H75" s="144"/>
      <c r="I75" s="183"/>
    </row>
    <row r="76" spans="1:9" x14ac:dyDescent="0.35">
      <c r="A76" s="34"/>
      <c r="B76" s="136"/>
      <c r="E76" s="43"/>
      <c r="F76" s="37"/>
      <c r="G76" s="11" t="s">
        <v>45</v>
      </c>
      <c r="H76" s="144"/>
      <c r="I76" s="183"/>
    </row>
    <row r="77" spans="1:9" x14ac:dyDescent="0.35">
      <c r="A77" s="34"/>
      <c r="B77" s="136"/>
      <c r="E77" s="43"/>
      <c r="F77" s="37"/>
      <c r="G77" s="11" t="s">
        <v>30</v>
      </c>
      <c r="H77" s="144"/>
      <c r="I77" s="183"/>
    </row>
    <row r="78" spans="1:9" x14ac:dyDescent="0.35">
      <c r="A78" s="34"/>
      <c r="B78" s="137" t="s">
        <v>59</v>
      </c>
      <c r="C78" s="37"/>
      <c r="D78" s="11" t="s">
        <v>44</v>
      </c>
      <c r="E78" s="41"/>
      <c r="F78" s="37"/>
      <c r="G78" s="11" t="s">
        <v>39</v>
      </c>
      <c r="H78" s="144"/>
      <c r="I78" s="183"/>
    </row>
    <row r="79" spans="1:9" x14ac:dyDescent="0.35">
      <c r="A79" s="34"/>
      <c r="B79" s="134"/>
      <c r="E79" s="43"/>
      <c r="F79" s="37"/>
      <c r="G79" s="11" t="s">
        <v>45</v>
      </c>
      <c r="H79" s="144"/>
      <c r="I79" s="183"/>
    </row>
    <row r="80" spans="1:9" x14ac:dyDescent="0.35">
      <c r="A80" s="34"/>
      <c r="B80" s="135"/>
      <c r="E80" s="43"/>
      <c r="F80" s="37"/>
      <c r="G80" s="11" t="s">
        <v>30</v>
      </c>
      <c r="H80" s="144"/>
      <c r="I80" s="183"/>
    </row>
    <row r="81" spans="1:9" x14ac:dyDescent="0.35">
      <c r="A81" s="34"/>
      <c r="B81" s="136" t="s">
        <v>55</v>
      </c>
      <c r="C81" s="37"/>
      <c r="D81" s="11" t="s">
        <v>44</v>
      </c>
      <c r="E81" s="41"/>
      <c r="F81" s="37"/>
      <c r="G81" s="47" t="s">
        <v>39</v>
      </c>
      <c r="H81" s="192"/>
      <c r="I81" s="209"/>
    </row>
    <row r="82" spans="1:9" x14ac:dyDescent="0.35">
      <c r="A82" s="34"/>
      <c r="B82" s="136"/>
      <c r="E82" s="43"/>
      <c r="F82" s="37"/>
      <c r="G82" s="47" t="s">
        <v>45</v>
      </c>
      <c r="H82" s="192"/>
      <c r="I82" s="209"/>
    </row>
    <row r="83" spans="1:9" x14ac:dyDescent="0.35">
      <c r="A83" s="34"/>
      <c r="B83" s="136"/>
      <c r="E83" s="43"/>
      <c r="F83" s="37"/>
      <c r="G83" s="47" t="s">
        <v>30</v>
      </c>
      <c r="H83" s="192"/>
      <c r="I83" s="209"/>
    </row>
    <row r="84" spans="1:9" x14ac:dyDescent="0.35">
      <c r="A84" s="34"/>
      <c r="B84" s="145" t="s">
        <v>60</v>
      </c>
      <c r="C84" s="37"/>
      <c r="D84" s="11" t="s">
        <v>44</v>
      </c>
      <c r="E84" s="41"/>
      <c r="F84" s="37"/>
      <c r="G84" s="47" t="s">
        <v>39</v>
      </c>
      <c r="H84" s="192"/>
      <c r="I84" s="209"/>
    </row>
    <row r="85" spans="1:9" x14ac:dyDescent="0.35">
      <c r="A85" s="34"/>
      <c r="B85" s="146"/>
      <c r="E85" s="43"/>
      <c r="F85" s="37"/>
      <c r="G85" s="47" t="s">
        <v>45</v>
      </c>
      <c r="H85" s="192"/>
      <c r="I85" s="209"/>
    </row>
    <row r="86" spans="1:9" x14ac:dyDescent="0.35">
      <c r="A86" s="34"/>
      <c r="B86" s="147"/>
      <c r="E86" s="43"/>
      <c r="F86" s="37"/>
      <c r="G86" s="47" t="s">
        <v>30</v>
      </c>
      <c r="H86" s="192"/>
      <c r="I86" s="209"/>
    </row>
    <row r="87" spans="1:9" x14ac:dyDescent="0.35">
      <c r="A87" s="34"/>
      <c r="B87" s="136" t="s">
        <v>55</v>
      </c>
      <c r="C87" s="37"/>
      <c r="D87" s="11" t="s">
        <v>44</v>
      </c>
      <c r="E87" s="41"/>
      <c r="F87" s="37"/>
      <c r="G87" s="11" t="s">
        <v>39</v>
      </c>
      <c r="H87" s="192"/>
      <c r="I87" s="209"/>
    </row>
    <row r="88" spans="1:9" x14ac:dyDescent="0.35">
      <c r="A88" s="34"/>
      <c r="B88" s="136"/>
      <c r="E88" s="43"/>
      <c r="F88" s="37"/>
      <c r="G88" s="47" t="s">
        <v>45</v>
      </c>
      <c r="H88" s="192"/>
      <c r="I88" s="209"/>
    </row>
    <row r="89" spans="1:9" x14ac:dyDescent="0.35">
      <c r="A89" s="34"/>
      <c r="B89" s="136"/>
      <c r="E89" s="43"/>
      <c r="F89" s="37"/>
      <c r="G89" s="47" t="s">
        <v>30</v>
      </c>
      <c r="H89" s="192"/>
      <c r="I89" s="209"/>
    </row>
    <row r="90" spans="1:9" x14ac:dyDescent="0.35">
      <c r="A90" s="34"/>
      <c r="B90" s="145" t="s">
        <v>61</v>
      </c>
      <c r="C90" s="37"/>
      <c r="D90" s="11" t="s">
        <v>44</v>
      </c>
      <c r="E90" s="41"/>
      <c r="F90" s="37"/>
      <c r="G90" s="11" t="s">
        <v>39</v>
      </c>
      <c r="H90" s="192"/>
      <c r="I90" s="183"/>
    </row>
    <row r="91" spans="1:9" x14ac:dyDescent="0.35">
      <c r="A91" s="34"/>
      <c r="B91" s="146"/>
      <c r="E91" s="43"/>
      <c r="F91" s="37"/>
      <c r="G91" s="11" t="s">
        <v>45</v>
      </c>
      <c r="H91" s="192"/>
      <c r="I91" s="183"/>
    </row>
    <row r="92" spans="1:9" x14ac:dyDescent="0.35">
      <c r="A92" s="34"/>
      <c r="B92" s="147"/>
      <c r="E92" s="43"/>
      <c r="F92" s="37"/>
      <c r="G92" s="11" t="s">
        <v>30</v>
      </c>
      <c r="H92" s="192"/>
      <c r="I92" s="183"/>
    </row>
    <row r="93" spans="1:9" x14ac:dyDescent="0.35">
      <c r="A93" s="34"/>
      <c r="B93" s="148" t="s">
        <v>55</v>
      </c>
      <c r="C93" s="37"/>
      <c r="D93" s="11" t="s">
        <v>44</v>
      </c>
      <c r="E93" s="41"/>
      <c r="F93" s="37"/>
      <c r="G93" s="11" t="s">
        <v>39</v>
      </c>
      <c r="H93" s="144"/>
      <c r="I93" s="183"/>
    </row>
    <row r="94" spans="1:9" x14ac:dyDescent="0.35">
      <c r="A94" s="34"/>
      <c r="B94" s="136"/>
      <c r="E94" s="43"/>
      <c r="F94" s="37"/>
      <c r="G94" s="11" t="s">
        <v>45</v>
      </c>
      <c r="H94" s="144"/>
      <c r="I94" s="183"/>
    </row>
    <row r="95" spans="1:9" x14ac:dyDescent="0.35">
      <c r="A95" s="34"/>
      <c r="B95" s="136"/>
      <c r="E95" s="43"/>
      <c r="F95" s="37"/>
      <c r="G95" s="11" t="s">
        <v>30</v>
      </c>
      <c r="H95" s="144"/>
      <c r="I95" s="183"/>
    </row>
    <row r="96" spans="1:9" ht="28.75" customHeight="1" x14ac:dyDescent="0.35">
      <c r="A96" s="187" t="s">
        <v>62</v>
      </c>
      <c r="B96" s="188"/>
      <c r="C96" s="37"/>
      <c r="D96" s="23" t="s">
        <v>63</v>
      </c>
      <c r="E96" s="37"/>
      <c r="F96" s="42"/>
      <c r="G96" s="24"/>
      <c r="H96" s="56"/>
      <c r="I96" s="57"/>
    </row>
    <row r="97" spans="1:9" x14ac:dyDescent="0.35">
      <c r="A97" s="138" t="s">
        <v>64</v>
      </c>
      <c r="B97" s="139"/>
      <c r="C97" s="40"/>
      <c r="D97" s="27" t="s">
        <v>44</v>
      </c>
      <c r="E97" s="41"/>
      <c r="F97" s="37"/>
      <c r="G97" s="11" t="s">
        <v>39</v>
      </c>
      <c r="H97" s="144"/>
      <c r="I97" s="183"/>
    </row>
    <row r="98" spans="1:9" x14ac:dyDescent="0.35">
      <c r="A98" s="140"/>
      <c r="B98" s="141"/>
      <c r="E98" s="43"/>
      <c r="F98" s="37"/>
      <c r="G98" s="11" t="s">
        <v>45</v>
      </c>
      <c r="H98" s="144"/>
      <c r="I98" s="183"/>
    </row>
    <row r="99" spans="1:9" x14ac:dyDescent="0.35">
      <c r="A99" s="142"/>
      <c r="B99" s="143"/>
      <c r="E99" s="43"/>
      <c r="F99" s="37"/>
      <c r="G99" s="11" t="s">
        <v>30</v>
      </c>
      <c r="H99" s="144"/>
      <c r="I99" s="183"/>
    </row>
    <row r="100" spans="1:9" x14ac:dyDescent="0.35">
      <c r="A100" s="138" t="s">
        <v>65</v>
      </c>
      <c r="B100" s="139"/>
      <c r="C100" s="37"/>
      <c r="D100" s="27" t="s">
        <v>44</v>
      </c>
      <c r="E100" s="41"/>
      <c r="F100" s="37"/>
      <c r="G100" s="11" t="s">
        <v>39</v>
      </c>
      <c r="H100" s="144"/>
      <c r="I100" s="183"/>
    </row>
    <row r="101" spans="1:9" x14ac:dyDescent="0.35">
      <c r="A101" s="140"/>
      <c r="B101" s="141"/>
      <c r="C101" s="16"/>
      <c r="E101" s="43"/>
      <c r="F101" s="37"/>
      <c r="G101" s="11" t="s">
        <v>45</v>
      </c>
      <c r="H101" s="144"/>
      <c r="I101" s="183"/>
    </row>
    <row r="102" spans="1:9" x14ac:dyDescent="0.35">
      <c r="A102" s="142"/>
      <c r="B102" s="143"/>
      <c r="C102" s="17"/>
      <c r="D102" s="18"/>
      <c r="E102" s="45"/>
      <c r="F102" s="37"/>
      <c r="G102" s="22" t="s">
        <v>30</v>
      </c>
      <c r="H102" s="144"/>
      <c r="I102" s="183"/>
    </row>
    <row r="103" spans="1:9" ht="33.65" customHeight="1" thickBot="1" x14ac:dyDescent="0.4">
      <c r="A103" s="35" t="str">
        <f xml:space="preserve"> IF(C5="Choose an option","13. Boiler Efficiency",IF(C5="Design data"," 13. Boiler Efficiency (Design)","13. Boiler Efficiency (Acceptance Test)"))</f>
        <v>13. Boiler Efficiency (Acceptance Test)</v>
      </c>
      <c r="B103" s="48"/>
      <c r="C103" s="49"/>
      <c r="D103" s="50" t="s">
        <v>66</v>
      </c>
      <c r="E103" s="51">
        <v>1.4999999999999999E-2</v>
      </c>
      <c r="F103" s="52"/>
      <c r="G103" s="26"/>
      <c r="H103" s="63"/>
      <c r="I103" s="64"/>
    </row>
    <row r="104" spans="1:9" ht="30" customHeight="1" thickTop="1" x14ac:dyDescent="0.35">
      <c r="A104" s="126" t="s">
        <v>67</v>
      </c>
      <c r="B104" s="127"/>
      <c r="C104" s="127"/>
      <c r="D104" s="127"/>
      <c r="E104" s="127"/>
      <c r="F104" s="127"/>
      <c r="G104" s="127"/>
      <c r="H104" s="127"/>
      <c r="I104" s="128"/>
    </row>
    <row r="105" spans="1:9" ht="45.65" customHeight="1" x14ac:dyDescent="0.35">
      <c r="A105" s="98" t="s">
        <v>68</v>
      </c>
      <c r="B105" s="156" t="s">
        <v>69</v>
      </c>
      <c r="C105" s="156"/>
      <c r="D105" s="156"/>
      <c r="E105" s="156"/>
      <c r="F105" s="156"/>
      <c r="G105" s="156"/>
      <c r="H105" s="156"/>
      <c r="I105" s="157"/>
    </row>
    <row r="106" spans="1:9" ht="45.65" customHeight="1" x14ac:dyDescent="0.35">
      <c r="A106" s="121" t="s">
        <v>70</v>
      </c>
      <c r="B106" s="113" t="s">
        <v>71</v>
      </c>
      <c r="C106" s="172"/>
      <c r="D106" s="172"/>
      <c r="E106" s="172"/>
      <c r="F106" s="172"/>
      <c r="G106" s="172"/>
      <c r="H106" s="172"/>
      <c r="I106" s="173"/>
    </row>
    <row r="107" spans="1:9" ht="45.65" customHeight="1" x14ac:dyDescent="0.35">
      <c r="A107" s="122"/>
      <c r="B107" s="156" t="s">
        <v>72</v>
      </c>
      <c r="C107" s="156"/>
      <c r="D107" s="156"/>
      <c r="E107" s="156"/>
      <c r="F107" s="156"/>
      <c r="G107" s="156"/>
      <c r="H107" s="156"/>
      <c r="I107" s="157"/>
    </row>
    <row r="108" spans="1:9" ht="45.65" customHeight="1" x14ac:dyDescent="0.35">
      <c r="A108" s="121" t="s">
        <v>73</v>
      </c>
      <c r="B108" s="112" t="s">
        <v>74</v>
      </c>
      <c r="C108" s="113"/>
      <c r="D108" s="113"/>
      <c r="E108" s="113"/>
      <c r="F108" s="113"/>
      <c r="G108" s="113"/>
      <c r="H108" s="113"/>
      <c r="I108" s="114"/>
    </row>
    <row r="109" spans="1:9" ht="45.65" customHeight="1" x14ac:dyDescent="0.35">
      <c r="A109" s="123"/>
      <c r="B109" s="163" t="s">
        <v>75</v>
      </c>
      <c r="C109" s="163"/>
      <c r="D109" s="163"/>
      <c r="E109" s="163"/>
      <c r="F109" s="163"/>
      <c r="G109" s="163"/>
      <c r="H109" s="163"/>
      <c r="I109" s="164"/>
    </row>
    <row r="110" spans="1:9" ht="45.65" customHeight="1" x14ac:dyDescent="0.35">
      <c r="A110" s="123"/>
      <c r="B110" s="167" t="s">
        <v>76</v>
      </c>
      <c r="C110" s="167"/>
      <c r="D110" s="167"/>
      <c r="E110" s="167"/>
      <c r="F110" s="167"/>
      <c r="G110" s="167"/>
      <c r="H110" s="167"/>
      <c r="I110" s="168"/>
    </row>
    <row r="111" spans="1:9" ht="45.65" customHeight="1" x14ac:dyDescent="0.35">
      <c r="A111" s="123"/>
      <c r="B111" s="167" t="s">
        <v>77</v>
      </c>
      <c r="C111" s="167"/>
      <c r="D111" s="167"/>
      <c r="E111" s="167"/>
      <c r="F111" s="167"/>
      <c r="G111" s="167"/>
      <c r="H111" s="167"/>
      <c r="I111" s="168"/>
    </row>
    <row r="112" spans="1:9" ht="45.65" customHeight="1" x14ac:dyDescent="0.35">
      <c r="A112" s="123"/>
      <c r="B112" s="169" t="s">
        <v>78</v>
      </c>
      <c r="C112" s="170"/>
      <c r="D112" s="170"/>
      <c r="E112" s="170"/>
      <c r="F112" s="170"/>
      <c r="G112" s="170"/>
      <c r="H112" s="170"/>
      <c r="I112" s="171"/>
    </row>
    <row r="113" spans="1:9" ht="45.65" customHeight="1" x14ac:dyDescent="0.35">
      <c r="A113" s="123"/>
      <c r="B113" s="165" t="s">
        <v>79</v>
      </c>
      <c r="C113" s="165"/>
      <c r="D113" s="165"/>
      <c r="E113" s="165"/>
      <c r="F113" s="165"/>
      <c r="G113" s="165"/>
      <c r="H113" s="165"/>
      <c r="I113" s="166"/>
    </row>
    <row r="114" spans="1:9" ht="45.65" customHeight="1" x14ac:dyDescent="0.35">
      <c r="A114" s="122"/>
      <c r="B114" s="149" t="s">
        <v>80</v>
      </c>
      <c r="C114" s="150"/>
      <c r="D114" s="150"/>
      <c r="E114" s="150"/>
      <c r="F114" s="150"/>
      <c r="G114" s="150"/>
      <c r="H114" s="150"/>
      <c r="I114" s="151"/>
    </row>
    <row r="115" spans="1:9" ht="45.65" customHeight="1" x14ac:dyDescent="0.35">
      <c r="A115" s="124" t="s">
        <v>81</v>
      </c>
      <c r="B115" s="112" t="s">
        <v>82</v>
      </c>
      <c r="C115" s="113"/>
      <c r="D115" s="113"/>
      <c r="E115" s="113"/>
      <c r="F115" s="113"/>
      <c r="G115" s="113"/>
      <c r="H115" s="113"/>
      <c r="I115" s="114"/>
    </row>
    <row r="116" spans="1:9" ht="45.65" customHeight="1" x14ac:dyDescent="0.35">
      <c r="A116" s="125"/>
      <c r="B116" s="110" t="s">
        <v>83</v>
      </c>
      <c r="C116" s="156"/>
      <c r="D116" s="156"/>
      <c r="E116" s="156"/>
      <c r="F116" s="156"/>
      <c r="G116" s="156"/>
      <c r="H116" s="156"/>
      <c r="I116" s="157"/>
    </row>
    <row r="117" spans="1:9" ht="45.65" customHeight="1" x14ac:dyDescent="0.35">
      <c r="A117" s="124" t="s">
        <v>84</v>
      </c>
      <c r="B117" s="112" t="s">
        <v>85</v>
      </c>
      <c r="C117" s="113"/>
      <c r="D117" s="113"/>
      <c r="E117" s="113"/>
      <c r="F117" s="113"/>
      <c r="G117" s="113"/>
      <c r="H117" s="113"/>
      <c r="I117" s="114"/>
    </row>
    <row r="118" spans="1:9" ht="45.65" customHeight="1" x14ac:dyDescent="0.35">
      <c r="A118" s="125"/>
      <c r="B118" s="110" t="s">
        <v>86</v>
      </c>
      <c r="C118" s="110"/>
      <c r="D118" s="110"/>
      <c r="E118" s="110"/>
      <c r="F118" s="110"/>
      <c r="G118" s="110"/>
      <c r="H118" s="110"/>
      <c r="I118" s="111"/>
    </row>
    <row r="119" spans="1:9" ht="45.65" customHeight="1" x14ac:dyDescent="0.35">
      <c r="A119" s="99" t="s">
        <v>87</v>
      </c>
      <c r="B119" s="119" t="s">
        <v>88</v>
      </c>
      <c r="C119" s="119"/>
      <c r="D119" s="119"/>
      <c r="E119" s="119"/>
      <c r="F119" s="119"/>
      <c r="G119" s="119"/>
      <c r="H119" s="119"/>
      <c r="I119" s="120"/>
    </row>
    <row r="120" spans="1:9" ht="45.65" customHeight="1" x14ac:dyDescent="0.35">
      <c r="A120" s="99" t="s">
        <v>89</v>
      </c>
      <c r="B120" s="119" t="s">
        <v>90</v>
      </c>
      <c r="C120" s="189"/>
      <c r="D120" s="189"/>
      <c r="E120" s="189"/>
      <c r="F120" s="189"/>
      <c r="G120" s="189"/>
      <c r="H120" s="189"/>
      <c r="I120" s="190"/>
    </row>
    <row r="121" spans="1:9" ht="30" customHeight="1" x14ac:dyDescent="0.35">
      <c r="A121" s="106" t="s">
        <v>91</v>
      </c>
      <c r="B121" s="67"/>
      <c r="C121" s="67"/>
      <c r="D121" s="67"/>
      <c r="E121" s="67"/>
      <c r="F121" s="67"/>
      <c r="G121" s="67"/>
      <c r="H121" s="67"/>
      <c r="I121" s="68"/>
    </row>
    <row r="122" spans="1:9" ht="30" customHeight="1" thickBot="1" x14ac:dyDescent="0.4">
      <c r="A122" s="79" t="s">
        <v>92</v>
      </c>
      <c r="B122" s="53"/>
      <c r="C122" s="53"/>
      <c r="D122" s="53"/>
      <c r="E122" s="53"/>
      <c r="F122" s="53"/>
      <c r="G122" s="53"/>
      <c r="H122" s="107"/>
      <c r="I122" s="108"/>
    </row>
    <row r="123" spans="1:9" ht="30" customHeight="1" thickTop="1" x14ac:dyDescent="0.35"/>
    <row r="124" spans="1:9" ht="25" customHeight="1" x14ac:dyDescent="0.35"/>
  </sheetData>
  <sheetProtection password="CF00" sheet="1" selectLockedCells="1"/>
  <mergeCells count="129">
    <mergeCell ref="I100:I102"/>
    <mergeCell ref="I97:I99"/>
    <mergeCell ref="H37:H39"/>
    <mergeCell ref="H54:H56"/>
    <mergeCell ref="I54:I56"/>
    <mergeCell ref="G2:I5"/>
    <mergeCell ref="H17:H18"/>
    <mergeCell ref="I17:I18"/>
    <mergeCell ref="H19:H20"/>
    <mergeCell ref="I21:I23"/>
    <mergeCell ref="I24:I26"/>
    <mergeCell ref="I34:I36"/>
    <mergeCell ref="I40:I42"/>
    <mergeCell ref="H40:H42"/>
    <mergeCell ref="H31:H33"/>
    <mergeCell ref="I31:I33"/>
    <mergeCell ref="I84:I86"/>
    <mergeCell ref="I81:I83"/>
    <mergeCell ref="H81:H83"/>
    <mergeCell ref="H90:H92"/>
    <mergeCell ref="I90:I92"/>
    <mergeCell ref="I87:I89"/>
    <mergeCell ref="H87:H89"/>
    <mergeCell ref="C2:D2"/>
    <mergeCell ref="E2:F2"/>
    <mergeCell ref="H27:H29"/>
    <mergeCell ref="I27:I29"/>
    <mergeCell ref="H13:H14"/>
    <mergeCell ref="I13:I14"/>
    <mergeCell ref="I15:I16"/>
    <mergeCell ref="H15:H16"/>
    <mergeCell ref="I37:I39"/>
    <mergeCell ref="H24:H26"/>
    <mergeCell ref="B120:I120"/>
    <mergeCell ref="H51:H53"/>
    <mergeCell ref="H45:H47"/>
    <mergeCell ref="I45:I47"/>
    <mergeCell ref="I48:I50"/>
    <mergeCell ref="H48:H50"/>
    <mergeCell ref="I51:I53"/>
    <mergeCell ref="H66:H68"/>
    <mergeCell ref="I66:I68"/>
    <mergeCell ref="I63:I65"/>
    <mergeCell ref="H60:H62"/>
    <mergeCell ref="I60:I62"/>
    <mergeCell ref="I57:I59"/>
    <mergeCell ref="H57:H59"/>
    <mergeCell ref="H63:H65"/>
    <mergeCell ref="H72:H74"/>
    <mergeCell ref="I72:I74"/>
    <mergeCell ref="I69:I71"/>
    <mergeCell ref="H69:H71"/>
    <mergeCell ref="H78:H80"/>
    <mergeCell ref="I78:I80"/>
    <mergeCell ref="I75:I77"/>
    <mergeCell ref="H75:H77"/>
    <mergeCell ref="H84:H86"/>
    <mergeCell ref="A1:F1"/>
    <mergeCell ref="B105:I105"/>
    <mergeCell ref="H21:H23"/>
    <mergeCell ref="B45:B47"/>
    <mergeCell ref="B37:B39"/>
    <mergeCell ref="A27:B29"/>
    <mergeCell ref="B69:B71"/>
    <mergeCell ref="B48:B50"/>
    <mergeCell ref="B51:B53"/>
    <mergeCell ref="B54:B56"/>
    <mergeCell ref="B15:B16"/>
    <mergeCell ref="I19:I20"/>
    <mergeCell ref="B13:B14"/>
    <mergeCell ref="B60:B62"/>
    <mergeCell ref="B63:B65"/>
    <mergeCell ref="B66:B68"/>
    <mergeCell ref="B57:B59"/>
    <mergeCell ref="B17:B18"/>
    <mergeCell ref="B19:B20"/>
    <mergeCell ref="B34:B36"/>
    <mergeCell ref="H97:H99"/>
    <mergeCell ref="I93:I95"/>
    <mergeCell ref="H93:H95"/>
    <mergeCell ref="A96:B96"/>
    <mergeCell ref="L2:M2"/>
    <mergeCell ref="L3:M3"/>
    <mergeCell ref="L4:M4"/>
    <mergeCell ref="L5:M5"/>
    <mergeCell ref="E5:F5"/>
    <mergeCell ref="A5:D5"/>
    <mergeCell ref="B117:I117"/>
    <mergeCell ref="B116:I116"/>
    <mergeCell ref="H34:H36"/>
    <mergeCell ref="A21:B23"/>
    <mergeCell ref="A24:B26"/>
    <mergeCell ref="B31:B33"/>
    <mergeCell ref="B109:I109"/>
    <mergeCell ref="B113:I113"/>
    <mergeCell ref="B110:I110"/>
    <mergeCell ref="B112:I112"/>
    <mergeCell ref="B107:I107"/>
    <mergeCell ref="B111:I111"/>
    <mergeCell ref="B106:I106"/>
    <mergeCell ref="B108:I108"/>
    <mergeCell ref="C4:D4"/>
    <mergeCell ref="E4:F4"/>
    <mergeCell ref="A10:B10"/>
    <mergeCell ref="A30:B30"/>
    <mergeCell ref="B118:I118"/>
    <mergeCell ref="B115:I115"/>
    <mergeCell ref="C3:D3"/>
    <mergeCell ref="E3:F3"/>
    <mergeCell ref="B119:I119"/>
    <mergeCell ref="A106:A107"/>
    <mergeCell ref="A108:A114"/>
    <mergeCell ref="A115:A116"/>
    <mergeCell ref="A117:A118"/>
    <mergeCell ref="A104:I104"/>
    <mergeCell ref="A44:B44"/>
    <mergeCell ref="B40:B42"/>
    <mergeCell ref="B72:B74"/>
    <mergeCell ref="B75:B77"/>
    <mergeCell ref="B78:B80"/>
    <mergeCell ref="B81:B83"/>
    <mergeCell ref="A97:B99"/>
    <mergeCell ref="A100:B102"/>
    <mergeCell ref="H100:H102"/>
    <mergeCell ref="B84:B86"/>
    <mergeCell ref="B87:B89"/>
    <mergeCell ref="B90:B92"/>
    <mergeCell ref="B93:B95"/>
    <mergeCell ref="B114:I114"/>
  </mergeCells>
  <phoneticPr fontId="2" type="noConversion"/>
  <conditionalFormatting sqref="F21:F22 F99 F102 C97 C100 C103 C21 C24 C9:C11 B2:B3 F24:F25">
    <cfRule type="cellIs" dxfId="12" priority="18" stopIfTrue="1" operator="equal">
      <formula>0</formula>
    </cfRule>
  </conditionalFormatting>
  <conditionalFormatting sqref="F27:F28 F83 C96 F95 F77 C93 C31 F17:F20 F33 C17 C34 C37 C15 F37 F39 C19 C40 F42 F47 C45 C48 C13 F50 F92 C51 F53 C90 C54 F56 C78 C57 F59 F89 C60 F62 C87 C63 F65 F80 C66 F68 F86 C69 F71 C84 C72 F74 C81 C75 C27">
    <cfRule type="cellIs" dxfId="11" priority="19" stopIfTrue="1" operator="equal">
      <formula>0</formula>
    </cfRule>
  </conditionalFormatting>
  <conditionalFormatting sqref="F14">
    <cfRule type="cellIs" dxfId="10" priority="22" stopIfTrue="1" operator="greaterThan">
      <formula>44000</formula>
    </cfRule>
    <cfRule type="cellIs" dxfId="9" priority="23" stopIfTrue="1" operator="lessThan">
      <formula>42000</formula>
    </cfRule>
  </conditionalFormatting>
  <conditionalFormatting sqref="F16">
    <cfRule type="cellIs" dxfId="8" priority="24" stopIfTrue="1" operator="greaterThanOrEqual">
      <formula>35000</formula>
    </cfRule>
    <cfRule type="cellIs" priority="25" stopIfTrue="1" operator="lessThan">
      <formula>34000</formula>
    </cfRule>
  </conditionalFormatting>
  <conditionalFormatting sqref="F13">
    <cfRule type="cellIs" dxfId="7" priority="26" stopIfTrue="1" operator="notEqual">
      <formula>0.93</formula>
    </cfRule>
  </conditionalFormatting>
  <conditionalFormatting sqref="F15">
    <cfRule type="cellIs" dxfId="6" priority="27" stopIfTrue="1" operator="notEqual">
      <formula>34200</formula>
    </cfRule>
  </conditionalFormatting>
  <conditionalFormatting sqref="B7">
    <cfRule type="cellIs" dxfId="5" priority="12" stopIfTrue="1" operator="equal">
      <formula>0</formula>
    </cfRule>
  </conditionalFormatting>
  <conditionalFormatting sqref="B4">
    <cfRule type="cellIs" dxfId="4" priority="10" stopIfTrue="1" operator="equal">
      <formula>0</formula>
    </cfRule>
  </conditionalFormatting>
  <conditionalFormatting sqref="E2:E3">
    <cfRule type="cellIs" dxfId="3" priority="6" stopIfTrue="1" operator="equal">
      <formula>0</formula>
    </cfRule>
  </conditionalFormatting>
  <conditionalFormatting sqref="E4">
    <cfRule type="cellIs" dxfId="2" priority="5" stopIfTrue="1" operator="equal">
      <formula>0</formula>
    </cfRule>
  </conditionalFormatting>
  <conditionalFormatting sqref="E4:F4">
    <cfRule type="cellIs" dxfId="1" priority="3" stopIfTrue="1" operator="equal">
      <formula>"Choose option"</formula>
    </cfRule>
  </conditionalFormatting>
  <conditionalFormatting sqref="F36">
    <cfRule type="cellIs" dxfId="0" priority="1" stopIfTrue="1" operator="equal">
      <formula>0</formula>
    </cfRule>
  </conditionalFormatting>
  <dataValidations count="1">
    <dataValidation type="list" allowBlank="1" showInputMessage="1" showErrorMessage="1" sqref="E4:F4" xr:uid="{00000000-0002-0000-0000-000000000000}">
      <formula1>$N$2:$N$7</formula1>
    </dataValidation>
  </dataValidations>
  <printOptions headings="1" gridLines="1"/>
  <pageMargins left="0.75" right="0.75" top="1" bottom="1" header="0.5" footer="0.5"/>
  <pageSetup paperSize="9" scale="51" fitToHeight="2" orientation="portrait" verticalDpi="200" r:id="rId1"/>
  <headerFooter alignWithMargins="0"/>
  <ignoredErrors>
    <ignoredError sqref="A105:A106" numberStoredAsText="1"/>
    <ignoredError sqref="F2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B8"/>
  <sheetViews>
    <sheetView workbookViewId="0">
      <selection activeCell="D17" sqref="D17"/>
    </sheetView>
  </sheetViews>
  <sheetFormatPr defaultRowHeight="15.5" x14ac:dyDescent="0.35"/>
  <cols>
    <col min="1" max="1" width="17.84375" customWidth="1"/>
    <col min="2" max="2" width="10.4609375" customWidth="1"/>
  </cols>
  <sheetData>
    <row r="3" spans="1:2" x14ac:dyDescent="0.35">
      <c r="A3" t="s">
        <v>93</v>
      </c>
      <c r="B3" s="9">
        <f>Ep!C36</f>
        <v>0</v>
      </c>
    </row>
    <row r="4" spans="1:2" x14ac:dyDescent="0.35">
      <c r="A4" t="s">
        <v>94</v>
      </c>
      <c r="B4" s="9">
        <f>'Ef+Ei'!B9</f>
        <v>0</v>
      </c>
    </row>
    <row r="5" spans="1:2" x14ac:dyDescent="0.35">
      <c r="A5" t="s">
        <v>95</v>
      </c>
      <c r="B5" s="9" t="e">
        <f>'Ew+Ef'!B12</f>
        <v>#DIV/0!</v>
      </c>
    </row>
    <row r="6" spans="1:2" x14ac:dyDescent="0.35">
      <c r="A6" t="s">
        <v>96</v>
      </c>
      <c r="B6" s="8" t="e">
        <f>(B3-B4)/(0.97*B5)</f>
        <v>#DIV/0!</v>
      </c>
    </row>
    <row r="7" spans="1:2" x14ac:dyDescent="0.35">
      <c r="A7" s="70" t="s">
        <v>97</v>
      </c>
      <c r="B7">
        <f>'Input Page'!B7</f>
        <v>0</v>
      </c>
    </row>
    <row r="8" spans="1:2" x14ac:dyDescent="0.35">
      <c r="A8" s="70" t="s">
        <v>98</v>
      </c>
      <c r="B8" t="e">
        <f>B6*B7</f>
        <v>#DIV/0!</v>
      </c>
    </row>
  </sheetData>
  <sheetProtection password="CE29" sheet="1" selectLockedCells="1"/>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6"/>
  <sheetViews>
    <sheetView zoomScale="75" workbookViewId="0">
      <selection activeCell="D10" sqref="D10"/>
    </sheetView>
  </sheetViews>
  <sheetFormatPr defaultRowHeight="15.5" x14ac:dyDescent="0.35"/>
  <cols>
    <col min="1" max="1" width="10.84375" customWidth="1"/>
    <col min="2" max="2" width="33.84375" customWidth="1"/>
    <col min="4" max="4" width="7.07421875" customWidth="1"/>
    <col min="5" max="5" width="5.69140625" customWidth="1"/>
    <col min="6" max="6" width="9.84375" customWidth="1"/>
    <col min="7" max="7" width="4.07421875" customWidth="1"/>
    <col min="8" max="8" width="5.07421875" customWidth="1"/>
    <col min="10" max="10" width="5.4609375" customWidth="1"/>
    <col min="11" max="11" width="4.84375" customWidth="1"/>
    <col min="12" max="12" width="10.07421875" customWidth="1"/>
    <col min="13" max="13" width="6" customWidth="1"/>
  </cols>
  <sheetData>
    <row r="1" spans="1:14" s="5" customFormat="1" ht="62" x14ac:dyDescent="0.35">
      <c r="C1" s="5" t="s">
        <v>12</v>
      </c>
      <c r="E1" s="5" t="s">
        <v>14</v>
      </c>
      <c r="F1" s="5" t="s">
        <v>99</v>
      </c>
      <c r="H1" s="5" t="s">
        <v>14</v>
      </c>
      <c r="K1" s="5" t="s">
        <v>14</v>
      </c>
      <c r="N1" s="5" t="s">
        <v>100</v>
      </c>
    </row>
    <row r="2" spans="1:14" x14ac:dyDescent="0.35">
      <c r="A2" t="s">
        <v>101</v>
      </c>
      <c r="C2">
        <f>'Input Page'!C9</f>
        <v>0</v>
      </c>
      <c r="D2" t="s">
        <v>23</v>
      </c>
    </row>
    <row r="3" spans="1:14" x14ac:dyDescent="0.35">
      <c r="A3" s="210" t="s">
        <v>102</v>
      </c>
      <c r="B3" s="210"/>
      <c r="C3">
        <f>'Input Page'!C10</f>
        <v>0</v>
      </c>
      <c r="D3" t="s">
        <v>23</v>
      </c>
    </row>
    <row r="4" spans="1:14" x14ac:dyDescent="0.35">
      <c r="A4" s="210" t="s">
        <v>103</v>
      </c>
      <c r="B4" s="210"/>
      <c r="C4">
        <f>((C5*L5)-(C6*L6)+(C7*L7)-(C8*L8))/1000</f>
        <v>0</v>
      </c>
      <c r="D4" t="s">
        <v>63</v>
      </c>
    </row>
    <row r="5" spans="1:14" x14ac:dyDescent="0.35">
      <c r="B5" s="6" t="s">
        <v>104</v>
      </c>
      <c r="C5">
        <f>'Input Page'!C31</f>
        <v>0</v>
      </c>
      <c r="D5" t="s">
        <v>44</v>
      </c>
      <c r="F5">
        <f>'Input Page'!F31</f>
        <v>0</v>
      </c>
      <c r="G5" t="s">
        <v>105</v>
      </c>
      <c r="I5">
        <f>'Input Page'!F32</f>
        <v>0</v>
      </c>
      <c r="J5" t="s">
        <v>45</v>
      </c>
      <c r="L5">
        <f>'Input Page'!F33</f>
        <v>0</v>
      </c>
      <c r="M5" t="s">
        <v>30</v>
      </c>
    </row>
    <row r="6" spans="1:14" x14ac:dyDescent="0.35">
      <c r="B6" s="3" t="s">
        <v>46</v>
      </c>
      <c r="C6">
        <f>'Input Page'!C34</f>
        <v>0</v>
      </c>
      <c r="D6" t="s">
        <v>44</v>
      </c>
      <c r="F6">
        <f>'Input Page'!F34</f>
        <v>0</v>
      </c>
      <c r="G6" t="s">
        <v>105</v>
      </c>
      <c r="I6">
        <f>'Input Page'!F35</f>
        <v>0</v>
      </c>
      <c r="J6" t="s">
        <v>45</v>
      </c>
      <c r="L6">
        <f>'Input Page'!F36</f>
        <v>0</v>
      </c>
      <c r="M6" t="s">
        <v>30</v>
      </c>
    </row>
    <row r="7" spans="1:14" x14ac:dyDescent="0.35">
      <c r="B7" s="6" t="s">
        <v>106</v>
      </c>
      <c r="C7">
        <f>'Input Page'!C37</f>
        <v>0</v>
      </c>
      <c r="D7" t="s">
        <v>44</v>
      </c>
      <c r="F7" t="e">
        <f>'Input Page'!#REF!</f>
        <v>#REF!</v>
      </c>
      <c r="G7" t="s">
        <v>105</v>
      </c>
      <c r="I7">
        <f>'Input Page'!F38</f>
        <v>0</v>
      </c>
      <c r="J7" t="s">
        <v>45</v>
      </c>
      <c r="L7">
        <f>'Input Page'!F39</f>
        <v>0</v>
      </c>
      <c r="M7" t="s">
        <v>30</v>
      </c>
    </row>
    <row r="8" spans="1:14" x14ac:dyDescent="0.35">
      <c r="B8" s="3" t="s">
        <v>48</v>
      </c>
      <c r="C8">
        <f>'Input Page'!C40</f>
        <v>0</v>
      </c>
      <c r="D8" t="s">
        <v>44</v>
      </c>
      <c r="F8">
        <f>'Input Page'!F40</f>
        <v>0</v>
      </c>
      <c r="G8" t="s">
        <v>105</v>
      </c>
      <c r="I8">
        <f>'Input Page'!F41</f>
        <v>0</v>
      </c>
      <c r="J8" t="s">
        <v>45</v>
      </c>
      <c r="L8">
        <f>'Input Page'!F42</f>
        <v>0</v>
      </c>
      <c r="M8" t="s">
        <v>30</v>
      </c>
    </row>
    <row r="9" spans="1:14" x14ac:dyDescent="0.35">
      <c r="A9" s="3"/>
      <c r="B9" s="3"/>
    </row>
    <row r="10" spans="1:14" x14ac:dyDescent="0.35">
      <c r="A10" s="210" t="s">
        <v>107</v>
      </c>
      <c r="B10" s="210"/>
      <c r="C10">
        <f>((C11*L11)+(C12*L12)-(C13*L13)+(C14*L14)-(C15*L15)+(C16*L16)-(C17*L17)+(C18*L18)-(C19*L19)+(C20*L20)-(C21*L21)+(C22*L22)-(C23*L23)+(C24*L24)-(C25*L25)+(C26*L26)-(C27*L27))/1000</f>
        <v>0</v>
      </c>
      <c r="D10" t="s">
        <v>63</v>
      </c>
    </row>
    <row r="11" spans="1:14" x14ac:dyDescent="0.35">
      <c r="B11" s="7" t="s">
        <v>108</v>
      </c>
      <c r="C11">
        <f>'Input Page'!C45</f>
        <v>0</v>
      </c>
      <c r="D11" t="s">
        <v>44</v>
      </c>
      <c r="G11" t="s">
        <v>105</v>
      </c>
      <c r="J11" t="s">
        <v>45</v>
      </c>
      <c r="L11">
        <f>'Input Page'!F47</f>
        <v>0</v>
      </c>
      <c r="M11" t="s">
        <v>30</v>
      </c>
    </row>
    <row r="12" spans="1:14" x14ac:dyDescent="0.35">
      <c r="B12" s="7" t="s">
        <v>109</v>
      </c>
      <c r="C12">
        <f>'Input Page'!C48</f>
        <v>0</v>
      </c>
      <c r="D12" t="s">
        <v>44</v>
      </c>
      <c r="G12" t="s">
        <v>105</v>
      </c>
      <c r="J12" t="s">
        <v>45</v>
      </c>
      <c r="L12">
        <f>'Input Page'!F50</f>
        <v>0</v>
      </c>
      <c r="M12" t="s">
        <v>30</v>
      </c>
    </row>
    <row r="13" spans="1:14" x14ac:dyDescent="0.35">
      <c r="B13" s="2" t="s">
        <v>52</v>
      </c>
      <c r="C13" s="70">
        <f>'Input Page'!C51</f>
        <v>0</v>
      </c>
      <c r="D13" s="70" t="s">
        <v>44</v>
      </c>
      <c r="E13" s="70"/>
      <c r="F13" s="70"/>
      <c r="G13" s="70" t="s">
        <v>105</v>
      </c>
      <c r="H13" s="70"/>
      <c r="I13" s="70"/>
      <c r="J13" s="70" t="s">
        <v>45</v>
      </c>
      <c r="K13" s="70"/>
      <c r="L13" s="70">
        <f>'Input Page'!F53</f>
        <v>0</v>
      </c>
      <c r="M13" t="s">
        <v>30</v>
      </c>
    </row>
    <row r="14" spans="1:14" x14ac:dyDescent="0.35">
      <c r="B14" s="7" t="s">
        <v>110</v>
      </c>
      <c r="C14" s="70">
        <f>'Input Page'!C54</f>
        <v>0</v>
      </c>
      <c r="D14" s="70" t="s">
        <v>44</v>
      </c>
      <c r="E14" s="70"/>
      <c r="F14" s="70"/>
      <c r="G14" s="70" t="s">
        <v>105</v>
      </c>
      <c r="H14" s="70"/>
      <c r="I14" s="70"/>
      <c r="J14" s="70" t="s">
        <v>45</v>
      </c>
      <c r="K14" s="70"/>
      <c r="L14" s="70">
        <f>'Input Page'!F56</f>
        <v>0</v>
      </c>
      <c r="M14" t="s">
        <v>30</v>
      </c>
    </row>
    <row r="15" spans="1:14" x14ac:dyDescent="0.35">
      <c r="B15" s="2" t="s">
        <v>55</v>
      </c>
      <c r="C15" s="70">
        <f>'Input Page'!C57</f>
        <v>0</v>
      </c>
      <c r="D15" s="70" t="s">
        <v>44</v>
      </c>
      <c r="E15" s="70"/>
      <c r="F15" s="70"/>
      <c r="G15" s="70" t="s">
        <v>105</v>
      </c>
      <c r="H15" s="70"/>
      <c r="I15" s="70"/>
      <c r="J15" s="70" t="s">
        <v>45</v>
      </c>
      <c r="K15" s="70"/>
      <c r="L15" s="70">
        <f>'Input Page'!F59</f>
        <v>0</v>
      </c>
      <c r="M15" t="s">
        <v>30</v>
      </c>
    </row>
    <row r="16" spans="1:14" x14ac:dyDescent="0.35">
      <c r="B16" s="7" t="s">
        <v>111</v>
      </c>
      <c r="C16" s="70">
        <f>'Input Page'!C60</f>
        <v>0</v>
      </c>
      <c r="D16" s="70" t="s">
        <v>44</v>
      </c>
      <c r="E16" s="70"/>
      <c r="F16" s="70"/>
      <c r="G16" s="70" t="s">
        <v>105</v>
      </c>
      <c r="H16" s="70"/>
      <c r="I16" s="70"/>
      <c r="J16" s="70" t="s">
        <v>45</v>
      </c>
      <c r="K16" s="70"/>
      <c r="L16" s="70">
        <f>'Input Page'!F62</f>
        <v>0</v>
      </c>
      <c r="M16" t="s">
        <v>30</v>
      </c>
    </row>
    <row r="17" spans="1:13" x14ac:dyDescent="0.35">
      <c r="B17" s="2" t="s">
        <v>55</v>
      </c>
      <c r="C17" s="70">
        <f>'Input Page'!C63</f>
        <v>0</v>
      </c>
      <c r="D17" s="70" t="s">
        <v>44</v>
      </c>
      <c r="E17" s="70"/>
      <c r="F17" s="70"/>
      <c r="G17" s="70" t="s">
        <v>105</v>
      </c>
      <c r="H17" s="70"/>
      <c r="I17" s="70"/>
      <c r="J17" s="70" t="s">
        <v>45</v>
      </c>
      <c r="K17" s="70"/>
      <c r="L17" s="70">
        <f>'Input Page'!F65</f>
        <v>0</v>
      </c>
      <c r="M17" t="s">
        <v>30</v>
      </c>
    </row>
    <row r="18" spans="1:13" x14ac:dyDescent="0.35">
      <c r="B18" s="7" t="s">
        <v>112</v>
      </c>
      <c r="C18" s="70">
        <f>'Input Page'!C66</f>
        <v>0</v>
      </c>
      <c r="D18" s="70" t="s">
        <v>44</v>
      </c>
      <c r="E18" s="70"/>
      <c r="F18" s="70"/>
      <c r="G18" s="70" t="s">
        <v>105</v>
      </c>
      <c r="H18" s="70"/>
      <c r="I18" s="70"/>
      <c r="J18" s="70" t="s">
        <v>45</v>
      </c>
      <c r="K18" s="70"/>
      <c r="L18" s="70">
        <f>'Input Page'!F68</f>
        <v>0</v>
      </c>
      <c r="M18" t="s">
        <v>30</v>
      </c>
    </row>
    <row r="19" spans="1:13" x14ac:dyDescent="0.35">
      <c r="B19" s="2" t="s">
        <v>55</v>
      </c>
      <c r="C19" s="70">
        <f>'Input Page'!C69</f>
        <v>0</v>
      </c>
      <c r="D19" s="70" t="s">
        <v>44</v>
      </c>
      <c r="E19" s="70"/>
      <c r="F19" s="70"/>
      <c r="G19" s="70" t="s">
        <v>105</v>
      </c>
      <c r="H19" s="70"/>
      <c r="I19" s="70"/>
      <c r="J19" s="70" t="s">
        <v>45</v>
      </c>
      <c r="K19" s="70"/>
      <c r="L19" s="70">
        <f>'Input Page'!F71</f>
        <v>0</v>
      </c>
      <c r="M19" t="s">
        <v>30</v>
      </c>
    </row>
    <row r="20" spans="1:13" x14ac:dyDescent="0.35">
      <c r="B20" s="7" t="s">
        <v>113</v>
      </c>
      <c r="C20" s="70">
        <f>'Input Page'!C72</f>
        <v>0</v>
      </c>
      <c r="D20" s="70" t="s">
        <v>44</v>
      </c>
      <c r="E20" s="70"/>
      <c r="F20" s="70"/>
      <c r="G20" s="70" t="s">
        <v>105</v>
      </c>
      <c r="H20" s="70"/>
      <c r="I20" s="70"/>
      <c r="J20" s="70" t="s">
        <v>45</v>
      </c>
      <c r="K20" s="70"/>
      <c r="L20" s="70">
        <f>'Input Page'!F74</f>
        <v>0</v>
      </c>
      <c r="M20" t="s">
        <v>30</v>
      </c>
    </row>
    <row r="21" spans="1:13" x14ac:dyDescent="0.35">
      <c r="B21" s="2" t="s">
        <v>55</v>
      </c>
      <c r="C21" s="70">
        <f>'Input Page'!C75</f>
        <v>0</v>
      </c>
      <c r="D21" s="70" t="s">
        <v>44</v>
      </c>
      <c r="E21" s="70"/>
      <c r="F21" s="70"/>
      <c r="G21" s="70" t="s">
        <v>105</v>
      </c>
      <c r="H21" s="70"/>
      <c r="I21" s="70"/>
      <c r="J21" s="70" t="s">
        <v>45</v>
      </c>
      <c r="K21" s="70"/>
      <c r="L21" s="70">
        <f>'Input Page'!F77</f>
        <v>0</v>
      </c>
      <c r="M21" t="s">
        <v>30</v>
      </c>
    </row>
    <row r="22" spans="1:13" x14ac:dyDescent="0.35">
      <c r="B22" s="7" t="s">
        <v>114</v>
      </c>
      <c r="C22" s="70">
        <f>'Input Page'!C78</f>
        <v>0</v>
      </c>
      <c r="D22" s="70" t="s">
        <v>44</v>
      </c>
      <c r="E22" s="70"/>
      <c r="F22" s="70"/>
      <c r="G22" s="70" t="s">
        <v>105</v>
      </c>
      <c r="H22" s="70"/>
      <c r="I22" s="70"/>
      <c r="J22" s="70" t="s">
        <v>45</v>
      </c>
      <c r="K22" s="70"/>
      <c r="L22" s="70">
        <f>'Input Page'!F80</f>
        <v>0</v>
      </c>
      <c r="M22" t="s">
        <v>30</v>
      </c>
    </row>
    <row r="23" spans="1:13" x14ac:dyDescent="0.35">
      <c r="B23" s="2" t="s">
        <v>55</v>
      </c>
      <c r="C23" s="70">
        <f>'Input Page'!C81</f>
        <v>0</v>
      </c>
      <c r="D23" s="70" t="s">
        <v>44</v>
      </c>
      <c r="E23" s="70"/>
      <c r="F23" s="70"/>
      <c r="G23" s="70" t="s">
        <v>105</v>
      </c>
      <c r="H23" s="70"/>
      <c r="I23" s="70"/>
      <c r="J23" s="70" t="s">
        <v>45</v>
      </c>
      <c r="K23" s="70"/>
      <c r="L23" s="70">
        <f>'Input Page'!F83</f>
        <v>0</v>
      </c>
      <c r="M23" t="s">
        <v>30</v>
      </c>
    </row>
    <row r="24" spans="1:13" x14ac:dyDescent="0.35">
      <c r="B24" s="7" t="s">
        <v>115</v>
      </c>
      <c r="C24" s="70">
        <f>'Input Page'!C84</f>
        <v>0</v>
      </c>
      <c r="D24" s="70" t="s">
        <v>44</v>
      </c>
      <c r="E24" s="70"/>
      <c r="F24" s="70"/>
      <c r="G24" s="70" t="s">
        <v>105</v>
      </c>
      <c r="H24" s="70"/>
      <c r="I24" s="70"/>
      <c r="J24" s="70" t="s">
        <v>45</v>
      </c>
      <c r="K24" s="70"/>
      <c r="L24" s="70">
        <f>'Input Page'!F86</f>
        <v>0</v>
      </c>
      <c r="M24" t="s">
        <v>30</v>
      </c>
    </row>
    <row r="25" spans="1:13" x14ac:dyDescent="0.35">
      <c r="B25" s="2" t="s">
        <v>55</v>
      </c>
      <c r="C25" s="70">
        <f>'Input Page'!C87</f>
        <v>0</v>
      </c>
      <c r="D25" s="70" t="s">
        <v>44</v>
      </c>
      <c r="E25" s="70"/>
      <c r="F25" s="70"/>
      <c r="G25" s="70" t="s">
        <v>105</v>
      </c>
      <c r="H25" s="70"/>
      <c r="I25" s="70"/>
      <c r="J25" s="70" t="s">
        <v>45</v>
      </c>
      <c r="K25" s="70"/>
      <c r="L25" s="70">
        <f>'Input Page'!F89</f>
        <v>0</v>
      </c>
      <c r="M25" t="s">
        <v>30</v>
      </c>
    </row>
    <row r="26" spans="1:13" x14ac:dyDescent="0.35">
      <c r="B26" s="7" t="s">
        <v>115</v>
      </c>
      <c r="C26">
        <f>'Input Page'!C90</f>
        <v>0</v>
      </c>
      <c r="D26" t="s">
        <v>44</v>
      </c>
      <c r="G26" t="s">
        <v>105</v>
      </c>
      <c r="J26" t="s">
        <v>45</v>
      </c>
      <c r="L26">
        <f>'Input Page'!F92</f>
        <v>0</v>
      </c>
      <c r="M26" t="s">
        <v>30</v>
      </c>
    </row>
    <row r="27" spans="1:13" x14ac:dyDescent="0.35">
      <c r="B27" s="2" t="s">
        <v>55</v>
      </c>
      <c r="C27">
        <f>'Input Page'!C93</f>
        <v>0</v>
      </c>
      <c r="D27" t="s">
        <v>44</v>
      </c>
      <c r="G27" t="s">
        <v>105</v>
      </c>
      <c r="J27" t="s">
        <v>45</v>
      </c>
      <c r="L27">
        <f>'Input Page'!F95</f>
        <v>0</v>
      </c>
      <c r="M27" t="s">
        <v>30</v>
      </c>
    </row>
    <row r="28" spans="1:13" x14ac:dyDescent="0.35">
      <c r="A28" s="2"/>
      <c r="B28" s="2"/>
    </row>
    <row r="29" spans="1:13" x14ac:dyDescent="0.35">
      <c r="A29" s="211" t="s">
        <v>116</v>
      </c>
      <c r="B29" s="211"/>
      <c r="C29">
        <f>'Input Page'!C96</f>
        <v>0</v>
      </c>
      <c r="D29" t="s">
        <v>63</v>
      </c>
    </row>
    <row r="31" spans="1:13" x14ac:dyDescent="0.35">
      <c r="A31" t="s">
        <v>117</v>
      </c>
      <c r="D31" t="s">
        <v>63</v>
      </c>
    </row>
    <row r="32" spans="1:13" x14ac:dyDescent="0.35">
      <c r="B32" t="s">
        <v>118</v>
      </c>
      <c r="D32" t="s">
        <v>44</v>
      </c>
      <c r="G32" t="s">
        <v>105</v>
      </c>
      <c r="J32" t="s">
        <v>45</v>
      </c>
      <c r="M32" t="s">
        <v>30</v>
      </c>
    </row>
    <row r="33" spans="1:13" x14ac:dyDescent="0.35">
      <c r="B33" t="s">
        <v>119</v>
      </c>
      <c r="D33" t="s">
        <v>44</v>
      </c>
      <c r="G33" t="s">
        <v>105</v>
      </c>
      <c r="J33" t="s">
        <v>45</v>
      </c>
      <c r="M33" t="s">
        <v>30</v>
      </c>
    </row>
    <row r="36" spans="1:13" x14ac:dyDescent="0.35">
      <c r="A36" t="s">
        <v>120</v>
      </c>
      <c r="C36">
        <f>(((C2-C3)*3.6*2.6)+(C3*3.6*2.6)+(C4+C10+C29)*1.1)</f>
        <v>0</v>
      </c>
    </row>
  </sheetData>
  <sheetProtection password="CE29" sheet="1" selectLockedCells="1"/>
  <mergeCells count="4">
    <mergeCell ref="A10:B10"/>
    <mergeCell ref="A3:B3"/>
    <mergeCell ref="A4:B4"/>
    <mergeCell ref="A29:B29"/>
  </mergeCells>
  <phoneticPr fontId="2" type="noConversion"/>
  <pageMargins left="0.75" right="0.75" top="1" bottom="1" header="0.5" footer="0.5"/>
  <pageSetup paperSize="9" orientation="portrait" verticalDpi="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9"/>
  <sheetViews>
    <sheetView workbookViewId="0">
      <selection activeCell="E11" sqref="E11"/>
    </sheetView>
  </sheetViews>
  <sheetFormatPr defaultRowHeight="15.5" x14ac:dyDescent="0.35"/>
  <cols>
    <col min="1" max="1" width="34.53515625" bestFit="1" customWidth="1"/>
    <col min="2" max="2" width="10.07421875" bestFit="1" customWidth="1"/>
    <col min="3" max="3" width="6" customWidth="1"/>
    <col min="4" max="4" width="5" customWidth="1"/>
    <col min="6" max="6" width="7.3046875" customWidth="1"/>
    <col min="8" max="8" width="5.84375" customWidth="1"/>
  </cols>
  <sheetData>
    <row r="1" spans="1:8" s="5" customFormat="1" ht="46.5" x14ac:dyDescent="0.35">
      <c r="B1" s="5" t="s">
        <v>12</v>
      </c>
      <c r="D1" s="5" t="s">
        <v>14</v>
      </c>
    </row>
    <row r="2" spans="1:8" x14ac:dyDescent="0.35">
      <c r="A2" t="s">
        <v>121</v>
      </c>
      <c r="B2">
        <f>'Input Page'!C11</f>
        <v>0</v>
      </c>
      <c r="C2" t="s">
        <v>23</v>
      </c>
      <c r="D2" s="4"/>
    </row>
    <row r="3" spans="1:8" x14ac:dyDescent="0.35">
      <c r="A3" t="s">
        <v>122</v>
      </c>
      <c r="B3">
        <f>((B4*E4*G4)+(B5*E5)+(B6*E6*G6)+(B7*E7*G7))/1000000</f>
        <v>0</v>
      </c>
      <c r="C3" t="s">
        <v>63</v>
      </c>
    </row>
    <row r="4" spans="1:8" x14ac:dyDescent="0.35">
      <c r="A4" s="3" t="s">
        <v>123</v>
      </c>
      <c r="B4">
        <f>'Input Page'!C13</f>
        <v>0</v>
      </c>
      <c r="C4" t="s">
        <v>28</v>
      </c>
      <c r="E4">
        <f>'Input Page'!F13</f>
        <v>0.93</v>
      </c>
      <c r="F4" t="s">
        <v>29</v>
      </c>
      <c r="G4">
        <f>'Input Page'!F14</f>
        <v>42800</v>
      </c>
      <c r="H4" t="s">
        <v>30</v>
      </c>
    </row>
    <row r="5" spans="1:8" ht="18.5" x14ac:dyDescent="0.35">
      <c r="A5" s="3" t="s">
        <v>124</v>
      </c>
      <c r="B5">
        <f>'Input Page'!C15</f>
        <v>0</v>
      </c>
      <c r="C5" t="s">
        <v>125</v>
      </c>
      <c r="E5">
        <f>'Input Page'!F15</f>
        <v>34200</v>
      </c>
      <c r="F5" t="s">
        <v>126</v>
      </c>
    </row>
    <row r="6" spans="1:8" ht="18.5" x14ac:dyDescent="0.35">
      <c r="A6" s="3" t="s">
        <v>127</v>
      </c>
      <c r="B6">
        <f>'Input Page'!C17</f>
        <v>0</v>
      </c>
      <c r="C6" t="s">
        <v>125</v>
      </c>
      <c r="E6">
        <f>'Input Page'!F17</f>
        <v>0</v>
      </c>
      <c r="F6" t="s">
        <v>128</v>
      </c>
      <c r="G6">
        <f>'Input Page'!F18</f>
        <v>0</v>
      </c>
      <c r="H6" t="s">
        <v>30</v>
      </c>
    </row>
    <row r="7" spans="1:8" x14ac:dyDescent="0.35">
      <c r="A7" s="3" t="s">
        <v>129</v>
      </c>
      <c r="B7">
        <f>'Input Page'!C19</f>
        <v>0</v>
      </c>
      <c r="C7" t="s">
        <v>28</v>
      </c>
      <c r="E7">
        <f>'Input Page'!F19</f>
        <v>0</v>
      </c>
      <c r="F7" t="s">
        <v>29</v>
      </c>
      <c r="G7">
        <f>'Input Page'!F20</f>
        <v>0</v>
      </c>
      <c r="H7" t="s">
        <v>30</v>
      </c>
    </row>
    <row r="9" spans="1:8" x14ac:dyDescent="0.35">
      <c r="A9" t="s">
        <v>94</v>
      </c>
      <c r="B9">
        <f>(B2*3.6*2.6)+B3</f>
        <v>0</v>
      </c>
      <c r="C9" t="s">
        <v>63</v>
      </c>
    </row>
  </sheetData>
  <sheetProtection password="CE29" sheet="1" selectLockedCells="1"/>
  <phoneticPr fontId="2" type="noConversion"/>
  <pageMargins left="0.75" right="0.75" top="1" bottom="1" header="0.5" footer="0.5"/>
  <pageSetup paperSize="9" orientation="portrait" verticalDpi="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2"/>
  <sheetViews>
    <sheetView workbookViewId="0">
      <selection activeCell="K17" sqref="K17"/>
    </sheetView>
  </sheetViews>
  <sheetFormatPr defaultRowHeight="15.5" x14ac:dyDescent="0.35"/>
  <cols>
    <col min="1" max="1" width="29.07421875" customWidth="1"/>
    <col min="3" max="3" width="6.4609375" style="1" customWidth="1"/>
    <col min="4" max="4" width="4.84375" customWidth="1"/>
    <col min="6" max="6" width="4.69140625" customWidth="1"/>
    <col min="7" max="7" width="6.07421875" customWidth="1"/>
    <col min="9" max="9" width="6.84375" customWidth="1"/>
    <col min="10" max="10" width="5.69140625" customWidth="1"/>
  </cols>
  <sheetData>
    <row r="1" spans="1:13" ht="62" x14ac:dyDescent="0.35">
      <c r="B1" s="5" t="s">
        <v>12</v>
      </c>
      <c r="C1" s="5"/>
      <c r="D1" s="5" t="s">
        <v>14</v>
      </c>
      <c r="E1" s="5" t="s">
        <v>99</v>
      </c>
      <c r="F1" s="5"/>
      <c r="G1" s="5" t="s">
        <v>14</v>
      </c>
      <c r="H1" s="5"/>
      <c r="I1" s="5"/>
      <c r="J1" s="5" t="s">
        <v>14</v>
      </c>
      <c r="K1" s="5"/>
      <c r="L1" s="5"/>
      <c r="M1" s="5" t="s">
        <v>14</v>
      </c>
    </row>
    <row r="2" spans="1:13" x14ac:dyDescent="0.35">
      <c r="A2" t="s">
        <v>130</v>
      </c>
      <c r="B2">
        <f>'Input Page'!C97</f>
        <v>0</v>
      </c>
      <c r="C2" t="s">
        <v>44</v>
      </c>
      <c r="E2">
        <f>'Input Page'!F97</f>
        <v>0</v>
      </c>
      <c r="F2" t="s">
        <v>105</v>
      </c>
      <c r="H2">
        <f>'Input Page'!F98</f>
        <v>0</v>
      </c>
      <c r="I2" t="s">
        <v>45</v>
      </c>
      <c r="K2">
        <f>'Input Page'!F99</f>
        <v>0</v>
      </c>
      <c r="L2" t="s">
        <v>30</v>
      </c>
    </row>
    <row r="3" spans="1:13" x14ac:dyDescent="0.35">
      <c r="A3" t="s">
        <v>119</v>
      </c>
      <c r="B3">
        <f>'Input Page'!C100</f>
        <v>0</v>
      </c>
      <c r="C3" t="s">
        <v>44</v>
      </c>
      <c r="E3">
        <f>'Input Page'!F100</f>
        <v>0</v>
      </c>
      <c r="F3" t="s">
        <v>105</v>
      </c>
      <c r="H3">
        <f>'Input Page'!F101</f>
        <v>0</v>
      </c>
      <c r="I3" t="s">
        <v>45</v>
      </c>
      <c r="K3">
        <f>'Input Page'!F102</f>
        <v>0</v>
      </c>
      <c r="L3" t="s">
        <v>30</v>
      </c>
    </row>
    <row r="4" spans="1:13" ht="18.5" x14ac:dyDescent="0.35">
      <c r="A4" t="s">
        <v>131</v>
      </c>
      <c r="B4">
        <f>'Input Page'!C21</f>
        <v>0</v>
      </c>
      <c r="C4" t="s">
        <v>125</v>
      </c>
      <c r="E4">
        <f>'Input Page'!F22</f>
        <v>0</v>
      </c>
      <c r="F4" t="s">
        <v>105</v>
      </c>
      <c r="H4">
        <f>'Input Page'!F21</f>
        <v>0</v>
      </c>
      <c r="I4" t="s">
        <v>128</v>
      </c>
      <c r="K4">
        <f>'Input Page'!F23</f>
        <v>0</v>
      </c>
      <c r="L4" t="s">
        <v>30</v>
      </c>
      <c r="M4" s="21" t="e">
        <f>'Input Page'!#REF!</f>
        <v>#REF!</v>
      </c>
    </row>
    <row r="5" spans="1:13" ht="18.5" x14ac:dyDescent="0.35">
      <c r="A5" t="s">
        <v>132</v>
      </c>
      <c r="B5">
        <f>'Input Page'!C24</f>
        <v>0</v>
      </c>
      <c r="C5" t="s">
        <v>125</v>
      </c>
      <c r="E5">
        <f>'Input Page'!F25</f>
        <v>0</v>
      </c>
      <c r="F5" t="s">
        <v>105</v>
      </c>
      <c r="H5">
        <f>'Input Page'!F24</f>
        <v>0</v>
      </c>
      <c r="I5" t="s">
        <v>128</v>
      </c>
      <c r="K5">
        <f>'Input Page'!F26</f>
        <v>0</v>
      </c>
      <c r="L5" t="s">
        <v>30</v>
      </c>
      <c r="M5" s="21" t="e">
        <f>'Input Page'!#REF!</f>
        <v>#REF!</v>
      </c>
    </row>
    <row r="6" spans="1:13" ht="18.5" x14ac:dyDescent="0.35">
      <c r="A6" t="s">
        <v>133</v>
      </c>
      <c r="B6">
        <f>+'Input Page'!C27</f>
        <v>0</v>
      </c>
      <c r="C6" t="s">
        <v>125</v>
      </c>
      <c r="E6">
        <f>+'Input Page'!F28</f>
        <v>0</v>
      </c>
      <c r="F6" t="s">
        <v>105</v>
      </c>
      <c r="H6">
        <f>+'Input Page'!F27</f>
        <v>0</v>
      </c>
      <c r="I6" t="s">
        <v>128</v>
      </c>
      <c r="K6">
        <f>+'Input Page'!F29</f>
        <v>0</v>
      </c>
      <c r="L6" t="s">
        <v>30</v>
      </c>
    </row>
    <row r="8" spans="1:13" x14ac:dyDescent="0.35">
      <c r="A8" t="s">
        <v>134</v>
      </c>
      <c r="B8">
        <f>B2*K2/1000</f>
        <v>0</v>
      </c>
      <c r="C8" s="1" t="s">
        <v>135</v>
      </c>
    </row>
    <row r="9" spans="1:13" x14ac:dyDescent="0.35">
      <c r="A9" t="s">
        <v>136</v>
      </c>
      <c r="B9">
        <f>B3*K3/1000</f>
        <v>0</v>
      </c>
      <c r="C9" s="1" t="s">
        <v>135</v>
      </c>
    </row>
    <row r="10" spans="1:13" x14ac:dyDescent="0.35">
      <c r="A10" t="s">
        <v>137</v>
      </c>
      <c r="B10">
        <f>((B4*H4*K4)+(B5*H5*K5)+(B6*H6*K6))/1000000</f>
        <v>0</v>
      </c>
      <c r="C10" s="1" t="s">
        <v>135</v>
      </c>
    </row>
    <row r="11" spans="1:13" x14ac:dyDescent="0.35">
      <c r="A11" t="s">
        <v>138</v>
      </c>
      <c r="B11" s="4">
        <f>'Input Page'!C103</f>
        <v>0</v>
      </c>
      <c r="C11" s="20" t="s">
        <v>139</v>
      </c>
      <c r="D11" s="19">
        <f>'Input Page'!E103</f>
        <v>1.4999999999999999E-2</v>
      </c>
    </row>
    <row r="12" spans="1:13" x14ac:dyDescent="0.35">
      <c r="A12" t="s">
        <v>140</v>
      </c>
      <c r="B12" t="e">
        <f>((B8-B9)/B11)-B10</f>
        <v>#DIV/0!</v>
      </c>
      <c r="C12" s="1" t="s">
        <v>135</v>
      </c>
    </row>
  </sheetData>
  <sheetProtection password="CE29" sheet="1" selectLockedCells="1"/>
  <phoneticPr fontId="2" type="noConversion"/>
  <pageMargins left="0.75" right="0.75" top="1" bottom="1" header="0.5" footer="0.5"/>
  <pageSetup paperSize="9" orientation="portrait" verticalDpi="0"/>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1"/>
  <sheetViews>
    <sheetView topLeftCell="A7" workbookViewId="0">
      <selection activeCell="D12" sqref="D12"/>
    </sheetView>
  </sheetViews>
  <sheetFormatPr defaultColWidth="8.69140625" defaultRowHeight="15.5" x14ac:dyDescent="0.35"/>
  <cols>
    <col min="1" max="1" width="8.69140625" style="104"/>
    <col min="2" max="2" width="33.84375" style="105" customWidth="1"/>
    <col min="3" max="3" width="9.84375" style="104" bestFit="1" customWidth="1"/>
    <col min="4" max="16384" width="8.69140625" style="104"/>
  </cols>
  <sheetData>
    <row r="1" spans="1:3" s="103" customFormat="1" ht="28.75" customHeight="1" x14ac:dyDescent="0.35">
      <c r="A1" s="101" t="s">
        <v>141</v>
      </c>
      <c r="B1" s="102" t="s">
        <v>142</v>
      </c>
      <c r="C1" s="101" t="s">
        <v>143</v>
      </c>
    </row>
    <row r="2" spans="1:3" ht="26.5" customHeight="1" x14ac:dyDescent="0.35">
      <c r="A2" s="95">
        <v>1</v>
      </c>
      <c r="B2" s="89" t="s">
        <v>144</v>
      </c>
      <c r="C2" s="96">
        <v>40774</v>
      </c>
    </row>
    <row r="3" spans="1:3" ht="31" x14ac:dyDescent="0.35">
      <c r="A3" s="95">
        <v>2.1</v>
      </c>
      <c r="B3" s="89" t="s">
        <v>145</v>
      </c>
      <c r="C3" s="96">
        <v>40847</v>
      </c>
    </row>
    <row r="4" spans="1:3" ht="31" x14ac:dyDescent="0.35">
      <c r="A4" s="95">
        <v>2.2000000000000002</v>
      </c>
      <c r="B4" s="89" t="s">
        <v>146</v>
      </c>
      <c r="C4" s="96">
        <v>40908</v>
      </c>
    </row>
    <row r="5" spans="1:3" ht="46.5" x14ac:dyDescent="0.35">
      <c r="A5" s="95">
        <v>2.2999999999999998</v>
      </c>
      <c r="B5" s="94" t="s">
        <v>147</v>
      </c>
      <c r="C5" s="96">
        <v>41161</v>
      </c>
    </row>
    <row r="6" spans="1:3" ht="62" x14ac:dyDescent="0.35">
      <c r="A6" s="100">
        <v>2.4</v>
      </c>
      <c r="B6" s="94" t="s">
        <v>148</v>
      </c>
      <c r="C6" s="109">
        <v>42251</v>
      </c>
    </row>
    <row r="7" spans="1:3" ht="46.5" x14ac:dyDescent="0.35">
      <c r="A7" s="97">
        <v>3</v>
      </c>
      <c r="B7" s="94" t="s">
        <v>149</v>
      </c>
      <c r="C7" s="109">
        <v>42600</v>
      </c>
    </row>
    <row r="8" spans="1:3" ht="27" customHeight="1" x14ac:dyDescent="0.35">
      <c r="A8" s="212">
        <v>3.1</v>
      </c>
      <c r="B8" s="94" t="s">
        <v>150</v>
      </c>
      <c r="C8" s="213">
        <v>44601</v>
      </c>
    </row>
    <row r="9" spans="1:3" ht="46.5" x14ac:dyDescent="0.35">
      <c r="A9" s="212"/>
      <c r="B9" s="94" t="s">
        <v>151</v>
      </c>
      <c r="C9" s="213"/>
    </row>
    <row r="10" spans="1:3" ht="22.75" customHeight="1" x14ac:dyDescent="0.35">
      <c r="A10" s="212"/>
      <c r="B10" s="94" t="s">
        <v>152</v>
      </c>
      <c r="C10" s="213"/>
    </row>
    <row r="11" spans="1:3" ht="31" x14ac:dyDescent="0.35">
      <c r="A11" s="100">
        <v>3.2</v>
      </c>
      <c r="B11" s="89" t="s">
        <v>153</v>
      </c>
      <c r="C11" s="96">
        <v>44797</v>
      </c>
    </row>
  </sheetData>
  <sheetProtection algorithmName="SHA-512" hashValue="54MLB81x1/xbfRCgJ7v+PE4XHWdwW5pmDitLrq9Ye5b33uc4Zf6LJ3GRWOVmceOifrCy0nauldBldczlauv/oQ==" saltValue="QZ1fgJXVH/ElwOQOyavA0A==" spinCount="100000" sheet="1" selectLockedCells="1"/>
  <mergeCells count="2">
    <mergeCell ref="A8:A10"/>
    <mergeCell ref="C8:C10"/>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tentCloud_WithdrawnBy xmlns="http://schemas.microsoft.com/sharepoint/v3">
      <UserInfo>
        <DisplayName/>
        <AccountId xsi:nil="true"/>
        <AccountType/>
      </UserInfo>
    </ContentCloud_WithdrawnBy>
    <ContentCloud_OrganisationString xmlns="44ba428f-c30f-44c8-8eab-a30b7390a267">6931</ContentCloud_OrganisationString>
    <ContentCloud_Approver1 xmlns="http://schemas.microsoft.com/sharepoint/v3">
      <UserInfo>
        <DisplayName/>
        <AccountId xsi:nil="true"/>
        <AccountType/>
      </UserInfo>
    </ContentCloud_Approver1>
    <ContentCloud_ApprOrganisation2 xmlns="http://schemas.microsoft.com/sharepoint/v3" xsi:nil="true"/>
    <ContentCloud_ContributorIds xmlns="http://schemas.microsoft.com/sharepoint/v3" xsi:nil="true"/>
    <ContentCloud_Author xmlns="http://schemas.microsoft.com/sharepoint/v3">
      <UserInfo>
        <DisplayName>Freeman, Ben</DisplayName>
        <AccountId>6267</AccountId>
        <AccountType/>
      </UserInfo>
    </ContentCloud_Author>
    <ContentCloud_UpdateNotice xmlns="http://schemas.microsoft.com/sharepoint/v3">A field has been added for the user to select the relevant assessment stage e.g. Initial assessment using design data, Annual validation. The calculation tabs have also been made visible to allow users to better understand how the result is calculated.</ContentCloud_UpdateNotice>
    <ContentCloud_Audiences xmlns="http://schemas.microsoft.com/sharepoint/v3">
      <Value>Environment Agency</Value>
    </ContentCloud_Audiences>
    <ContentCloud_ApproverComment1 xmlns="http://schemas.microsoft.com/sharepoint/v3" xsi:nil="true"/>
    <ContentCloud_Description xmlns="http://schemas.microsoft.com/sharepoint/v3">Calculation spreadsheet for incinerators to demonstrate R1 status at design, operational, annual validation and 5-yearly reassessment stages</ContentCloud_Description>
    <ContentCloud_WithdrawnDate xmlns="http://schemas.microsoft.com/sharepoint/v3" xsi:nil="true"/>
    <ContentCloud_ApprovedDate1 xmlns="http://schemas.microsoft.com/sharepoint/v3" xsi:nil="true"/>
    <ContentCloud_ApproverComment2 xmlns="http://schemas.microsoft.com/sharepoint/v3" xsi:nil="true"/>
    <ContentCloud_ApproverJobTitle5 xmlns="http://schemas.microsoft.com/sharepoint/v3" xsi:nil="true"/>
    <ContentCloud_AssurerComment xmlns="http://schemas.microsoft.com/sharepoint/v3" xsi:nil="true"/>
    <ContentCloud_SubmitDate xmlns="http://schemas.microsoft.com/sharepoint/v3">2022-10-11T14:24:05+00:00</ContentCloud_SubmitDate>
    <ContentCloud_PrimaryContact xmlns="http://schemas.microsoft.com/sharepoint/v3">
      <UserInfo>
        <DisplayName>Freeman, Ben</DisplayName>
        <AccountId>6267</AccountId>
        <AccountType/>
      </UserInfo>
    </ContentCloud_PrimaryContact>
    <ContentCloud_ApproverComment3 xmlns="http://schemas.microsoft.com/sharepoint/v3" xsi:nil="true"/>
    <ContentCloud_LegacyDetails xmlns="http://schemas.microsoft.com/sharepoint/v3" xsi:nil="true"/>
    <ContentCloud_Coverage xmlns="http://schemas.microsoft.com/sharepoint/v3">
      <Value>England</Value>
    </ContentCloud_Coverage>
    <ContentCloud_Language xmlns="http://schemas.microsoft.com/sharepoint/v3">
      <Value>English</Value>
    </ContentCloud_Language>
    <ContentCloud_FormatType xmlns="http://schemas.microsoft.com/sharepoint/v3">Excel spreadsheet</ContentCloud_FormatType>
    <ContentCloud_ApprOrganisation3 xmlns="http://schemas.microsoft.com/sharepoint/v3" xsi:nil="true"/>
    <ContentCloud_ApproverComment4 xmlns="http://schemas.microsoft.com/sharepoint/v3" xsi:nil="true"/>
    <ContentCloud_PublishOnApproval xmlns="http://schemas.microsoft.com/sharepoint/v3">true</ContentCloud_PublishOnApproval>
    <ContentCloud_Contributors xmlns="http://schemas.microsoft.com/sharepoint/v3">
      <UserInfo>
        <DisplayName/>
        <AccountId xsi:nil="true"/>
        <AccountType/>
      </UserInfo>
    </ContentCloud_Contributors>
    <ContentCloud_ApproverComment5 xmlns="http://schemas.microsoft.com/sharepoint/v3" xsi:nil="true"/>
    <ContentCloud_Keywords xmlns="http://schemas.microsoft.com/sharepoint/v3">R1, R1 status, incinerator, efficiency, recovery status</ContentCloud_Keywords>
    <ContentCloud_CommentToApprover xmlns="http://schemas.microsoft.com/sharepoint/v3" xsi:nil="true"/>
    <ContentCloud_SharedWith xmlns="http://schemas.microsoft.com/sharepoint/v3" xsi:nil="true"/>
    <ContentCloud_Duration xmlns="http://schemas.microsoft.com/sharepoint/v3" xsi:nil="true"/>
    <ContentCloud_DocumentTitleLink xmlns="http://schemas.microsoft.com/sharepoint/v3">
      <Url>https://defra.sharepoint.com/sites/def-contentcloud/_layouts/15/DocIdRedir.aspx?ID=CONTENTCLOUD-190616497-8735</Url>
      <Description>R1 energy efficiency formula - application proforma</Description>
    </ContentCloud_DocumentTitleLink>
    <ContentCloud_ScheduledReviewedBy xmlns="http://schemas.microsoft.com/sharepoint/v3">
      <UserInfo>
        <DisplayName>Freeman, Ben</DisplayName>
        <AccountId>6267</AccountId>
        <AccountType/>
      </UserInfo>
    </ContentCloud_ScheduledReviewedBy>
    <ContentCloud_ApproverJobTitle4 xmlns="http://schemas.microsoft.com/sharepoint/v3" xsi:nil="true"/>
    <ContentCloud_MetadataItemId xmlns="http://schemas.microsoft.com/sharepoint/v3">7698</ContentCloud_MetadataItemId>
    <ContentCloud_PrimaryContactIds xmlns="http://schemas.microsoft.com/sharepoint/v3" xsi:nil="true"/>
    <ContentCloud_Submitter xmlns="http://schemas.microsoft.com/sharepoint/v3">
      <UserInfo>
        <DisplayName>Freeman, Ben</DisplayName>
        <AccountId>6267</AccountId>
        <AccountType/>
      </UserInfo>
    </ContentCloud_Submitter>
    <DLCPolicyLabelLock xmlns="c78a0cd0-2680-45d0-a254-38b105a1c2de" xsi:nil="true"/>
    <ContentCloud_PublishDate xmlns="http://schemas.microsoft.com/sharepoint/v3" xsi:nil="true"/>
    <ContentCloud_Reference xmlns="http://schemas.microsoft.com/sharepoint/v3">LIT 5753</ContentCloud_Reference>
    <ContentCloud_RiskLevel xmlns="http://schemas.microsoft.com/sharepoint/v3">Very Low</ContentCloud_RiskLevel>
    <ContentCloud_Approver2 xmlns="http://schemas.microsoft.com/sharepoint/v3">
      <UserInfo>
        <DisplayName/>
        <AccountId xsi:nil="true"/>
        <AccountType/>
      </UserInfo>
    </ContentCloud_Approver2>
    <ContentCloud_WithdrawOnApproval xmlns="http://schemas.microsoft.com/sharepoint/v3" xsi:nil="true"/>
    <ContentCloud_ConsolidatedUrl xmlns="http://schemas.microsoft.com/sharepoint/v3">
      <Url xsi:nil="true"/>
      <Description xsi:nil="true"/>
    </ContentCloud_ConsolidatedUrl>
    <ContentCloud_ScheduledReviewDate xmlns="http://schemas.microsoft.com/sharepoint/v3">2025-10-11T14:23:44+00:00</ContentCloud_ScheduledReviewDate>
    <ContentCloud_LegacyReference xmlns="http://schemas.microsoft.com/sharepoint/v3">821_11</ContentCloud_LegacyReference>
    <ContentCloud_ScheduledReviewType xmlns="http://schemas.microsoft.com/sharepoint/v3">Reviewed - changes made</ContentCloud_ScheduledReviewType>
    <ContentCloud_ChangeType xmlns="http://schemas.microsoft.com/sharepoint/v3">Minor</ContentCloud_ChangeType>
    <ContentCloud_Status xmlns="http://schemas.microsoft.com/sharepoint/v3">Pending assurance</ContentCloud_Status>
    <ContentCloud_WithdrawNotice xmlns="http://schemas.microsoft.com/sharepoint/v3" xsi:nil="true"/>
    <ContentCloud_ContentAssurer xmlns="http://schemas.microsoft.com/sharepoint/v3">
      <UserInfo>
        <DisplayName/>
        <AccountId xsi:nil="true"/>
        <AccountType/>
      </UserInfo>
    </ContentCloud_ContentAssurer>
    <ContentCloud_TemplateVersion xmlns="http://schemas.microsoft.com/sharepoint/v3">1.0</ContentCloud_TemplateVersion>
    <ContentCloud_ApprovedDate2 xmlns="http://schemas.microsoft.com/sharepoint/v3" xsi:nil="true"/>
    <ContentCloud_ApproverJobTitle3 xmlns="http://schemas.microsoft.com/sharepoint/v3" xsi:nil="true"/>
    <ContentCloud_WithdrawnReason xmlns="http://schemas.microsoft.com/sharepoint/v3" xsi:nil="true"/>
    <ContentCloud_RatingsCount xmlns="http://schemas.microsoft.com/sharepoint/v3" xsi:nil="true"/>
    <ContentCloud_OtherApprovers xmlns="http://schemas.microsoft.com/sharepoint/v3">
      <UserInfo>
        <DisplayName/>
        <AccountId xsi:nil="true"/>
        <AccountType/>
      </UserInfo>
    </ContentCloud_OtherApprovers>
    <ContentCloud_ReceivedFrom xmlns="http://schemas.microsoft.com/sharepoint/v3">
      <UserInfo>
        <DisplayName>Freeman, Ben</DisplayName>
        <AccountId>6267</AccountId>
        <AccountType/>
      </UserInfo>
    </ContentCloud_ReceivedFrom>
    <ContentCloud_SRO xmlns="http://schemas.microsoft.com/sharepoint/v3">
      <UserInfo>
        <DisplayName>Nettleton, Jo</DisplayName>
        <AccountId>5211</AccountId>
        <AccountType/>
      </UserInfo>
    </ContentCloud_SRO>
    <ContentCloud_ApprOrganisation1 xmlns="http://schemas.microsoft.com/sharepoint/v3" xsi:nil="true"/>
    <ContentCloud_Approver3 xmlns="http://schemas.microsoft.com/sharepoint/v3">
      <UserInfo>
        <DisplayName/>
        <AccountId xsi:nil="true"/>
        <AccountType/>
      </UserInfo>
    </ContentCloud_Approver3>
    <ContentCloud_Approver4 xmlns="http://schemas.microsoft.com/sharepoint/v3">
      <UserInfo>
        <DisplayName/>
        <AccountId xsi:nil="true"/>
        <AccountType/>
      </UserInfo>
    </ContentCloud_Approver4>
    <ContentCloud_ApprOrganisation4 xmlns="http://schemas.microsoft.com/sharepoint/v3" xsi:nil="true"/>
    <ContentCloud_UpdatesNumber xmlns="http://schemas.microsoft.com/sharepoint/v3">10</ContentCloud_UpdatesNumber>
    <ContentCloud_Migrated xmlns="http://schemas.microsoft.com/sharepoint/v3" xsi:nil="true"/>
    <PublishingExpirationDate xmlns="http://schemas.microsoft.com/sharepoint/v3" xsi:nil="true"/>
    <ContentCloud_SecurityMarking xmlns="http://schemas.microsoft.com/sharepoint/v3">OFFICIAL</ContentCloud_SecurityMarking>
    <ContentCloud_ApproverJobTitle2 xmlns="http://schemas.microsoft.com/sharepoint/v3" xsi:nil="true"/>
    <ContentCloud_ApprovedDate3 xmlns="http://schemas.microsoft.com/sharepoint/v3" xsi:nil="true"/>
    <ContentCloud_ApprovedDate4 xmlns="http://schemas.microsoft.com/sharepoint/v3" xsi:nil="true"/>
    <ContentCloud_TEDBeforeSRD xmlns="http://schemas.microsoft.com/sharepoint/v3">false</ContentCloud_TEDBeforeSRD>
    <ContentCloud_RelatedSites xmlns="44ba428f-c30f-44c8-8eab-a30b7390a267" xsi:nil="true"/>
    <ContentCloud_TempExtDate xmlns="http://schemas.microsoft.com/sharepoint/v3" xsi:nil="true"/>
    <PublishingStartDate xmlns="http://schemas.microsoft.com/sharepoint/v3" xsi:nil="true"/>
    <ContentCloud_Approvers xmlns="http://schemas.microsoft.com/sharepoint/v3">
      <UserInfo>
        <DisplayName>i:0#.f|membership|ben.freeman@environment-agency.gov.uk</DisplayName>
        <AccountId>6267</AccountId>
        <AccountType/>
      </UserInfo>
    </ContentCloud_Approvers>
    <ContentCloud_Approver5 xmlns="http://schemas.microsoft.com/sharepoint/v3">
      <UserInfo>
        <DisplayName/>
        <AccountId xsi:nil="true"/>
        <AccountType/>
      </UserInfo>
    </ContentCloud_Approver5>
    <ContentCloud_ApprOrganisation5 xmlns="http://schemas.microsoft.com/sharepoint/v3" xsi:nil="true"/>
    <ContentCloud_Rating xmlns="http://schemas.microsoft.com/sharepoint/v3" xsi:nil="true"/>
    <ContentCloud_MetadataCTypeName xmlns="http://schemas.microsoft.com/sharepoint/v3">External form</ContentCloud_MetadataCTypeName>
    <ContentCloud_LastReviewedOnDate xmlns="http://schemas.microsoft.com/sharepoint/v3">2022-10-11T14:24:04+00:00</ContentCloud_LastReviewedOnDate>
    <ContentCloud_ApproverJobTitle1 xmlns="http://schemas.microsoft.com/sharepoint/v3" xsi:nil="true"/>
    <ContentCloud_ApprovedDate5 xmlns="http://schemas.microsoft.com/sharepoint/v3" xsi:nil="true"/>
    <ContentCloud_NewDraftNumber xmlns="http://schemas.microsoft.com/sharepoint/v3" xsi:nil="true"/>
    <DLCPolicyLabelClientValue xmlns="c78a0cd0-2680-45d0-a254-38b105a1c2de">{_UIVersionString}</DLCPolicyLabelClientValue>
    <_dlc_DocId xmlns="44ba428f-c30f-44c8-8eab-a30b7390a267">CONTENTCLOUD-190616497-8735</_dlc_DocId>
    <DLCPolicyLabelValue xmlns="c78a0cd0-2680-45d0-a254-38b105a1c2de">{_UIVersionString}</DLCPolicyLabelValue>
    <_dlc_DocIdUrl xmlns="44ba428f-c30f-44c8-8eab-a30b7390a267">
      <Url>https://defra.sharepoint.com/sites/def-contentcloud/_layouts/15/DocIdRedir.aspx?ID=CONTENTCLOUD-190616497-8735</Url>
      <Description>CONTENTCLOUD-190616497-8735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External form - Document - Excel</p:Name>
  <p:Description/>
  <p:Statement/>
  <p:PolicyItems>
    <p:PolicyItem featureId="Microsoft.Office.RecordsManagement.PolicyFeatures.PolicyLabel" staticId="0x010100D5A45896ADA143F9BF5F69E7D3C3FE4B00DBC5D1BC90BF4EF4AF78E71AEF93AF0C0001B12E31126DA141897B208FE7D997B3|-628663097" UniqueId="ce1fa81f-d9f1-4bf7-bd60-8f592f3b9162">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font>Arial</font>
            <fontsize>12</fontsize>
          </properties>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External form - Document - Excel" ma:contentTypeID="0x010100D5A45896ADA143F9BF5F69E7D3C3FE4B00DBC5D1BC90BF4EF4AF78E71AEF93AF0C0001B12E31126DA141897B208FE7D997B3" ma:contentTypeVersion="106" ma:contentTypeDescription="Forms or templates our external customers must complete." ma:contentTypeScope="" ma:versionID="497a1ff143ffe69aa1e1140edbb81c63">
  <xsd:schema xmlns:xsd="http://www.w3.org/2001/XMLSchema" xmlns:xs="http://www.w3.org/2001/XMLSchema" xmlns:p="http://schemas.microsoft.com/office/2006/metadata/properties" xmlns:ns1="http://schemas.microsoft.com/sharepoint/v3" xmlns:ns2="44ba428f-c30f-44c8-8eab-a30b7390a267" xmlns:ns3="c78a0cd0-2680-45d0-a254-38b105a1c2de" targetNamespace="http://schemas.microsoft.com/office/2006/metadata/properties" ma:root="true" ma:fieldsID="f5d90f17f618940f4340f306a3c24771" ns1:_="" ns2:_="" ns3:_="">
    <xsd:import namespace="http://schemas.microsoft.com/sharepoint/v3"/>
    <xsd:import namespace="44ba428f-c30f-44c8-8eab-a30b7390a267"/>
    <xsd:import namespace="c78a0cd0-2680-45d0-a254-38b105a1c2de"/>
    <xsd:element name="properties">
      <xsd:complexType>
        <xsd:sequence>
          <xsd:element name="documentManagement">
            <xsd:complexType>
              <xsd:all>
                <xsd:element ref="ns1:ContentCloud_SRO" minOccurs="0"/>
                <xsd:element ref="ns1:ContentCloud_DocumentTitleLink" minOccurs="0"/>
                <xsd:element ref="ns1:ContentCloud_Author" minOccurs="0"/>
                <xsd:element ref="ns1:ContentCloud_Contributors" minOccurs="0"/>
                <xsd:element ref="ns1:ContentCloud_PublishDate" minOccurs="0"/>
                <xsd:element ref="ns1:ContentCloud_Coverage" minOccurs="0"/>
                <xsd:element ref="ns1:ContentCloud_Language" minOccurs="0"/>
                <xsd:element ref="ns1:ContentCloud_LastReviewedOnDate" minOccurs="0"/>
                <xsd:element ref="ns1:ContentCloud_ScheduledReviewDate" minOccurs="0"/>
                <xsd:element ref="ns1:ContentCloud_ScheduledReviewedBy" minOccurs="0"/>
                <xsd:element ref="ns1:ContentCloud_UpdateNotice" minOccurs="0"/>
                <xsd:element ref="ns1:ContentCloud_Description" minOccurs="0"/>
                <xsd:element ref="ns1:ContentCloud_Reference" minOccurs="0"/>
                <xsd:element ref="ns1:ContentCloud_LegacyReference" minOccurs="0"/>
                <xsd:element ref="ns1:ContentCloud_TemplateVersion" minOccurs="0"/>
                <xsd:element ref="ns1:ContentCloud_FormatType" minOccurs="0"/>
                <xsd:element ref="ns1:ContentCloud_SecurityMarking" minOccurs="0"/>
                <xsd:element ref="ns1:ContentCloud_ScheduledReviewType" minOccurs="0"/>
                <xsd:element ref="ns1:ContentCloud_ChangeType" minOccurs="0"/>
                <xsd:element ref="ns1:ContentCloud_RiskLevel" minOccurs="0"/>
                <xsd:element ref="ns1:ContentCloud_Status" minOccurs="0"/>
                <xsd:element ref="ns1:ContentCloud_WithdrawnBy" minOccurs="0"/>
                <xsd:element ref="ns1:ContentCloud_WithdrawnDate" minOccurs="0"/>
                <xsd:element ref="ns1:ContentCloud_WithdrawNotice" minOccurs="0"/>
                <xsd:element ref="ns1:ContentCloud_Rating" minOccurs="0"/>
                <xsd:element ref="ns1:ContentCloud_RatingsCount" minOccurs="0"/>
                <xsd:element ref="ns2:ContentCloud_OrganisationString" minOccurs="0"/>
                <xsd:element ref="ns1:ContentCloud_PrimaryContact" minOccurs="0"/>
                <xsd:element ref="ns1:ContentCloud_Approvers" minOccurs="0"/>
                <xsd:element ref="ns1:ContentCloud_OtherApprovers" minOccurs="0"/>
                <xsd:element ref="ns1:ContentCloud_ContentAssurer" minOccurs="0"/>
                <xsd:element ref="ns1:ContentCloud_MetadataItemId" minOccurs="0"/>
                <xsd:element ref="ns1:ContentCloud_Audiences" minOccurs="0"/>
                <xsd:element ref="ns2:ContentCloud_RelatedSites" minOccurs="0"/>
                <xsd:element ref="ns1:ContentCloud_Approver1" minOccurs="0"/>
                <xsd:element ref="ns1:ContentCloud_ApprovedDate1" minOccurs="0"/>
                <xsd:element ref="ns1:ContentCloud_ApproverJobTitle1" minOccurs="0"/>
                <xsd:element ref="ns1:ContentCloud_ApprOrganisation1" minOccurs="0"/>
                <xsd:element ref="ns1:ContentCloud_ApproverComment1" minOccurs="0"/>
                <xsd:element ref="ns1:ContentCloud_Approver2" minOccurs="0"/>
                <xsd:element ref="ns1:ContentCloud_ApprovedDate2" minOccurs="0"/>
                <xsd:element ref="ns1:ContentCloud_ApproverJobTitle2" minOccurs="0"/>
                <xsd:element ref="ns1:ContentCloud_ApprOrganisation2" minOccurs="0"/>
                <xsd:element ref="ns1:ContentCloud_ApproverComment2" minOccurs="0"/>
                <xsd:element ref="ns1:ContentCloud_Approver3" minOccurs="0"/>
                <xsd:element ref="ns1:ContentCloud_ApprovedDate3" minOccurs="0"/>
                <xsd:element ref="ns1:ContentCloud_ApproverJobTitle3" minOccurs="0"/>
                <xsd:element ref="ns1:ContentCloud_ApprOrganisation3" minOccurs="0"/>
                <xsd:element ref="ns1:ContentCloud_ApproverComment3" minOccurs="0"/>
                <xsd:element ref="ns1:ContentCloud_Approver4" minOccurs="0"/>
                <xsd:element ref="ns1:ContentCloud_ApprovedDate4" minOccurs="0"/>
                <xsd:element ref="ns1:ContentCloud_ApproverJobTitle4" minOccurs="0"/>
                <xsd:element ref="ns1:ContentCloud_ApprOrganisation4" minOccurs="0"/>
                <xsd:element ref="ns1:ContentCloud_ApproverComment4" minOccurs="0"/>
                <xsd:element ref="ns1:ContentCloud_Approver5" minOccurs="0"/>
                <xsd:element ref="ns1:ContentCloud_ApprovedDate5" minOccurs="0"/>
                <xsd:element ref="ns1:ContentCloud_ApproverJobTitle5" minOccurs="0"/>
                <xsd:element ref="ns1:ContentCloud_ApprOrganisation5" minOccurs="0"/>
                <xsd:element ref="ns1:ContentCloud_ApproverComment5" minOccurs="0"/>
                <xsd:element ref="ns1:ContentCloud_AssurerComment" minOccurs="0"/>
                <xsd:element ref="ns1:ContentCloud_WithdrawnReason" minOccurs="0"/>
                <xsd:element ref="ns1:ContentCloud_Keywords" minOccurs="0"/>
                <xsd:element ref="ns1:ContentCloud_CommentToApprover" minOccurs="0"/>
                <xsd:element ref="ns1:ContentCloud_PublishOnApproval" minOccurs="0"/>
                <xsd:element ref="ns1:ContentCloud_UpdatesNumber" minOccurs="0"/>
                <xsd:element ref="ns1:ContentCloud_MetadataCTypeName" minOccurs="0"/>
                <xsd:element ref="ns1:ContentCloud_SubmitDate" minOccurs="0"/>
                <xsd:element ref="ns1:ContentCloud_ContributorIds" minOccurs="0"/>
                <xsd:element ref="ns1:ContentCloud_PrimaryContactIds" minOccurs="0"/>
                <xsd:element ref="ns1:ContentCloud_WithdrawOnApproval" minOccurs="0"/>
                <xsd:element ref="ns1:ContentCloud_ConsolidatedUrl" minOccurs="0"/>
                <xsd:element ref="ns1:ContentCloud_TempExtDate" minOccurs="0"/>
                <xsd:element ref="ns1:ContentCloud_SharedWith" minOccurs="0"/>
                <xsd:element ref="ns1:ContentCloud_Duration" minOccurs="0"/>
                <xsd:element ref="ns1:ContentCloud_Submitter" minOccurs="0"/>
                <xsd:element ref="ns1:ContentCloud_LegacyDetails" minOccurs="0"/>
                <xsd:element ref="ns1:ContentCloud_TEDBeforeSRD" minOccurs="0"/>
                <xsd:element ref="ns1:ContentCloud_Migrated" minOccurs="0"/>
                <xsd:element ref="ns1:ContentCloud_ReceivedFrom" minOccurs="0"/>
                <xsd:element ref="ns1:ContentCloud_NewDraftNumber" minOccurs="0"/>
                <xsd:element ref="ns1:PublishingExpirationDate" minOccurs="0"/>
                <xsd:element ref="ns1:_dlc_Exempt" minOccurs="0"/>
                <xsd:element ref="ns3:DLCPolicyLabelValue" minOccurs="0"/>
                <xsd:element ref="ns3:DLCPolicyLabelClientValue" minOccurs="0"/>
                <xsd:element ref="ns3:DLCPolicyLabelLock" minOccurs="0"/>
                <xsd:element ref="ns2:_dlc_DocId" minOccurs="0"/>
                <xsd:element ref="ns2:_dlc_DocIdUrl" minOccurs="0"/>
                <xsd:element ref="ns2:_dlc_DocIdPersistId"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ntentCloud_SRO" ma:index="0" nillable="true" ma:displayName="Senior Responsible Owner (SRO)" ma:description="Senior Responsible Owner (SRO)" ma:indexed="true" ma:internalName="ContentCloud_SR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DocumentTitleLink" ma:index="1" nillable="true" ma:displayName="Title" ma:format="Hyperlink" ma:internalName="ContentCloud_DocumentTitleLink">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Author" ma:index="2" nillable="true" ma:displayName="Author" ma:description="Document Author" ma:indexed="true" ma:internalName="ContentCloud_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ributors" ma:index="3" nillable="true" ma:displayName="Contributor(s)" ma:description="Document Author" ma:internalName="ContentCloud_Contribut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PublishDate" ma:index="4" nillable="true" ma:displayName="Publish date" ma:description="Publish date" ma:format="DateOnly" ma:indexed="true" ma:internalName="ContentCloud_PublishDate">
      <xsd:simpleType>
        <xsd:restriction base="dms:DateTime"/>
      </xsd:simpleType>
    </xsd:element>
    <xsd:element name="ContentCloud_Coverage" ma:index="5" nillable="true" ma:displayName="Coverage" ma:description="" ma:internalName="ContentCloud_Coverage">
      <xsd:complexType>
        <xsd:complexContent>
          <xsd:extension base="dms:MultiChoice">
            <xsd:sequence>
              <xsd:element name="Value" maxOccurs="unbounded" minOccurs="0" nillable="true">
                <xsd:simpleType>
                  <xsd:restriction base="dms:Choice">
                    <xsd:enumeration value="England"/>
                    <xsd:enumeration value="Scotland"/>
                    <xsd:enumeration value="Wales"/>
                  </xsd:restriction>
                </xsd:simpleType>
              </xsd:element>
            </xsd:sequence>
          </xsd:extension>
        </xsd:complexContent>
      </xsd:complexType>
    </xsd:element>
    <xsd:element name="ContentCloud_Language" ma:index="6" nillable="true" ma:displayName="Language" ma:description="" ma:internalName="ContentCloud_Language">
      <xsd:complexType>
        <xsd:complexContent>
          <xsd:extension base="dms:MultiChoice">
            <xsd:sequence>
              <xsd:element name="Value" maxOccurs="unbounded" minOccurs="0" nillable="true">
                <xsd:simpleType>
                  <xsd:restriction base="dms:Choice">
                    <xsd:enumeration value="English"/>
                    <xsd:enumeration value="Welsh"/>
                  </xsd:restriction>
                </xsd:simpleType>
              </xsd:element>
            </xsd:sequence>
          </xsd:extension>
        </xsd:complexContent>
      </xsd:complexType>
    </xsd:element>
    <xsd:element name="ContentCloud_LastReviewedOnDate" ma:index="7" nillable="true" ma:displayName="Last reviewed on" ma:description="Last Reviewed On" ma:format="DateOnly" ma:internalName="ContentCloud_LastReviewedOnDate">
      <xsd:simpleType>
        <xsd:restriction base="dms:DateTime"/>
      </xsd:simpleType>
    </xsd:element>
    <xsd:element name="ContentCloud_ScheduledReviewDate" ma:index="8" nillable="true" ma:displayName="Scheduled review date" ma:description="This is the date that the review date was changed or last reviewed" ma:format="DateOnly" ma:indexed="true" ma:internalName="ContentCloud_ScheduledReviewDate">
      <xsd:simpleType>
        <xsd:restriction base="dms:DateTime"/>
      </xsd:simpleType>
    </xsd:element>
    <xsd:element name="ContentCloud_ScheduledReviewedBy" ma:index="9" nillable="true" ma:displayName="Scheduled reviewed by" ma:description="Scheduled Reviewed By" ma:internalName="ContentCloud_Scheduled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UpdateNotice" ma:index="10" nillable="true" ma:displayName="Update notice" ma:description="Why the content has been replaced, e.g. whats changed between versions." ma:internalName="ContentCloud_UpdateNotice">
      <xsd:simpleType>
        <xsd:restriction base="dms:Text">
          <xsd:maxLength value="255"/>
        </xsd:restriction>
      </xsd:simpleType>
    </xsd:element>
    <xsd:element name="ContentCloud_Description" ma:index="11" nillable="true" ma:displayName="Description" ma:internalName="ContentCloud_Description">
      <xsd:simpleType>
        <xsd:restriction base="dms:Text">
          <xsd:maxLength value="140"/>
        </xsd:restriction>
      </xsd:simpleType>
    </xsd:element>
    <xsd:element name="ContentCloud_Reference" ma:index="12" nillable="true" ma:displayName="Reference" ma:description="A sequential, unchangable reference number with a prefix, starting at a configurable value on settings list." ma:indexed="true" ma:internalName="ContentCloud_Reference">
      <xsd:simpleType>
        <xsd:restriction base="dms:Text">
          <xsd:maxLength value="255"/>
        </xsd:restriction>
      </xsd:simpleType>
    </xsd:element>
    <xsd:element name="ContentCloud_LegacyReference" ma:index="13" nillable="true" ma:displayName="Legacy reference" ma:description="" ma:internalName="ContentCloud_LegacyReference">
      <xsd:simpleType>
        <xsd:restriction base="dms:Note"/>
      </xsd:simpleType>
    </xsd:element>
    <xsd:element name="ContentCloud_TemplateVersion" ma:index="14" nillable="true" ma:displayName="Template version" ma:description="To show which version of the template that content is using." ma:internalName="ContentCloud_TemplateVersion">
      <xsd:simpleType>
        <xsd:restriction base="dms:Text">
          <xsd:maxLength value="255"/>
        </xsd:restriction>
      </xsd:simpleType>
    </xsd:element>
    <xsd:element name="ContentCloud_FormatType" ma:index="15" nillable="true" ma:displayName="Format type" ma:description="" ma:format="Dropdown" ma:indexed="true" ma:internalName="ContentCloud_FormatType">
      <xsd:simpleType>
        <xsd:restriction base="dms:Choice">
          <xsd:enumeration value="Word document"/>
          <xsd:enumeration value="Excel spreadsheet"/>
          <xsd:enumeration value="PowerPoint presentation"/>
          <xsd:enumeration value="Webpage text"/>
          <xsd:enumeration value="Video"/>
          <xsd:enumeration value="Other"/>
        </xsd:restriction>
      </xsd:simpleType>
    </xsd:element>
    <xsd:element name="ContentCloud_SecurityMarking" ma:index="16" nillable="true" ma:displayName="Security marking" ma:description="" ma:format="Dropdown" ma:internalName="ContentCloud_SecurityMarking">
      <xsd:simpleType>
        <xsd:union memberTypes="dms:Text">
          <xsd:simpleType>
            <xsd:restriction base="dms:Choice">
              <xsd:enumeration value="OFFICIAL"/>
              <xsd:enumeration value="OFFICIAL-SENSITIVE"/>
            </xsd:restriction>
          </xsd:simpleType>
        </xsd:union>
      </xsd:simpleType>
    </xsd:element>
    <xsd:element name="ContentCloud_ScheduledReviewType" ma:index="17" nillable="true" ma:displayName="Scheduled review type" ma:description="" ma:format="Dropdown" ma:internalName="ContentCloud_ScheduledReviewType">
      <xsd:simpleType>
        <xsd:restriction base="dms:Choice">
          <xsd:enumeration value="Reviewed - no changes"/>
          <xsd:enumeration value="Reviewed - changes made"/>
        </xsd:restriction>
      </xsd:simpleType>
    </xsd:element>
    <xsd:element name="ContentCloud_ChangeType" ma:index="18" nillable="true" ma:displayName="Change type" ma:description="" ma:format="Dropdown" ma:internalName="ContentCloud_ChangeType">
      <xsd:simpleType>
        <xsd:restriction base="dms:Choice">
          <xsd:enumeration value="New - no change"/>
          <xsd:enumeration value="Major"/>
          <xsd:enumeration value="Minor"/>
          <xsd:enumeration value="Very Minor"/>
        </xsd:restriction>
      </xsd:simpleType>
    </xsd:element>
    <xsd:element name="ContentCloud_RiskLevel" ma:index="19" nillable="true" ma:displayName="Risk level" ma:description="" ma:format="Dropdown" ma:internalName="ContentCloud_RiskLevel">
      <xsd:simpleType>
        <xsd:restriction base="dms:Choice">
          <xsd:enumeration value="Very High"/>
          <xsd:enumeration value="High"/>
          <xsd:enumeration value="Medium"/>
          <xsd:enumeration value="Low"/>
          <xsd:enumeration value="Very Low"/>
        </xsd:restriction>
      </xsd:simpleType>
    </xsd:element>
    <xsd:element name="ContentCloud_Status" ma:index="20" nillable="true" ma:displayName="Status" ma:description="" ma:format="Dropdown" ma:indexed="true" ma:internalName="ContentCloud_Status">
      <xsd:simpleType>
        <xsd:restriction base="dms:Choice">
          <xsd:enumeration value="Draft"/>
          <xsd:enumeration value="Pending assurance"/>
          <xsd:enumeration value="Pending approval"/>
          <xsd:enumeration value="Final"/>
          <xsd:enumeration value="Pending scheduled publication"/>
          <xsd:enumeration value="Pending external upload"/>
          <xsd:enumeration value="Pending external withdraw"/>
          <xsd:enumeration value="Pending approval for withdrawal"/>
          <xsd:enumeration value="Withdrawn"/>
          <xsd:enumeration value="Pending scheduled withdrawal"/>
        </xsd:restriction>
      </xsd:simpleType>
    </xsd:element>
    <xsd:element name="ContentCloud_WithdrawnBy" ma:index="21" nillable="true" ma:displayName="Withdrawn by" ma:description="" ma:internalName="ContentCloud_Withdraw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WithdrawnDate" ma:index="22" nillable="true" ma:displayName="Withdrawn date" ma:description="" ma:format="DateOnly" ma:internalName="ContentCloud_WithdrawnDate">
      <xsd:simpleType>
        <xsd:restriction base="dms:DateTime"/>
      </xsd:simpleType>
    </xsd:element>
    <xsd:element name="ContentCloud_WithdrawNotice" ma:index="23" nillable="true" ma:displayName="Withdraw notice" ma:description="Why the content has been withdrawn. If the content has been merged into another document then they will only place a link here." ma:internalName="ContentCloud_WithdrawNotice">
      <xsd:simpleType>
        <xsd:restriction base="dms:Text">
          <xsd:maxLength value="255"/>
        </xsd:restriction>
      </xsd:simpleType>
    </xsd:element>
    <xsd:element name="ContentCloud_Rating" ma:index="24" nillable="true" ma:displayName="Rating" ma:decimals="1" ma:description="" ma:internalName="ContentCloud_Rating">
      <xsd:simpleType>
        <xsd:restriction base="dms:Number">
          <xsd:maxInclusive value="5"/>
          <xsd:minInclusive value="0"/>
        </xsd:restriction>
      </xsd:simpleType>
    </xsd:element>
    <xsd:element name="ContentCloud_RatingsCount" ma:index="25" nillable="true" ma:displayName="Ratings count" ma:decimals="0" ma:description="" ma:internalName="ContentCloud_RatingsCount">
      <xsd:simpleType>
        <xsd:restriction base="dms:Number">
          <xsd:minInclusive value="0"/>
        </xsd:restriction>
      </xsd:simpleType>
    </xsd:element>
    <xsd:element name="ContentCloud_PrimaryContact" ma:index="27" nillable="true" ma:displayName="Primary contact" ma:description="" ma:internalName="ContentCloud_PrimaryContac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rs" ma:index="28" nillable="true" ma:displayName="Approvers" ma:description="" ma:internalName="ContentCloud_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OtherApprovers" ma:index="29" nillable="true" ma:displayName="Other approvers" ma:description="" ma:internalName="ContentCloud_Other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entAssurer" ma:index="30" nillable="true" ma:displayName="Content assurer" ma:description="" ma:indexed="true" ma:internalName="ContentCloud_ContentAssur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MetadataItemId" ma:index="31" nillable="true" ma:displayName="Document metadata item id" ma:description="Unique id of the Content Cloud document metadata item." ma:indexed="true" ma:internalName="ContentCloud_MetadataItemId">
      <xsd:simpleType>
        <xsd:restriction base="dms:Number"/>
      </xsd:simpleType>
    </xsd:element>
    <xsd:element name="ContentCloud_Audiences" ma:index="32" nillable="true" ma:displayName="Audience" ma:description="" ma:internalName="ContentCloud_Audiences">
      <xsd:complexType>
        <xsd:complexContent>
          <xsd:extension base="dms:MultiChoice">
            <xsd:sequence>
              <xsd:element name="Value" maxOccurs="unbounded" minOccurs="0" nillable="true">
                <xsd:simpleType>
                  <xsd:restriction base="dms:Choice">
                    <xsd:enumeration value="APHA"/>
                    <xsd:enumeration value="Committee on Climate Change"/>
                    <xsd:enumeration value="Defra"/>
                    <xsd:enumeration value="Environment Agency"/>
                    <xsd:enumeration value="Marine Management Organisation"/>
                    <xsd:enumeration value="Natural England"/>
                    <xsd:enumeration value="RPA"/>
                    <xsd:enumeration value="VMD"/>
                  </xsd:restriction>
                </xsd:simpleType>
              </xsd:element>
            </xsd:sequence>
          </xsd:extension>
        </xsd:complexContent>
      </xsd:complexType>
    </xsd:element>
    <xsd:element name="ContentCloud_Approver1" ma:index="34" nillable="true" ma:displayName="Approver 1" ma:description="" ma:internalName="ContentCloud_Approver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1" ma:index="35" nillable="true" ma:displayName="Approved date 1" ma:description="Approved date 1" ma:format="DateOnly" ma:indexed="true" ma:internalName="ContentCloud_ApprovedDate1">
      <xsd:simpleType>
        <xsd:restriction base="dms:DateTime"/>
      </xsd:simpleType>
    </xsd:element>
    <xsd:element name="ContentCloud_ApproverJobTitle1" ma:index="36" nillable="true" ma:displayName="Approver job title 1" ma:description="" ma:internalName="ContentCloud_ApproverJobTitle1">
      <xsd:simpleType>
        <xsd:restriction base="dms:Text">
          <xsd:maxLength value="255"/>
        </xsd:restriction>
      </xsd:simpleType>
    </xsd:element>
    <xsd:element name="ContentCloud_ApprOrganisation1" ma:index="37" nillable="true" ma:displayName="Approver organisation 1" ma:description="" ma:internalName="ContentCloud_ApprOrganisation1">
      <xsd:simpleType>
        <xsd:restriction base="dms:Text">
          <xsd:maxLength value="255"/>
        </xsd:restriction>
      </xsd:simpleType>
    </xsd:element>
    <xsd:element name="ContentCloud_ApproverComment1" ma:index="38" nillable="true" ma:displayName="Approver comment 1" ma:description="" ma:internalName="ContentCloud_ApproverComment1">
      <xsd:simpleType>
        <xsd:restriction base="dms:Note">
          <xsd:maxLength value="2000"/>
        </xsd:restriction>
      </xsd:simpleType>
    </xsd:element>
    <xsd:element name="ContentCloud_Approver2" ma:index="39" nillable="true" ma:displayName="Approver 2" ma:description="" ma:internalName="ContentCloud_Approver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2" ma:index="40" nillable="true" ma:displayName="Approved date 2" ma:description="Approved date 2" ma:format="DateOnly" ma:internalName="ContentCloud_ApprovedDate2">
      <xsd:simpleType>
        <xsd:restriction base="dms:DateTime"/>
      </xsd:simpleType>
    </xsd:element>
    <xsd:element name="ContentCloud_ApproverJobTitle2" ma:index="41" nillable="true" ma:displayName="Approver job title 2" ma:description="" ma:internalName="ContentCloud_ApproverJobTitle2">
      <xsd:simpleType>
        <xsd:restriction base="dms:Text">
          <xsd:maxLength value="255"/>
        </xsd:restriction>
      </xsd:simpleType>
    </xsd:element>
    <xsd:element name="ContentCloud_ApprOrganisation2" ma:index="42" nillable="true" ma:displayName="Approver organisation 2" ma:description="" ma:internalName="ContentCloud_ApprOrganisation2">
      <xsd:simpleType>
        <xsd:restriction base="dms:Text">
          <xsd:maxLength value="255"/>
        </xsd:restriction>
      </xsd:simpleType>
    </xsd:element>
    <xsd:element name="ContentCloud_ApproverComment2" ma:index="43" nillable="true" ma:displayName="Approver comment 2" ma:description="" ma:internalName="ContentCloud_ApproverComment2">
      <xsd:simpleType>
        <xsd:restriction base="dms:Note">
          <xsd:maxLength value="2000"/>
        </xsd:restriction>
      </xsd:simpleType>
    </xsd:element>
    <xsd:element name="ContentCloud_Approver3" ma:index="44" nillable="true" ma:displayName="Approver 3" ma:description="" ma:internalName="ContentCloud_Approver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3" ma:index="45" nillable="true" ma:displayName="Approved date 3" ma:description="Approved date 3" ma:format="DateOnly" ma:internalName="ContentCloud_ApprovedDate3">
      <xsd:simpleType>
        <xsd:restriction base="dms:DateTime"/>
      </xsd:simpleType>
    </xsd:element>
    <xsd:element name="ContentCloud_ApproverJobTitle3" ma:index="46" nillable="true" ma:displayName="Approver job title 3" ma:description="" ma:internalName="ContentCloud_ApproverJobTitle3">
      <xsd:simpleType>
        <xsd:restriction base="dms:Text">
          <xsd:maxLength value="255"/>
        </xsd:restriction>
      </xsd:simpleType>
    </xsd:element>
    <xsd:element name="ContentCloud_ApprOrganisation3" ma:index="47" nillable="true" ma:displayName="Approver organisation 3" ma:description="" ma:internalName="ContentCloud_ApprOrganisation3">
      <xsd:simpleType>
        <xsd:restriction base="dms:Text">
          <xsd:maxLength value="255"/>
        </xsd:restriction>
      </xsd:simpleType>
    </xsd:element>
    <xsd:element name="ContentCloud_ApproverComment3" ma:index="48" nillable="true" ma:displayName="Approver comment 3" ma:description="" ma:internalName="ContentCloud_ApproverComment3">
      <xsd:simpleType>
        <xsd:restriction base="dms:Note">
          <xsd:maxLength value="2000"/>
        </xsd:restriction>
      </xsd:simpleType>
    </xsd:element>
    <xsd:element name="ContentCloud_Approver4" ma:index="49" nillable="true" ma:displayName="Approver 4" ma:description="" ma:internalName="ContentCloud_Approver4">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4" ma:index="50" nillable="true" ma:displayName="Approved date 4" ma:description="Approved date 4" ma:format="DateOnly" ma:internalName="ContentCloud_ApprovedDate4">
      <xsd:simpleType>
        <xsd:restriction base="dms:DateTime"/>
      </xsd:simpleType>
    </xsd:element>
    <xsd:element name="ContentCloud_ApproverJobTitle4" ma:index="51" nillable="true" ma:displayName="Approver job title 4" ma:description="" ma:internalName="ContentCloud_ApproverJobTitle4">
      <xsd:simpleType>
        <xsd:restriction base="dms:Text">
          <xsd:maxLength value="255"/>
        </xsd:restriction>
      </xsd:simpleType>
    </xsd:element>
    <xsd:element name="ContentCloud_ApprOrganisation4" ma:index="52" nillable="true" ma:displayName="Approver organisation 4" ma:description="" ma:internalName="ContentCloud_ApprOrganisation4">
      <xsd:simpleType>
        <xsd:restriction base="dms:Text">
          <xsd:maxLength value="255"/>
        </xsd:restriction>
      </xsd:simpleType>
    </xsd:element>
    <xsd:element name="ContentCloud_ApproverComment4" ma:index="53" nillable="true" ma:displayName="Approver comment 4" ma:description="" ma:internalName="ContentCloud_ApproverComment4">
      <xsd:simpleType>
        <xsd:restriction base="dms:Note">
          <xsd:maxLength value="2000"/>
        </xsd:restriction>
      </xsd:simpleType>
    </xsd:element>
    <xsd:element name="ContentCloud_Approver5" ma:index="54" nillable="true" ma:displayName="Approver 5" ma:description="" ma:internalName="ContentCloud_Approver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5" ma:index="55" nillable="true" ma:displayName="Approved date 5" ma:description="Approved date 5" ma:format="DateOnly" ma:internalName="ContentCloud_ApprovedDate5">
      <xsd:simpleType>
        <xsd:restriction base="dms:DateTime"/>
      </xsd:simpleType>
    </xsd:element>
    <xsd:element name="ContentCloud_ApproverJobTitle5" ma:index="56" nillable="true" ma:displayName="Approver job title 5" ma:description="" ma:internalName="ContentCloud_ApproverJobTitle5">
      <xsd:simpleType>
        <xsd:restriction base="dms:Text">
          <xsd:maxLength value="255"/>
        </xsd:restriction>
      </xsd:simpleType>
    </xsd:element>
    <xsd:element name="ContentCloud_ApprOrganisation5" ma:index="57" nillable="true" ma:displayName="Approver organisation 5" ma:description="" ma:internalName="ContentCloud_ApprOrganisation5">
      <xsd:simpleType>
        <xsd:restriction base="dms:Text">
          <xsd:maxLength value="255"/>
        </xsd:restriction>
      </xsd:simpleType>
    </xsd:element>
    <xsd:element name="ContentCloud_ApproverComment5" ma:index="58" nillable="true" ma:displayName="Approver comment 5" ma:description="" ma:internalName="ContentCloud_ApproverComment5">
      <xsd:simpleType>
        <xsd:restriction base="dms:Note">
          <xsd:maxLength value="2000"/>
        </xsd:restriction>
      </xsd:simpleType>
    </xsd:element>
    <xsd:element name="ContentCloud_AssurerComment" ma:index="59" nillable="true" ma:displayName="Assurer comment" ma:description="" ma:internalName="ContentCloud_AssurerComment">
      <xsd:simpleType>
        <xsd:restriction base="dms:Note">
          <xsd:maxLength value="2000"/>
        </xsd:restriction>
      </xsd:simpleType>
    </xsd:element>
    <xsd:element name="ContentCloud_WithdrawnReason" ma:index="60" nillable="true" ma:displayName="Withdrawn reason" ma:description="" ma:format="Dropdown" ma:internalName="ContentCloud_WithdrawnReason">
      <xsd:simpleType>
        <xsd:restriction base="dms:Choice">
          <xsd:enumeration value="Content no longer current"/>
          <xsd:enumeration value="Consolidated into other content"/>
        </xsd:restriction>
      </xsd:simpleType>
    </xsd:element>
    <xsd:element name="ContentCloud_Keywords" ma:index="61" nillable="true" ma:displayName="Keywords" ma:description="" ma:internalName="ContentCloud_Keywords">
      <xsd:simpleType>
        <xsd:restriction base="dms:Note"/>
      </xsd:simpleType>
    </xsd:element>
    <xsd:element name="ContentCloud_CommentToApprover" ma:index="62" nillable="true" ma:displayName="Comment to approver" ma:description="Optionally provide additional information to your selected approver(s)." ma:internalName="ContentCloud_CommentToApprover">
      <xsd:simpleType>
        <xsd:restriction base="dms:Text">
          <xsd:maxLength value="255"/>
        </xsd:restriction>
      </xsd:simpleType>
    </xsd:element>
    <xsd:element name="ContentCloud_PublishOnApproval" ma:index="63" nillable="true" ma:displayName="Publish on approval" ma:description="Publish On Approval" ma:internalName="ContentCloud_PublishOnApproval">
      <xsd:simpleType>
        <xsd:restriction base="dms:Boolean"/>
      </xsd:simpleType>
    </xsd:element>
    <xsd:element name="ContentCloud_UpdatesNumber" ma:index="64" nillable="true" ma:displayName="Updates number" ma:description="Number of updates of item." ma:hidden="true" ma:internalName="ContentCloud_UpdatesNumber" ma:readOnly="false">
      <xsd:simpleType>
        <xsd:restriction base="dms:Number"/>
      </xsd:simpleType>
    </xsd:element>
    <xsd:element name="ContentCloud_MetadataCTypeName" ma:index="65" nillable="true" ma:displayName="Metadata content type name" ma:description="" ma:internalName="ContentCloud_MetadataCTypeName">
      <xsd:simpleType>
        <xsd:restriction base="dms:Text">
          <xsd:maxLength value="255"/>
        </xsd:restriction>
      </xsd:simpleType>
    </xsd:element>
    <xsd:element name="ContentCloud_SubmitDate" ma:index="66" nillable="true" ma:displayName="Date submitted" ma:description="Submit for approval date" ma:format="DateOnly" ma:internalName="ContentCloud_SubmitDate">
      <xsd:simpleType>
        <xsd:restriction base="dms:DateTime"/>
      </xsd:simpleType>
    </xsd:element>
    <xsd:element name="ContentCloud_ContributorIds" ma:index="67" nillable="true" ma:displayName="Metadata contributors ids" ma:description="" ma:hidden="true" ma:internalName="ContentCloud_ContributorIds" ma:readOnly="false">
      <xsd:simpleType>
        <xsd:restriction base="dms:Text">
          <xsd:maxLength value="255"/>
        </xsd:restriction>
      </xsd:simpleType>
    </xsd:element>
    <xsd:element name="ContentCloud_PrimaryContactIds" ma:index="68" nillable="true" ma:displayName="Metadata primary contact ids" ma:description="" ma:hidden="true" ma:internalName="ContentCloud_PrimaryContactIds" ma:readOnly="false">
      <xsd:simpleType>
        <xsd:restriction base="dms:Text">
          <xsd:maxLength value="255"/>
        </xsd:restriction>
      </xsd:simpleType>
    </xsd:element>
    <xsd:element name="ContentCloud_WithdrawOnApproval" ma:index="69" nillable="true" ma:displayName="Withdraw on approval" ma:description="Withdraw On Approval" ma:internalName="ContentCloud_WithdrawOnApproval">
      <xsd:simpleType>
        <xsd:restriction base="dms:Boolean"/>
      </xsd:simpleType>
    </xsd:element>
    <xsd:element name="ContentCloud_ConsolidatedUrl" ma:index="70" nillable="true" ma:displayName="Link to consolidated content" ma:format="Hyperlink" ma:internalName="ContentCloud_ConsolidatedUrl">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TempExtDate" ma:index="71" nillable="true" ma:displayName="Temporary extension date" ma:description="Temporary extension date" ma:format="DateOnly" ma:internalName="ContentCloud_TempExtDate">
      <xsd:simpleType>
        <xsd:restriction base="dms:DateTime"/>
      </xsd:simpleType>
    </xsd:element>
    <xsd:element name="ContentCloud_SharedWith" ma:index="72" nillable="true" ma:displayName="Shared with" ma:description="" ma:hidden="true" ma:internalName="ContentCloud_SharedWith" ma:readOnly="false">
      <xsd:simpleType>
        <xsd:restriction base="dms:Note"/>
      </xsd:simpleType>
    </xsd:element>
    <xsd:element name="ContentCloud_Duration" ma:index="73" nillable="true" ma:displayName="Duration" ma:description="Duration of content in seconds." ma:internalName="ContentCloud_Duration">
      <xsd:simpleType>
        <xsd:restriction base="dms:Number"/>
      </xsd:simpleType>
    </xsd:element>
    <xsd:element name="ContentCloud_Submitter" ma:index="74" nillable="true" ma:displayName="Submitted by" ma:description="" ma:hidden="true" ma:internalName="ContentCloud_Submitt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LegacyDetails" ma:index="75" nillable="true" ma:displayName="Legacy details" ma:description="" ma:internalName="ContentCloud_LegacyDetails">
      <xsd:simpleType>
        <xsd:restriction base="dms:Note"/>
      </xsd:simpleType>
    </xsd:element>
    <xsd:element name="ContentCloud_TEDBeforeSRD" ma:index="76" nillable="true" ma:displayName="Temporary extension set before submit for approval" ma:description="Temporary extension set before submit for approval" ma:hidden="true" ma:internalName="ContentCloud_TEDBeforeSRD" ma:readOnly="false">
      <xsd:simpleType>
        <xsd:restriction base="dms:Boolean"/>
      </xsd:simpleType>
    </xsd:element>
    <xsd:element name="ContentCloud_Migrated" ma:index="77" nillable="true" ma:displayName="Migrated" ma:internalName="ContentCloud_Migrated">
      <xsd:simpleType>
        <xsd:restriction base="dms:Boolean"/>
      </xsd:simpleType>
    </xsd:element>
    <xsd:element name="ContentCloud_ReceivedFrom" ma:index="78" nillable="true" ma:displayName="Document Received From" ma:list="UserInfo" ma:SharePointGroup="0" ma:internalName="ContentCloud_ReceivedFrom"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NewDraftNumber" ma:index="79" nillable="true" ma:displayName="New draft number" ma:description="" ma:internalName="ContentCloud_NewDraftNumber">
      <xsd:simpleType>
        <xsd:restriction base="dms:Text">
          <xsd:maxLength value="255"/>
        </xsd:restriction>
      </xsd:simpleType>
    </xsd:element>
    <xsd:element name="PublishingExpirationDate" ma:index="8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81" nillable="true" ma:displayName="Exempt from Policy" ma:hidden="true" ma:internalName="_dlc_Exempt" ma:readOnly="true">
      <xsd:simpleType>
        <xsd:restriction base="dms:Unknown"/>
      </xsd:simpleType>
    </xsd:element>
    <xsd:element name="PublishingStartDate" ma:index="9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ba428f-c30f-44c8-8eab-a30b7390a267" elementFormDefault="qualified">
    <xsd:import namespace="http://schemas.microsoft.com/office/2006/documentManagement/types"/>
    <xsd:import namespace="http://schemas.microsoft.com/office/infopath/2007/PartnerControls"/>
    <xsd:element name="ContentCloud_OrganisationString" ma:index="26" nillable="true" ma:displayName="Organisation string" ma:indexed="true" ma:list="{4aafafe1-e8cb-42dd-8946-936c776bf3e5}" ma:internalName="ContentCloud_OrganisationString" ma:showField="Title" ma:web="44ba428f-c30f-44c8-8eab-a30b7390a267">
      <xsd:simpleType>
        <xsd:restriction base="dms:Lookup"/>
      </xsd:simpleType>
    </xsd:element>
    <xsd:element name="ContentCloud_RelatedSites" ma:index="33" nillable="true" ma:displayName="Related sites" ma:list="{b4283a8c-c169-464e-b37a-660a96344476}" ma:internalName="ContentCloud_RelatedSites" ma:showField="Title" ma:web="44ba428f-c30f-44c8-8eab-a30b7390a267">
      <xsd:complexType>
        <xsd:complexContent>
          <xsd:extension base="dms:MultiChoiceLookup">
            <xsd:sequence>
              <xsd:element name="Value" type="dms:Lookup" maxOccurs="unbounded" minOccurs="0" nillable="true"/>
            </xsd:sequence>
          </xsd:extension>
        </xsd:complexContent>
      </xsd:complexType>
    </xsd:element>
    <xsd:element name="_dlc_DocId" ma:index="91" nillable="true" ma:displayName="Document ID Value" ma:description="The value of the document ID assigned to this item." ma:internalName="_dlc_DocId" ma:readOnly="true">
      <xsd:simpleType>
        <xsd:restriction base="dms:Text"/>
      </xsd:simpleType>
    </xsd:element>
    <xsd:element name="_dlc_DocIdUrl" ma:index="9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8a0cd0-2680-45d0-a254-38b105a1c2de" elementFormDefault="qualified">
    <xsd:import namespace="http://schemas.microsoft.com/office/2006/documentManagement/types"/>
    <xsd:import namespace="http://schemas.microsoft.com/office/infopath/2007/PartnerControls"/>
    <xsd:element name="DLCPolicyLabelValue" ma:index="8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83"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84"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4" ma:displayName="Content Type"/>
        <xsd:element ref="dc:title" minOccurs="0" maxOccurs="1" ma:index="8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5894BA-7405-4880-A902-F9293E65E189}">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3"/>
    <ds:schemaRef ds:uri="c78a0cd0-2680-45d0-a254-38b105a1c2de"/>
    <ds:schemaRef ds:uri="44ba428f-c30f-44c8-8eab-a30b7390a2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3CC39BD-5933-4E1A-9512-A2637EC1E482}">
  <ds:schemaRefs>
    <ds:schemaRef ds:uri="http://schemas.microsoft.com/sharepoint/events"/>
  </ds:schemaRefs>
</ds:datastoreItem>
</file>

<file path=customXml/itemProps3.xml><?xml version="1.0" encoding="utf-8"?>
<ds:datastoreItem xmlns:ds="http://schemas.openxmlformats.org/officeDocument/2006/customXml" ds:itemID="{EF160102-C9F4-4C97-9DB1-8CD2F796FF62}">
  <ds:schemaRefs>
    <ds:schemaRef ds:uri="office.server.policy"/>
  </ds:schemaRefs>
</ds:datastoreItem>
</file>

<file path=customXml/itemProps4.xml><?xml version="1.0" encoding="utf-8"?>
<ds:datastoreItem xmlns:ds="http://schemas.openxmlformats.org/officeDocument/2006/customXml" ds:itemID="{F87CE2CC-918A-40F8-AB3E-7CC54DDE5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ba428f-c30f-44c8-8eab-a30b7390a267"/>
    <ds:schemaRef ds:uri="c78a0cd0-2680-45d0-a254-38b105a1c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6C1931C-D9CA-4588-B3C3-2DD95F719B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Input Page</vt:lpstr>
      <vt:lpstr>Summary calculation</vt:lpstr>
      <vt:lpstr>Ep</vt:lpstr>
      <vt:lpstr>Ef+Ei</vt:lpstr>
      <vt:lpstr>Ew+Ef</vt:lpstr>
      <vt:lpstr>Version Control</vt:lpstr>
      <vt:lpstr>List</vt:lpstr>
      <vt:lpstr>'Input Page'!Print_Area</vt:lpstr>
    </vt:vector>
  </TitlesOfParts>
  <Manager/>
  <Company>Environment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R1 energy efficiency formula - application proforma</dc:title>
  <dc:subject>Proforma for Determining Energy Efficiency Using R1</dc:subject>
  <dc:creator>Ben Freeman</dc:creator>
  <cp:keywords>82111 821 11 821-11, LIT 5753</cp:keywords>
  <dc:description>Version 4
Issued 4/10/2016</dc:description>
  <cp:lastModifiedBy>Hattersley, Amy</cp:lastModifiedBy>
  <cp:revision/>
  <dcterms:created xsi:type="dcterms:W3CDTF">2011-05-05T12:30:35Z</dcterms:created>
  <dcterms:modified xsi:type="dcterms:W3CDTF">2022-10-20T11:43:58Z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0x010100D5A45896ADA143F9BF5F69E7D3C3FE4B00DBC5D1BC90BF4EF4AF78E71AEF93AF0C0001B12E31126DA141897B208FE7D997B3</vt:lpwstr>
  </property>
  <property fmtid="{D5CDD505-2E9C-101B-9397-08002B2CF9AE}" pid="3" name="_dlc_DocIdItemGuid">
    <vt:lpwstr>4f38dfd1-439d-4d2c-b03c-75ea7f9c48da</vt:lpwstr>
  </property>
</Properties>
</file>