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fileSharing readOnlyRecommended="1"/>
  <workbookPr/>
  <mc:AlternateContent xmlns:mc="http://schemas.openxmlformats.org/markup-compatibility/2006">
    <mc:Choice Requires="x15">
      <x15ac:absPath xmlns:x15ac="http://schemas.microsoft.com/office/spreadsheetml/2010/11/ac" url="C:\Users\mckenziem\Downloads\"/>
    </mc:Choice>
  </mc:AlternateContent>
  <xr:revisionPtr revIDLastSave="0" documentId="13_ncr:1_{AC35DDA6-924B-4289-82AE-537A20BBE25B}" xr6:coauthVersionLast="47" xr6:coauthVersionMax="47" xr10:uidLastSave="{00000000-0000-0000-0000-000000000000}"/>
  <bookViews>
    <workbookView xWindow="-28920" yWindow="-120" windowWidth="29040" windowHeight="15840" tabRatio="919" firstSheet="3" activeTab="3" xr2:uid="{00000000-000D-0000-FFFF-FFFF00000000}"/>
  </bookViews>
  <sheets>
    <sheet name="Table S2 Appendix" sheetId="2" state="hidden" r:id="rId1"/>
    <sheet name="Table 5_Figures" sheetId="3" state="hidden" r:id="rId2"/>
    <sheet name="Table 5" sheetId="1" state="hidden" r:id="rId3"/>
    <sheet name="Report Title" sheetId="17" r:id="rId4"/>
    <sheet name="Contents" sheetId="39" r:id="rId5"/>
    <sheet name="Figure 2" sheetId="18" r:id="rId6"/>
    <sheet name="Figure 3" sheetId="19" r:id="rId7"/>
    <sheet name="Figure 4 panel a)" sheetId="21" r:id="rId8"/>
    <sheet name="Figure 4 panel b)" sheetId="22" r:id="rId9"/>
    <sheet name="Data-Figure 4 panel a)" sheetId="20" r:id="rId10"/>
    <sheet name="Data-Figure 4 panel b)" sheetId="23" r:id="rId11"/>
    <sheet name="Figure 6" sheetId="15" r:id="rId12"/>
    <sheet name="Figure-7" sheetId="9" r:id="rId13"/>
    <sheet name="Figure-8" sheetId="8" r:id="rId14"/>
    <sheet name="Table 1" sheetId="40" r:id="rId15"/>
    <sheet name="Figure 9 a 10" sheetId="14" r:id="rId16"/>
    <sheet name="Figure11" sheetId="12" r:id="rId17"/>
    <sheet name="Price-Indexes" sheetId="11" r:id="rId18"/>
    <sheet name="Appendix A" sheetId="24" r:id="rId19"/>
    <sheet name="Appendix B" sheetId="25" r:id="rId20"/>
    <sheet name="Table D1 Panel a)" sheetId="26" r:id="rId21"/>
    <sheet name="Table D1 Panel b)" sheetId="27" r:id="rId22"/>
    <sheet name="Table D1 Panel c)" sheetId="28" r:id="rId23"/>
    <sheet name="Table D1 Panel d)" sheetId="29" r:id="rId24"/>
    <sheet name="Table D2.1" sheetId="30" r:id="rId25"/>
    <sheet name="Table D2.2" sheetId="16" r:id="rId26"/>
    <sheet name="Figure D1 Panel a)" sheetId="4" r:id="rId27"/>
    <sheet name="Figure D1 Panel b)" sheetId="5" r:id="rId28"/>
    <sheet name="Figure D1 Panel c)" sheetId="6" r:id="rId29"/>
    <sheet name="Figure D1 Panel d)" sheetId="7" r:id="rId30"/>
    <sheet name="Table D3" sheetId="32" r:id="rId31"/>
    <sheet name="Table D4" sheetId="33" r:id="rId32"/>
    <sheet name="Table D5" sheetId="34" r:id="rId33"/>
    <sheet name="Table D6" sheetId="35" r:id="rId34"/>
    <sheet name="Table D7" sheetId="36" r:id="rId35"/>
    <sheet name="Table D8" sheetId="37" r:id="rId36"/>
    <sheet name="Table D9" sheetId="38" r:id="rId37"/>
  </sheets>
  <definedNames>
    <definedName name="_xlnm._FilterDatabase" localSheetId="6" hidden="1">'Figure 3'!$A$4:$BM$268</definedName>
    <definedName name="_xlnm._FilterDatabase" localSheetId="11" hidden="1">'Figure 6'!$A$3:$M$164</definedName>
    <definedName name="_xlnm._FilterDatabase" localSheetId="15" hidden="1">'Figure 9 a 10'!$A$2:$C$46</definedName>
    <definedName name="_xlnm._FilterDatabase" localSheetId="26" hidden="1">'Figure D1 Panel a)'!$A$2:$K$164</definedName>
    <definedName name="_xlnm._FilterDatabase" localSheetId="27" hidden="1">'Figure D1 Panel b)'!$A$2:$K$163</definedName>
    <definedName name="_xlnm._FilterDatabase" localSheetId="28" hidden="1">'Figure D1 Panel c)'!$A$2:$K$163</definedName>
    <definedName name="_xlnm._FilterDatabase" localSheetId="29" hidden="1">'Figure D1 Panel d)'!$A$2:$K$163</definedName>
    <definedName name="_xlnm._FilterDatabase" localSheetId="12" hidden="1">'Figure-7'!$A$3:$O$164</definedName>
    <definedName name="_xlnm._FilterDatabase" localSheetId="13" hidden="1">'Figure-8'!$A$2:$F$164</definedName>
    <definedName name="_xlnm._FilterDatabase" localSheetId="17" hidden="1">'Price-Indexes'!$A$2:$C$46</definedName>
    <definedName name="_xlnm._FilterDatabase" localSheetId="2" hidden="1">'Table 5'!$A$2:$I$163</definedName>
    <definedName name="_xlnm._FilterDatabase" localSheetId="1" hidden="1">'Table 5_Figures'!$A$3:$O$164</definedName>
    <definedName name="_xlnm._FilterDatabase" localSheetId="0" hidden="1">'Table S2 Appendix'!$A$1:$H$162</definedName>
    <definedName name="_Toc62189024" localSheetId="5">'Figure 2'!$H$96</definedName>
    <definedName name="_Toc62189028" localSheetId="7">'Figure 4 panel a)'!$A$2</definedName>
    <definedName name="_Toc69392698" localSheetId="14">'Table 1'!$A$1</definedName>
    <definedName name="_Toc69392704" localSheetId="6">'Figure 3'!$C$274</definedName>
    <definedName name="_Toc69392705" localSheetId="4">Contents!$D$6</definedName>
    <definedName name="_Toc69392707" localSheetId="11">'Figure 6'!$U$5</definedName>
    <definedName name="_Toc69392708" localSheetId="12">'Figure-7'!$U$4</definedName>
    <definedName name="_Toc69392709" localSheetId="13">'Figure-8'!$G$8</definedName>
    <definedName name="_Toc69392710" localSheetId="15">'Figure 9 a 10'!$E$5</definedName>
    <definedName name="_Toc69392711" localSheetId="15">'Figure 9 a 10'!$N$5</definedName>
    <definedName name="_Toc69392712" localSheetId="16">Figure11!$C$13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71" i="23" l="1"/>
  <c r="BX171" i="23"/>
  <c r="BW171" i="23"/>
  <c r="BV171" i="23"/>
  <c r="BU171" i="23"/>
  <c r="BT171" i="23"/>
  <c r="BS171" i="23"/>
  <c r="BR171" i="23"/>
  <c r="BQ171" i="23"/>
  <c r="BP171" i="23"/>
  <c r="BO171" i="23"/>
  <c r="BN171" i="23"/>
  <c r="BM171" i="23"/>
  <c r="BL171" i="23"/>
  <c r="BK171" i="23"/>
  <c r="BJ171" i="23"/>
  <c r="BI171" i="23"/>
  <c r="BH171" i="23"/>
  <c r="BG171" i="23"/>
  <c r="BF171" i="23"/>
  <c r="BE171" i="23"/>
  <c r="BD171" i="23"/>
  <c r="BC171" i="23"/>
  <c r="BB171" i="23"/>
  <c r="BA171" i="23"/>
  <c r="AZ171" i="23"/>
  <c r="AY171" i="23"/>
  <c r="AX171" i="23"/>
  <c r="AW171" i="23"/>
  <c r="AV171" i="23"/>
  <c r="AU171" i="23"/>
  <c r="AT171" i="23"/>
  <c r="AS171" i="23"/>
  <c r="AR171" i="23"/>
  <c r="AQ171" i="23"/>
  <c r="AP171" i="23"/>
  <c r="AO171" i="23"/>
  <c r="AN171" i="23"/>
  <c r="AM171" i="23"/>
  <c r="AL171" i="23"/>
  <c r="AK171" i="23"/>
  <c r="AJ171" i="23"/>
  <c r="AI171" i="23"/>
  <c r="AH171" i="23"/>
  <c r="AG171" i="23"/>
  <c r="AF171" i="23"/>
  <c r="AE171" i="23"/>
  <c r="AD171" i="23"/>
  <c r="AC171" i="23"/>
  <c r="AB171" i="23"/>
  <c r="AA171" i="23"/>
  <c r="Z171" i="23"/>
  <c r="Y171" i="23"/>
  <c r="X171" i="23"/>
  <c r="W171" i="23"/>
  <c r="V171" i="23"/>
  <c r="U171" i="23"/>
  <c r="T171" i="23"/>
  <c r="S171" i="23"/>
  <c r="R171" i="23"/>
  <c r="Q171" i="23"/>
  <c r="P171" i="23"/>
  <c r="O171" i="23"/>
  <c r="N171" i="23"/>
  <c r="M171" i="23"/>
  <c r="L171" i="23"/>
  <c r="K171" i="23"/>
  <c r="J171" i="23"/>
  <c r="I171" i="23"/>
  <c r="H171" i="23"/>
  <c r="G171" i="23"/>
  <c r="F171" i="23"/>
  <c r="BY168" i="23"/>
  <c r="BX168" i="23"/>
  <c r="BX172" i="23" s="1"/>
  <c r="BW168" i="23"/>
  <c r="BV168" i="23"/>
  <c r="BU168" i="23"/>
  <c r="BT168" i="23"/>
  <c r="BT172" i="23" s="1"/>
  <c r="BS168" i="23"/>
  <c r="BS172" i="23" s="1"/>
  <c r="BR168" i="23"/>
  <c r="BQ168" i="23"/>
  <c r="BP168" i="23"/>
  <c r="BP172" i="23" s="1"/>
  <c r="BO168" i="23"/>
  <c r="BN168" i="23"/>
  <c r="BN172" i="23" s="1"/>
  <c r="BM168" i="23"/>
  <c r="BM172" i="23" s="1"/>
  <c r="BL168" i="23"/>
  <c r="BL172" i="23" s="1"/>
  <c r="BK168" i="23"/>
  <c r="BJ168" i="23"/>
  <c r="BI168" i="23"/>
  <c r="BH168" i="23"/>
  <c r="BH172" i="23" s="1"/>
  <c r="BG168" i="23"/>
  <c r="BF168" i="23"/>
  <c r="BE168" i="23"/>
  <c r="BD168" i="23"/>
  <c r="BD172" i="23" s="1"/>
  <c r="BC168" i="23"/>
  <c r="BC172" i="23" s="1"/>
  <c r="BB168" i="23"/>
  <c r="BA168" i="23"/>
  <c r="AZ168" i="23"/>
  <c r="AZ172" i="23" s="1"/>
  <c r="AY168" i="23"/>
  <c r="AX168" i="23"/>
  <c r="AX172" i="23" s="1"/>
  <c r="AW168" i="23"/>
  <c r="AW172" i="23" s="1"/>
  <c r="AV168" i="23"/>
  <c r="AV172" i="23" s="1"/>
  <c r="AU168" i="23"/>
  <c r="AT168" i="23"/>
  <c r="AS168" i="23"/>
  <c r="AR168" i="23"/>
  <c r="AR172" i="23" s="1"/>
  <c r="AQ168" i="23"/>
  <c r="AQ172" i="23" s="1"/>
  <c r="AP168" i="23"/>
  <c r="AO168" i="23"/>
  <c r="AN168" i="23"/>
  <c r="AN172" i="23" s="1"/>
  <c r="AM168" i="23"/>
  <c r="AM172" i="23" s="1"/>
  <c r="AL168" i="23"/>
  <c r="AK168" i="23"/>
  <c r="AJ168" i="23"/>
  <c r="AJ172" i="23" s="1"/>
  <c r="AI168" i="23"/>
  <c r="AH168" i="23"/>
  <c r="AH172" i="23" s="1"/>
  <c r="AG168" i="23"/>
  <c r="AG172" i="23" s="1"/>
  <c r="AF168" i="23"/>
  <c r="AF172" i="23" s="1"/>
  <c r="AE168" i="23"/>
  <c r="AD168" i="23"/>
  <c r="AC168" i="23"/>
  <c r="AB168" i="23"/>
  <c r="AB172" i="23" s="1"/>
  <c r="AA168" i="23"/>
  <c r="AA172" i="23" s="1"/>
  <c r="Z168" i="23"/>
  <c r="Y168" i="23"/>
  <c r="X168" i="23"/>
  <c r="X172" i="23" s="1"/>
  <c r="W168" i="23"/>
  <c r="V168" i="23"/>
  <c r="U168" i="23"/>
  <c r="U172" i="23" s="1"/>
  <c r="T168" i="23"/>
  <c r="T172" i="23" s="1"/>
  <c r="S168" i="23"/>
  <c r="R168" i="23"/>
  <c r="Q168" i="23"/>
  <c r="P168" i="23"/>
  <c r="P172" i="23" s="1"/>
  <c r="O168" i="23"/>
  <c r="N168" i="23"/>
  <c r="M168" i="23"/>
  <c r="M170" i="23" s="1"/>
  <c r="M173" i="23" s="1"/>
  <c r="L168" i="23"/>
  <c r="L172" i="23" s="1"/>
  <c r="K168" i="23"/>
  <c r="J168" i="23"/>
  <c r="I168" i="23"/>
  <c r="H168" i="23"/>
  <c r="H172" i="23" s="1"/>
  <c r="G168" i="23"/>
  <c r="F168" i="23"/>
  <c r="BY179" i="20"/>
  <c r="BX179" i="20"/>
  <c r="BW179" i="20"/>
  <c r="BV179" i="20"/>
  <c r="BU179" i="20"/>
  <c r="BT179" i="20"/>
  <c r="BS179" i="20"/>
  <c r="BR179" i="20"/>
  <c r="BQ179" i="20"/>
  <c r="BP179" i="20"/>
  <c r="BO179" i="20"/>
  <c r="BN179" i="20"/>
  <c r="BM179" i="20"/>
  <c r="BL179" i="20"/>
  <c r="BK179" i="20"/>
  <c r="BJ179" i="20"/>
  <c r="BI179" i="20"/>
  <c r="BH179" i="20"/>
  <c r="BG179" i="20"/>
  <c r="BF179" i="20"/>
  <c r="BE179" i="20"/>
  <c r="BD179" i="20"/>
  <c r="BC179" i="20"/>
  <c r="BB179" i="20"/>
  <c r="BA179" i="20"/>
  <c r="AZ179" i="20"/>
  <c r="AY179" i="20"/>
  <c r="AX179" i="20"/>
  <c r="AW179" i="20"/>
  <c r="AV179" i="20"/>
  <c r="AU179" i="20"/>
  <c r="AT179" i="20"/>
  <c r="AS179" i="20"/>
  <c r="AR179" i="20"/>
  <c r="AQ179" i="20"/>
  <c r="AP179" i="20"/>
  <c r="AO179" i="20"/>
  <c r="AN179" i="20"/>
  <c r="AM179" i="20"/>
  <c r="AL179" i="20"/>
  <c r="AK179" i="20"/>
  <c r="AJ179" i="20"/>
  <c r="AI179" i="20"/>
  <c r="AH179" i="20"/>
  <c r="AG179" i="20"/>
  <c r="AF179" i="20"/>
  <c r="AE179" i="20"/>
  <c r="AD179" i="20"/>
  <c r="AC179" i="20"/>
  <c r="AB179" i="20"/>
  <c r="AA179" i="20"/>
  <c r="Z179" i="20"/>
  <c r="Y179" i="20"/>
  <c r="X179" i="20"/>
  <c r="W179" i="20"/>
  <c r="V179" i="20"/>
  <c r="U179" i="20"/>
  <c r="T179" i="20"/>
  <c r="S179" i="20"/>
  <c r="R179" i="20"/>
  <c r="Q179" i="20"/>
  <c r="P179" i="20"/>
  <c r="O179" i="20"/>
  <c r="N179" i="20"/>
  <c r="M179" i="20"/>
  <c r="L179" i="20"/>
  <c r="K179" i="20"/>
  <c r="J179" i="20"/>
  <c r="I179" i="20"/>
  <c r="H179" i="20"/>
  <c r="G179" i="20"/>
  <c r="BY175" i="20"/>
  <c r="BX175" i="20"/>
  <c r="BW175" i="20"/>
  <c r="BV175" i="20"/>
  <c r="BU175" i="20"/>
  <c r="BT175" i="20"/>
  <c r="BS175" i="20"/>
  <c r="BR175" i="20"/>
  <c r="BQ175" i="20"/>
  <c r="BP175" i="20"/>
  <c r="BO175" i="20"/>
  <c r="BN175" i="20"/>
  <c r="BM175" i="20"/>
  <c r="BL175" i="20"/>
  <c r="BK175" i="20"/>
  <c r="BJ175" i="20"/>
  <c r="BI175" i="20"/>
  <c r="BH175" i="20"/>
  <c r="BG175" i="20"/>
  <c r="BF175" i="20"/>
  <c r="BE175" i="20"/>
  <c r="BD175" i="20"/>
  <c r="BC175" i="20"/>
  <c r="BB175" i="20"/>
  <c r="BA175" i="20"/>
  <c r="AZ175" i="20"/>
  <c r="AY175" i="20"/>
  <c r="AX175" i="20"/>
  <c r="AW175" i="20"/>
  <c r="AV175" i="20"/>
  <c r="AU175" i="20"/>
  <c r="AT175" i="20"/>
  <c r="AS175" i="20"/>
  <c r="AR175" i="20"/>
  <c r="AQ175" i="20"/>
  <c r="AP175" i="20"/>
  <c r="AO175" i="20"/>
  <c r="AN175" i="20"/>
  <c r="AM175" i="20"/>
  <c r="AL175" i="20"/>
  <c r="AK175" i="20"/>
  <c r="AJ175" i="20"/>
  <c r="AI175" i="20"/>
  <c r="AH175" i="20"/>
  <c r="AG175" i="20"/>
  <c r="AF175" i="20"/>
  <c r="AE175" i="20"/>
  <c r="AD175" i="20"/>
  <c r="AC175" i="20"/>
  <c r="AB175" i="20"/>
  <c r="AA175" i="20"/>
  <c r="Z175" i="20"/>
  <c r="Y175" i="20"/>
  <c r="X175" i="20"/>
  <c r="W175" i="20"/>
  <c r="V175" i="20"/>
  <c r="U175" i="20"/>
  <c r="T175" i="20"/>
  <c r="S175" i="20"/>
  <c r="R175" i="20"/>
  <c r="Q175" i="20"/>
  <c r="P175" i="20"/>
  <c r="O175" i="20"/>
  <c r="N175" i="20"/>
  <c r="M175" i="20"/>
  <c r="L175" i="20"/>
  <c r="K175" i="20"/>
  <c r="J175" i="20"/>
  <c r="I175" i="20"/>
  <c r="H175" i="20"/>
  <c r="G175" i="20"/>
  <c r="BY171" i="20"/>
  <c r="BX171" i="20"/>
  <c r="BW171" i="20"/>
  <c r="BV171" i="20"/>
  <c r="BU171" i="20"/>
  <c r="BT171" i="20"/>
  <c r="BS171" i="20"/>
  <c r="BR171" i="20"/>
  <c r="BQ171" i="20"/>
  <c r="BP171" i="20"/>
  <c r="BO171" i="20"/>
  <c r="BN171" i="20"/>
  <c r="BM171" i="20"/>
  <c r="BL171" i="20"/>
  <c r="BK171" i="20"/>
  <c r="BJ171" i="20"/>
  <c r="BI171" i="20"/>
  <c r="BH171" i="20"/>
  <c r="BG171" i="20"/>
  <c r="BF171"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G171" i="20"/>
  <c r="F171" i="20"/>
  <c r="BY168" i="20"/>
  <c r="BX168" i="20"/>
  <c r="BW168" i="20"/>
  <c r="BV168" i="20"/>
  <c r="BU168" i="20"/>
  <c r="BT168" i="20"/>
  <c r="BS168" i="20"/>
  <c r="BR168" i="20"/>
  <c r="BQ168" i="20"/>
  <c r="BP168" i="20"/>
  <c r="BO168" i="20"/>
  <c r="BN168" i="20"/>
  <c r="BM168" i="20"/>
  <c r="BL168" i="20"/>
  <c r="BK168" i="20"/>
  <c r="BJ168" i="20"/>
  <c r="BI168" i="20"/>
  <c r="BH168" i="20"/>
  <c r="BG168" i="20"/>
  <c r="BF168"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V168" i="20"/>
  <c r="U168" i="20"/>
  <c r="T168" i="20"/>
  <c r="S168" i="20"/>
  <c r="R168" i="20"/>
  <c r="Q168" i="20"/>
  <c r="P168" i="20"/>
  <c r="O168" i="20"/>
  <c r="N168" i="20"/>
  <c r="M168" i="20"/>
  <c r="L168" i="20"/>
  <c r="K168" i="20"/>
  <c r="J168" i="20"/>
  <c r="I168" i="20"/>
  <c r="H168" i="20"/>
  <c r="G168" i="20"/>
  <c r="F168" i="20"/>
  <c r="G177" i="20" l="1"/>
  <c r="F170" i="23"/>
  <c r="F173" i="23" s="1"/>
  <c r="F172" i="23"/>
  <c r="G170" i="23"/>
  <c r="G173" i="23" s="1"/>
  <c r="G172" i="23"/>
  <c r="I172" i="23"/>
  <c r="I170" i="23"/>
  <c r="I173" i="23" s="1"/>
  <c r="J172" i="23"/>
  <c r="J170" i="23"/>
  <c r="J173" i="23" s="1"/>
  <c r="K170" i="23"/>
  <c r="K173" i="23" s="1"/>
  <c r="K172" i="23"/>
  <c r="N172" i="23"/>
  <c r="N170" i="23"/>
  <c r="N173" i="23" s="1"/>
  <c r="O172" i="23"/>
  <c r="O170" i="23"/>
  <c r="O173" i="23" s="1"/>
  <c r="Q170" i="23"/>
  <c r="Q173" i="23" s="1"/>
  <c r="Q172" i="23"/>
  <c r="R170" i="23"/>
  <c r="R173" i="23" s="1"/>
  <c r="R172" i="23"/>
  <c r="S172" i="23"/>
  <c r="S170" i="23"/>
  <c r="S173" i="23" s="1"/>
  <c r="V170" i="23"/>
  <c r="V173" i="23" s="1"/>
  <c r="V172" i="23"/>
  <c r="W170" i="23"/>
  <c r="W173" i="23" s="1"/>
  <c r="W172" i="23"/>
  <c r="Y172" i="23"/>
  <c r="Y170" i="23"/>
  <c r="Y173" i="23" s="1"/>
  <c r="Z172" i="23"/>
  <c r="Z170" i="23"/>
  <c r="Z173" i="23" s="1"/>
  <c r="AC170" i="23"/>
  <c r="AC173" i="23" s="1"/>
  <c r="AC172" i="23"/>
  <c r="AD172" i="23"/>
  <c r="AD170" i="23"/>
  <c r="AD173" i="23" s="1"/>
  <c r="AE172" i="23"/>
  <c r="AE170" i="23"/>
  <c r="AE173" i="23" s="1"/>
  <c r="AI172" i="23"/>
  <c r="AI170" i="23"/>
  <c r="AI173" i="23" s="1"/>
  <c r="AK170" i="23"/>
  <c r="AK173" i="23" s="1"/>
  <c r="AK172" i="23"/>
  <c r="AL170" i="23"/>
  <c r="AL173" i="23" s="1"/>
  <c r="AL172" i="23"/>
  <c r="AO172" i="23"/>
  <c r="AO170" i="23"/>
  <c r="AO173" i="23" s="1"/>
  <c r="AP172" i="23"/>
  <c r="AP170" i="23"/>
  <c r="AP173" i="23" s="1"/>
  <c r="AS170" i="23"/>
  <c r="AS173" i="23" s="1"/>
  <c r="AS172" i="23"/>
  <c r="AT172" i="23"/>
  <c r="AT170" i="23"/>
  <c r="AT173" i="23" s="1"/>
  <c r="AU172" i="23"/>
  <c r="AU170" i="23"/>
  <c r="AU173" i="23" s="1"/>
  <c r="AY172" i="23"/>
  <c r="AY170" i="23"/>
  <c r="AY173" i="23" s="1"/>
  <c r="BA170" i="23"/>
  <c r="BA173" i="23" s="1"/>
  <c r="BA172" i="23"/>
  <c r="BB170" i="23"/>
  <c r="BB173" i="23" s="1"/>
  <c r="BB172" i="23"/>
  <c r="BE172" i="23"/>
  <c r="BE170" i="23"/>
  <c r="BE173" i="23" s="1"/>
  <c r="BF172" i="23"/>
  <c r="BF170" i="23"/>
  <c r="BF173" i="23" s="1"/>
  <c r="BG172" i="23"/>
  <c r="BG170" i="23"/>
  <c r="BG173" i="23" s="1"/>
  <c r="BI170" i="23"/>
  <c r="BI173" i="23" s="1"/>
  <c r="BI172" i="23"/>
  <c r="BJ172" i="23"/>
  <c r="BJ170" i="23"/>
  <c r="BJ173" i="23" s="1"/>
  <c r="BK172" i="23"/>
  <c r="BK170" i="23"/>
  <c r="BK173" i="23" s="1"/>
  <c r="BO172" i="23"/>
  <c r="BO170" i="23"/>
  <c r="BO173" i="23" s="1"/>
  <c r="BQ170" i="23"/>
  <c r="BQ173" i="23" s="1"/>
  <c r="BQ172" i="23"/>
  <c r="BR170" i="23"/>
  <c r="BR173" i="23" s="1"/>
  <c r="BR172" i="23"/>
  <c r="BU172" i="23"/>
  <c r="BU170" i="23"/>
  <c r="BU173" i="23" s="1"/>
  <c r="BV172" i="23"/>
  <c r="BV170" i="23"/>
  <c r="BV173" i="23" s="1"/>
  <c r="BW172" i="23"/>
  <c r="BW170" i="23"/>
  <c r="BW173" i="23" s="1"/>
  <c r="BY170" i="23"/>
  <c r="BY173" i="23" s="1"/>
  <c r="BY172" i="23"/>
  <c r="AA170" i="23"/>
  <c r="AA173" i="23" s="1"/>
  <c r="AG170" i="23"/>
  <c r="AG173" i="23" s="1"/>
  <c r="AQ170" i="23"/>
  <c r="AQ173" i="23" s="1"/>
  <c r="AW170" i="23"/>
  <c r="AW173" i="23" s="1"/>
  <c r="BM170" i="23"/>
  <c r="BM173" i="23" s="1"/>
  <c r="U170" i="23"/>
  <c r="U173" i="23" s="1"/>
  <c r="M172" i="23"/>
  <c r="AH170" i="23"/>
  <c r="AH173" i="23" s="1"/>
  <c r="AM170" i="23"/>
  <c r="AM173" i="23" s="1"/>
  <c r="AX170" i="23"/>
  <c r="AX173" i="23" s="1"/>
  <c r="BC170" i="23"/>
  <c r="BC173" i="23" s="1"/>
  <c r="BN170" i="23"/>
  <c r="BN173" i="23" s="1"/>
  <c r="BS170" i="23"/>
  <c r="BS173" i="23" s="1"/>
  <c r="H170" i="23"/>
  <c r="H173" i="23" s="1"/>
  <c r="L170" i="23"/>
  <c r="L173" i="23" s="1"/>
  <c r="P170" i="23"/>
  <c r="P173" i="23" s="1"/>
  <c r="T170" i="23"/>
  <c r="T173" i="23" s="1"/>
  <c r="X170" i="23"/>
  <c r="X173" i="23" s="1"/>
  <c r="AB170" i="23"/>
  <c r="AB173" i="23" s="1"/>
  <c r="AF170" i="23"/>
  <c r="AF173" i="23" s="1"/>
  <c r="AJ170" i="23"/>
  <c r="AJ173" i="23" s="1"/>
  <c r="AN170" i="23"/>
  <c r="AN173" i="23" s="1"/>
  <c r="AR170" i="23"/>
  <c r="AR173" i="23" s="1"/>
  <c r="AV170" i="23"/>
  <c r="AV173" i="23" s="1"/>
  <c r="AZ170" i="23"/>
  <c r="AZ173" i="23" s="1"/>
  <c r="BD170" i="23"/>
  <c r="BD173" i="23" s="1"/>
  <c r="BH170" i="23"/>
  <c r="BH173" i="23" s="1"/>
  <c r="BL170" i="23"/>
  <c r="BL173" i="23" s="1"/>
  <c r="BP170" i="23"/>
  <c r="BP173" i="23" s="1"/>
  <c r="BT170" i="23"/>
  <c r="BT173" i="23" s="1"/>
  <c r="BX170" i="23"/>
  <c r="BX173" i="23" s="1"/>
  <c r="I170" i="20"/>
  <c r="I173" i="20" s="1"/>
  <c r="I172" i="20"/>
  <c r="U172" i="20"/>
  <c r="U170" i="20"/>
  <c r="U173" i="20" s="1"/>
  <c r="Y172" i="20"/>
  <c r="Y170" i="20"/>
  <c r="Y173" i="20" s="1"/>
  <c r="AC172" i="20"/>
  <c r="AC170" i="20"/>
  <c r="AC173" i="20" s="1"/>
  <c r="AG172" i="20"/>
  <c r="AG170" i="20"/>
  <c r="AG173" i="20" s="1"/>
  <c r="AS172" i="20"/>
  <c r="AS170" i="20"/>
  <c r="AS173" i="20" s="1"/>
  <c r="AW172" i="20"/>
  <c r="AW170" i="20"/>
  <c r="AW173" i="20" s="1"/>
  <c r="BA172" i="20"/>
  <c r="BA170" i="20"/>
  <c r="BA173" i="20" s="1"/>
  <c r="BE172" i="20"/>
  <c r="BE170" i="20"/>
  <c r="BE173" i="20" s="1"/>
  <c r="BI172" i="20"/>
  <c r="BI170" i="20"/>
  <c r="BI173" i="20" s="1"/>
  <c r="BM172" i="20"/>
  <c r="BM170" i="20"/>
  <c r="BM173" i="20" s="1"/>
  <c r="BQ172" i="20"/>
  <c r="BQ170" i="20"/>
  <c r="BQ173" i="20" s="1"/>
  <c r="BU172" i="20"/>
  <c r="BU170" i="20"/>
  <c r="BU173" i="20" s="1"/>
  <c r="BY172" i="20"/>
  <c r="BY170" i="20"/>
  <c r="BY173" i="20" s="1"/>
  <c r="Q172" i="20"/>
  <c r="Q170" i="20"/>
  <c r="Q173" i="20" s="1"/>
  <c r="AK172" i="20"/>
  <c r="AK170" i="20"/>
  <c r="AK173" i="20" s="1"/>
  <c r="M172" i="20"/>
  <c r="M170" i="20"/>
  <c r="M173" i="20" s="1"/>
  <c r="AO172" i="20"/>
  <c r="AO170" i="20"/>
  <c r="AO173" i="20" s="1"/>
  <c r="F172" i="20"/>
  <c r="F170" i="20"/>
  <c r="F173" i="20" s="1"/>
  <c r="J172" i="20"/>
  <c r="J170" i="20"/>
  <c r="J173" i="20" s="1"/>
  <c r="N172" i="20"/>
  <c r="N170" i="20"/>
  <c r="N173" i="20" s="1"/>
  <c r="R172" i="20"/>
  <c r="R170" i="20"/>
  <c r="R173" i="20" s="1"/>
  <c r="V172" i="20"/>
  <c r="V170" i="20"/>
  <c r="V173" i="20" s="1"/>
  <c r="Z172" i="20"/>
  <c r="Z170" i="20"/>
  <c r="Z173" i="20" s="1"/>
  <c r="AD172" i="20"/>
  <c r="AD170" i="20"/>
  <c r="AD173" i="20" s="1"/>
  <c r="AH172" i="20"/>
  <c r="AH170" i="20"/>
  <c r="AH173" i="20" s="1"/>
  <c r="AL172" i="20"/>
  <c r="AL170" i="20"/>
  <c r="AL173" i="20" s="1"/>
  <c r="AP172" i="20"/>
  <c r="AP170" i="20"/>
  <c r="AP173" i="20" s="1"/>
  <c r="AT172" i="20"/>
  <c r="AT170" i="20"/>
  <c r="AT173" i="20" s="1"/>
  <c r="AX172" i="20"/>
  <c r="AX170" i="20"/>
  <c r="AX173" i="20" s="1"/>
  <c r="BB172" i="20"/>
  <c r="BB170" i="20"/>
  <c r="BB173" i="20" s="1"/>
  <c r="BF172" i="20"/>
  <c r="BF170" i="20"/>
  <c r="BF173" i="20" s="1"/>
  <c r="BJ172" i="20"/>
  <c r="BJ170" i="20"/>
  <c r="BJ173" i="20" s="1"/>
  <c r="BN172" i="20"/>
  <c r="BN170" i="20"/>
  <c r="BN173" i="20" s="1"/>
  <c r="BR172" i="20"/>
  <c r="BR170" i="20"/>
  <c r="BR173" i="20" s="1"/>
  <c r="BV172" i="20"/>
  <c r="BV170" i="20"/>
  <c r="BV173" i="20" s="1"/>
  <c r="G172" i="20"/>
  <c r="G170" i="20"/>
  <c r="G173" i="20" s="1"/>
  <c r="K172" i="20"/>
  <c r="K170" i="20"/>
  <c r="K173" i="20" s="1"/>
  <c r="O172" i="20"/>
  <c r="O170" i="20"/>
  <c r="O173" i="20" s="1"/>
  <c r="S172" i="20"/>
  <c r="S170" i="20"/>
  <c r="S173" i="20" s="1"/>
  <c r="W172" i="20"/>
  <c r="W170" i="20"/>
  <c r="W173" i="20" s="1"/>
  <c r="AA172" i="20"/>
  <c r="AA170" i="20"/>
  <c r="AA173" i="20" s="1"/>
  <c r="AE172" i="20"/>
  <c r="AE170" i="20"/>
  <c r="AE173" i="20" s="1"/>
  <c r="AI172" i="20"/>
  <c r="AI170" i="20"/>
  <c r="AI173" i="20" s="1"/>
  <c r="AM172" i="20"/>
  <c r="AM170" i="20"/>
  <c r="AM173" i="20" s="1"/>
  <c r="AQ172" i="20"/>
  <c r="AQ170" i="20"/>
  <c r="AQ173" i="20" s="1"/>
  <c r="AU172" i="20"/>
  <c r="AU170" i="20"/>
  <c r="AU173" i="20" s="1"/>
  <c r="AY172" i="20"/>
  <c r="AY170" i="20"/>
  <c r="AY173" i="20" s="1"/>
  <c r="BC172" i="20"/>
  <c r="BC170" i="20"/>
  <c r="BC173" i="20" s="1"/>
  <c r="BG172" i="20"/>
  <c r="BG170" i="20"/>
  <c r="BG173" i="20" s="1"/>
  <c r="BK172" i="20"/>
  <c r="BK170" i="20"/>
  <c r="BK173" i="20" s="1"/>
  <c r="BO172" i="20"/>
  <c r="BO170" i="20"/>
  <c r="BO173" i="20" s="1"/>
  <c r="BS172" i="20"/>
  <c r="BS170" i="20"/>
  <c r="BS173" i="20" s="1"/>
  <c r="BW172" i="20"/>
  <c r="BW170" i="20"/>
  <c r="BW173" i="20" s="1"/>
  <c r="H172" i="20"/>
  <c r="H170" i="20"/>
  <c r="H173" i="20" s="1"/>
  <c r="L172" i="20"/>
  <c r="L170" i="20"/>
  <c r="L173" i="20" s="1"/>
  <c r="P172" i="20"/>
  <c r="P170" i="20"/>
  <c r="P173" i="20" s="1"/>
  <c r="T172" i="20"/>
  <c r="T170" i="20"/>
  <c r="T173" i="20" s="1"/>
  <c r="X172" i="20"/>
  <c r="X170" i="20"/>
  <c r="X173" i="20" s="1"/>
  <c r="AB172" i="20"/>
  <c r="AB170" i="20"/>
  <c r="AB173" i="20" s="1"/>
  <c r="AF172" i="20"/>
  <c r="AF170" i="20"/>
  <c r="AF173" i="20" s="1"/>
  <c r="AJ172" i="20"/>
  <c r="AJ170" i="20"/>
  <c r="AJ173" i="20" s="1"/>
  <c r="AN172" i="20"/>
  <c r="AN170" i="20"/>
  <c r="AN173" i="20" s="1"/>
  <c r="AR172" i="20"/>
  <c r="AR170" i="20"/>
  <c r="AR173" i="20" s="1"/>
  <c r="AV172" i="20"/>
  <c r="AV170" i="20"/>
  <c r="AV173" i="20" s="1"/>
  <c r="AZ172" i="20"/>
  <c r="AZ170" i="20"/>
  <c r="AZ173" i="20" s="1"/>
  <c r="BD172" i="20"/>
  <c r="BD170" i="20"/>
  <c r="BD173" i="20" s="1"/>
  <c r="BH172" i="20"/>
  <c r="BH170" i="20"/>
  <c r="BH173" i="20" s="1"/>
  <c r="BL172" i="20"/>
  <c r="BL170" i="20"/>
  <c r="BL173" i="20" s="1"/>
  <c r="BP172" i="20"/>
  <c r="BP170" i="20"/>
  <c r="BP173" i="20" s="1"/>
  <c r="BT172" i="20"/>
  <c r="BT170" i="20"/>
  <c r="BT173" i="20" s="1"/>
  <c r="BX172" i="20"/>
  <c r="BX170" i="20"/>
  <c r="BX173" i="20" s="1"/>
  <c r="BL269" i="19" l="1"/>
  <c r="BK269" i="19"/>
  <c r="BJ269" i="19"/>
  <c r="BI269" i="19"/>
  <c r="BH269" i="19"/>
  <c r="BG269" i="19"/>
  <c r="BF269" i="19"/>
  <c r="BE269" i="19"/>
  <c r="BD269" i="19"/>
  <c r="BC269" i="19"/>
  <c r="BB269" i="19"/>
  <c r="BA269" i="19"/>
  <c r="AZ269" i="19"/>
  <c r="AY269" i="19"/>
  <c r="AX269" i="19"/>
  <c r="AW269" i="19"/>
  <c r="AV269" i="19"/>
  <c r="AU269" i="19"/>
  <c r="AT269" i="19"/>
  <c r="AS269" i="19"/>
  <c r="AR269" i="19"/>
  <c r="AQ269" i="19"/>
  <c r="AP269" i="19"/>
  <c r="AO269" i="19"/>
  <c r="AN269" i="19"/>
  <c r="AM269" i="19"/>
  <c r="AL269" i="19"/>
  <c r="AK269" i="19"/>
  <c r="AJ269" i="19"/>
  <c r="AI269" i="19"/>
  <c r="AH269" i="19"/>
  <c r="AG269" i="19"/>
  <c r="AF269" i="19"/>
  <c r="AE269" i="19"/>
  <c r="AD269" i="19"/>
  <c r="AC269" i="19"/>
  <c r="AB269" i="19"/>
  <c r="AA269" i="19"/>
  <c r="Z269" i="19"/>
  <c r="Y269" i="19"/>
  <c r="X269" i="19"/>
  <c r="W269" i="19"/>
  <c r="V269" i="19"/>
  <c r="U269" i="19"/>
  <c r="T269" i="19"/>
  <c r="S269" i="19"/>
  <c r="R269" i="19"/>
  <c r="Q269" i="19"/>
  <c r="P269" i="19"/>
  <c r="O269" i="19"/>
  <c r="F96" i="18"/>
  <c r="F94" i="18"/>
  <c r="F92" i="18"/>
  <c r="F90" i="18"/>
  <c r="F88" i="18"/>
  <c r="F86" i="18"/>
  <c r="F84" i="18"/>
  <c r="F82" i="18"/>
  <c r="E75" i="18"/>
  <c r="E66" i="18"/>
  <c r="E56" i="18"/>
  <c r="E46" i="18"/>
  <c r="E36" i="18"/>
  <c r="E26" i="18"/>
  <c r="E16" i="18"/>
  <c r="E6" i="18"/>
  <c r="E4" i="18"/>
  <c r="B167" i="9" l="1"/>
  <c r="I4" i="15" l="1"/>
  <c r="J4" i="15"/>
  <c r="K4" i="15"/>
  <c r="L4" i="15"/>
  <c r="N4" i="15"/>
  <c r="O4" i="15"/>
  <c r="P4" i="15"/>
  <c r="I5" i="15"/>
  <c r="J5" i="15"/>
  <c r="K5" i="15"/>
  <c r="L5" i="15"/>
  <c r="N5" i="15"/>
  <c r="O5" i="15"/>
  <c r="P5" i="15"/>
  <c r="I6" i="15"/>
  <c r="J6" i="15"/>
  <c r="K6" i="15"/>
  <c r="L6" i="15"/>
  <c r="N6" i="15"/>
  <c r="O6" i="15"/>
  <c r="P6" i="15"/>
  <c r="I7" i="15"/>
  <c r="J7" i="15"/>
  <c r="K7" i="15"/>
  <c r="L7" i="15"/>
  <c r="N7" i="15"/>
  <c r="O7" i="15"/>
  <c r="P7" i="15"/>
  <c r="I8" i="15"/>
  <c r="J8" i="15"/>
  <c r="K8" i="15"/>
  <c r="L8" i="15"/>
  <c r="N8" i="15"/>
  <c r="O8" i="15"/>
  <c r="P8" i="15"/>
  <c r="I9" i="15"/>
  <c r="J9" i="15"/>
  <c r="K9" i="15"/>
  <c r="L9" i="15"/>
  <c r="N9" i="15"/>
  <c r="O9" i="15"/>
  <c r="P9" i="15"/>
  <c r="I10" i="15"/>
  <c r="J10" i="15"/>
  <c r="K10" i="15"/>
  <c r="L10" i="15"/>
  <c r="N10" i="15"/>
  <c r="O10" i="15"/>
  <c r="P10" i="15"/>
  <c r="I11" i="15"/>
  <c r="J11" i="15"/>
  <c r="K11" i="15"/>
  <c r="L11" i="15"/>
  <c r="N11" i="15"/>
  <c r="O11" i="15"/>
  <c r="P11" i="15"/>
  <c r="I12" i="15"/>
  <c r="J12" i="15"/>
  <c r="K12" i="15"/>
  <c r="L12" i="15"/>
  <c r="N12" i="15"/>
  <c r="O12" i="15"/>
  <c r="P12" i="15"/>
  <c r="I13" i="15"/>
  <c r="J13" i="15"/>
  <c r="K13" i="15"/>
  <c r="L13" i="15"/>
  <c r="N13" i="15"/>
  <c r="O13" i="15"/>
  <c r="P13" i="15"/>
  <c r="I14" i="15"/>
  <c r="J14" i="15"/>
  <c r="K14" i="15"/>
  <c r="L14" i="15"/>
  <c r="N14" i="15"/>
  <c r="O14" i="15"/>
  <c r="P14" i="15"/>
  <c r="I15" i="15"/>
  <c r="J15" i="15"/>
  <c r="K15" i="15"/>
  <c r="L15" i="15"/>
  <c r="N15" i="15"/>
  <c r="O15" i="15"/>
  <c r="P15" i="15"/>
  <c r="I16" i="15"/>
  <c r="J16" i="15"/>
  <c r="K16" i="15"/>
  <c r="L16" i="15"/>
  <c r="N16" i="15"/>
  <c r="O16" i="15"/>
  <c r="P16" i="15"/>
  <c r="I17" i="15"/>
  <c r="J17" i="15"/>
  <c r="K17" i="15"/>
  <c r="L17" i="15"/>
  <c r="N17" i="15"/>
  <c r="O17" i="15"/>
  <c r="P17" i="15"/>
  <c r="I18" i="15"/>
  <c r="J18" i="15"/>
  <c r="K18" i="15"/>
  <c r="L18" i="15"/>
  <c r="N18" i="15"/>
  <c r="O18" i="15"/>
  <c r="P18" i="15"/>
  <c r="I19" i="15"/>
  <c r="J19" i="15"/>
  <c r="K19" i="15"/>
  <c r="L19" i="15"/>
  <c r="N19" i="15"/>
  <c r="O19" i="15"/>
  <c r="P19" i="15"/>
  <c r="I20" i="15"/>
  <c r="J20" i="15"/>
  <c r="K20" i="15"/>
  <c r="L20" i="15"/>
  <c r="N20" i="15"/>
  <c r="O20" i="15"/>
  <c r="P20" i="15"/>
  <c r="I21" i="15"/>
  <c r="J21" i="15"/>
  <c r="K21" i="15"/>
  <c r="L21" i="15"/>
  <c r="N21" i="15"/>
  <c r="O21" i="15"/>
  <c r="P21" i="15"/>
  <c r="I22" i="15"/>
  <c r="J22" i="15"/>
  <c r="K22" i="15"/>
  <c r="L22" i="15"/>
  <c r="N22" i="15"/>
  <c r="O22" i="15"/>
  <c r="P22" i="15"/>
  <c r="I23" i="15"/>
  <c r="J23" i="15"/>
  <c r="K23" i="15"/>
  <c r="L23" i="15"/>
  <c r="N23" i="15"/>
  <c r="O23" i="15"/>
  <c r="P23" i="15"/>
  <c r="I24" i="15"/>
  <c r="J24" i="15"/>
  <c r="K24" i="15"/>
  <c r="L24" i="15"/>
  <c r="N24" i="15"/>
  <c r="O24" i="15"/>
  <c r="P24" i="15"/>
  <c r="I25" i="15"/>
  <c r="J25" i="15"/>
  <c r="K25" i="15"/>
  <c r="L25" i="15"/>
  <c r="N25" i="15"/>
  <c r="O25" i="15"/>
  <c r="P25" i="15"/>
  <c r="I26" i="15"/>
  <c r="J26" i="15"/>
  <c r="K26" i="15"/>
  <c r="L26" i="15"/>
  <c r="N26" i="15"/>
  <c r="O26" i="15"/>
  <c r="P26" i="15"/>
  <c r="I27" i="15"/>
  <c r="J27" i="15"/>
  <c r="K27" i="15"/>
  <c r="L27" i="15"/>
  <c r="N27" i="15"/>
  <c r="O27" i="15"/>
  <c r="P27" i="15"/>
  <c r="I28" i="15"/>
  <c r="J28" i="15"/>
  <c r="K28" i="15"/>
  <c r="L28" i="15"/>
  <c r="N28" i="15"/>
  <c r="O28" i="15"/>
  <c r="P28" i="15"/>
  <c r="I29" i="15"/>
  <c r="J29" i="15"/>
  <c r="K29" i="15"/>
  <c r="L29" i="15"/>
  <c r="N29" i="15"/>
  <c r="O29" i="15"/>
  <c r="P29" i="15"/>
  <c r="I30" i="15"/>
  <c r="J30" i="15"/>
  <c r="K30" i="15"/>
  <c r="L30" i="15"/>
  <c r="N30" i="15"/>
  <c r="O30" i="15"/>
  <c r="P30" i="15"/>
  <c r="I31" i="15"/>
  <c r="J31" i="15"/>
  <c r="K31" i="15"/>
  <c r="L31" i="15"/>
  <c r="N31" i="15"/>
  <c r="O31" i="15"/>
  <c r="P31" i="15"/>
  <c r="I32" i="15"/>
  <c r="J32" i="15"/>
  <c r="K32" i="15"/>
  <c r="L32" i="15"/>
  <c r="N32" i="15"/>
  <c r="O32" i="15"/>
  <c r="P32" i="15"/>
  <c r="I33" i="15"/>
  <c r="J33" i="15"/>
  <c r="K33" i="15"/>
  <c r="L33" i="15"/>
  <c r="N33" i="15"/>
  <c r="O33" i="15"/>
  <c r="P33" i="15"/>
  <c r="I34" i="15"/>
  <c r="J34" i="15"/>
  <c r="K34" i="15"/>
  <c r="L34" i="15"/>
  <c r="N34" i="15"/>
  <c r="O34" i="15"/>
  <c r="P34" i="15"/>
  <c r="I35" i="15"/>
  <c r="J35" i="15"/>
  <c r="K35" i="15"/>
  <c r="L35" i="15"/>
  <c r="N35" i="15"/>
  <c r="O35" i="15"/>
  <c r="P35" i="15"/>
  <c r="I36" i="15"/>
  <c r="J36" i="15"/>
  <c r="K36" i="15"/>
  <c r="L36" i="15"/>
  <c r="N36" i="15"/>
  <c r="O36" i="15"/>
  <c r="P36" i="15"/>
  <c r="I37" i="15"/>
  <c r="J37" i="15"/>
  <c r="K37" i="15"/>
  <c r="L37" i="15"/>
  <c r="N37" i="15"/>
  <c r="O37" i="15"/>
  <c r="P37" i="15"/>
  <c r="I38" i="15"/>
  <c r="J38" i="15"/>
  <c r="K38" i="15"/>
  <c r="L38" i="15"/>
  <c r="N38" i="15"/>
  <c r="O38" i="15"/>
  <c r="P38" i="15"/>
  <c r="I39" i="15"/>
  <c r="J39" i="15"/>
  <c r="K39" i="15"/>
  <c r="L39" i="15"/>
  <c r="N39" i="15"/>
  <c r="O39" i="15"/>
  <c r="P39" i="15"/>
  <c r="I40" i="15"/>
  <c r="J40" i="15"/>
  <c r="K40" i="15"/>
  <c r="L40" i="15"/>
  <c r="N40" i="15"/>
  <c r="O40" i="15"/>
  <c r="P40" i="15"/>
  <c r="I41" i="15"/>
  <c r="J41" i="15"/>
  <c r="K41" i="15"/>
  <c r="L41" i="15"/>
  <c r="N41" i="15"/>
  <c r="O41" i="15"/>
  <c r="P41" i="15"/>
  <c r="I42" i="15"/>
  <c r="J42" i="15"/>
  <c r="K42" i="15"/>
  <c r="L42" i="15"/>
  <c r="N42" i="15"/>
  <c r="O42" i="15"/>
  <c r="P42" i="15"/>
  <c r="I43" i="15"/>
  <c r="J43" i="15"/>
  <c r="K43" i="15"/>
  <c r="L43" i="15"/>
  <c r="N43" i="15"/>
  <c r="O43" i="15"/>
  <c r="P43" i="15"/>
  <c r="I44" i="15"/>
  <c r="J44" i="15"/>
  <c r="K44" i="15"/>
  <c r="L44" i="15"/>
  <c r="N44" i="15"/>
  <c r="O44" i="15"/>
  <c r="P44" i="15"/>
  <c r="I45" i="15"/>
  <c r="J45" i="15"/>
  <c r="K45" i="15"/>
  <c r="L45" i="15"/>
  <c r="N45" i="15"/>
  <c r="O45" i="15"/>
  <c r="P45" i="15"/>
  <c r="I46" i="15"/>
  <c r="J46" i="15"/>
  <c r="K46" i="15"/>
  <c r="L46" i="15"/>
  <c r="N46" i="15"/>
  <c r="O46" i="15"/>
  <c r="P46" i="15"/>
  <c r="I47" i="15"/>
  <c r="J47" i="15"/>
  <c r="K47" i="15"/>
  <c r="L47" i="15"/>
  <c r="N47" i="15"/>
  <c r="O47" i="15"/>
  <c r="P47" i="15"/>
  <c r="I48" i="15"/>
  <c r="J48" i="15"/>
  <c r="K48" i="15"/>
  <c r="L48" i="15"/>
  <c r="N48" i="15"/>
  <c r="O48" i="15"/>
  <c r="P48" i="15"/>
  <c r="I49" i="15"/>
  <c r="J49" i="15"/>
  <c r="K49" i="15"/>
  <c r="L49" i="15"/>
  <c r="N49" i="15"/>
  <c r="O49" i="15"/>
  <c r="P49" i="15"/>
  <c r="I50" i="15"/>
  <c r="J50" i="15"/>
  <c r="K50" i="15"/>
  <c r="L50" i="15"/>
  <c r="N50" i="15"/>
  <c r="O50" i="15"/>
  <c r="P50" i="15"/>
  <c r="I51" i="15"/>
  <c r="J51" i="15"/>
  <c r="K51" i="15"/>
  <c r="L51" i="15"/>
  <c r="N51" i="15"/>
  <c r="O51" i="15"/>
  <c r="P51" i="15"/>
  <c r="I52" i="15"/>
  <c r="J52" i="15"/>
  <c r="K52" i="15"/>
  <c r="L52" i="15"/>
  <c r="N52" i="15"/>
  <c r="O52" i="15"/>
  <c r="P52" i="15"/>
  <c r="I53" i="15"/>
  <c r="J53" i="15"/>
  <c r="K53" i="15"/>
  <c r="L53" i="15"/>
  <c r="N53" i="15"/>
  <c r="O53" i="15"/>
  <c r="P53" i="15"/>
  <c r="I54" i="15"/>
  <c r="J54" i="15"/>
  <c r="K54" i="15"/>
  <c r="L54" i="15"/>
  <c r="N54" i="15"/>
  <c r="O54" i="15"/>
  <c r="P54" i="15"/>
  <c r="I55" i="15"/>
  <c r="J55" i="15"/>
  <c r="K55" i="15"/>
  <c r="L55" i="15"/>
  <c r="N55" i="15"/>
  <c r="O55" i="15"/>
  <c r="P55" i="15"/>
  <c r="I56" i="15"/>
  <c r="J56" i="15"/>
  <c r="K56" i="15"/>
  <c r="L56" i="15"/>
  <c r="N56" i="15"/>
  <c r="O56" i="15"/>
  <c r="P56" i="15"/>
  <c r="I57" i="15"/>
  <c r="J57" i="15"/>
  <c r="K57" i="15"/>
  <c r="L57" i="15"/>
  <c r="N57" i="15"/>
  <c r="O57" i="15"/>
  <c r="P57" i="15"/>
  <c r="I58" i="15"/>
  <c r="J58" i="15"/>
  <c r="K58" i="15"/>
  <c r="L58" i="15"/>
  <c r="N58" i="15"/>
  <c r="O58" i="15"/>
  <c r="P58" i="15"/>
  <c r="I59" i="15"/>
  <c r="J59" i="15"/>
  <c r="K59" i="15"/>
  <c r="L59" i="15"/>
  <c r="N59" i="15"/>
  <c r="O59" i="15"/>
  <c r="P59" i="15"/>
  <c r="I60" i="15"/>
  <c r="J60" i="15"/>
  <c r="K60" i="15"/>
  <c r="L60" i="15"/>
  <c r="N60" i="15"/>
  <c r="O60" i="15"/>
  <c r="P60" i="15"/>
  <c r="I61" i="15"/>
  <c r="J61" i="15"/>
  <c r="K61" i="15"/>
  <c r="L61" i="15"/>
  <c r="N61" i="15"/>
  <c r="O61" i="15"/>
  <c r="P61" i="15"/>
  <c r="I62" i="15"/>
  <c r="J62" i="15"/>
  <c r="K62" i="15"/>
  <c r="L62" i="15"/>
  <c r="N62" i="15"/>
  <c r="O62" i="15"/>
  <c r="P62" i="15"/>
  <c r="I63" i="15"/>
  <c r="J63" i="15"/>
  <c r="K63" i="15"/>
  <c r="L63" i="15"/>
  <c r="N63" i="15"/>
  <c r="O63" i="15"/>
  <c r="P63" i="15"/>
  <c r="I64" i="15"/>
  <c r="J64" i="15"/>
  <c r="K64" i="15"/>
  <c r="L64" i="15"/>
  <c r="N64" i="15"/>
  <c r="O64" i="15"/>
  <c r="P64" i="15"/>
  <c r="I65" i="15"/>
  <c r="J65" i="15"/>
  <c r="K65" i="15"/>
  <c r="L65" i="15"/>
  <c r="N65" i="15"/>
  <c r="O65" i="15"/>
  <c r="P65" i="15"/>
  <c r="I66" i="15"/>
  <c r="J66" i="15"/>
  <c r="K66" i="15"/>
  <c r="L66" i="15"/>
  <c r="N66" i="15"/>
  <c r="O66" i="15"/>
  <c r="P66" i="15"/>
  <c r="I67" i="15"/>
  <c r="J67" i="15"/>
  <c r="K67" i="15"/>
  <c r="L67" i="15"/>
  <c r="N67" i="15"/>
  <c r="O67" i="15"/>
  <c r="P67" i="15"/>
  <c r="I68" i="15"/>
  <c r="J68" i="15"/>
  <c r="K68" i="15"/>
  <c r="L68" i="15"/>
  <c r="N68" i="15"/>
  <c r="O68" i="15"/>
  <c r="P68" i="15"/>
  <c r="I69" i="15"/>
  <c r="J69" i="15"/>
  <c r="K69" i="15"/>
  <c r="L69" i="15"/>
  <c r="N69" i="15"/>
  <c r="O69" i="15"/>
  <c r="P69" i="15"/>
  <c r="I70" i="15"/>
  <c r="J70" i="15"/>
  <c r="K70" i="15"/>
  <c r="L70" i="15"/>
  <c r="N70" i="15"/>
  <c r="O70" i="15"/>
  <c r="P70" i="15"/>
  <c r="I71" i="15"/>
  <c r="J71" i="15"/>
  <c r="K71" i="15"/>
  <c r="L71" i="15"/>
  <c r="N71" i="15"/>
  <c r="O71" i="15"/>
  <c r="P71" i="15"/>
  <c r="I72" i="15"/>
  <c r="J72" i="15"/>
  <c r="K72" i="15"/>
  <c r="L72" i="15"/>
  <c r="N72" i="15"/>
  <c r="O72" i="15"/>
  <c r="P72" i="15"/>
  <c r="I73" i="15"/>
  <c r="J73" i="15"/>
  <c r="K73" i="15"/>
  <c r="L73" i="15"/>
  <c r="N73" i="15"/>
  <c r="O73" i="15"/>
  <c r="P73" i="15"/>
  <c r="I74" i="15"/>
  <c r="J74" i="15"/>
  <c r="K74" i="15"/>
  <c r="L74" i="15"/>
  <c r="N74" i="15"/>
  <c r="O74" i="15"/>
  <c r="P74" i="15"/>
  <c r="I75" i="15"/>
  <c r="J75" i="15"/>
  <c r="K75" i="15"/>
  <c r="L75" i="15"/>
  <c r="N75" i="15"/>
  <c r="O75" i="15"/>
  <c r="P75" i="15"/>
  <c r="I76" i="15"/>
  <c r="J76" i="15"/>
  <c r="K76" i="15"/>
  <c r="L76" i="15"/>
  <c r="N76" i="15"/>
  <c r="O76" i="15"/>
  <c r="P76" i="15"/>
  <c r="I77" i="15"/>
  <c r="J77" i="15"/>
  <c r="K77" i="15"/>
  <c r="L77" i="15"/>
  <c r="N77" i="15"/>
  <c r="O77" i="15"/>
  <c r="P77" i="15"/>
  <c r="I78" i="15"/>
  <c r="J78" i="15"/>
  <c r="K78" i="15"/>
  <c r="L78" i="15"/>
  <c r="N78" i="15"/>
  <c r="O78" i="15"/>
  <c r="P78" i="15"/>
  <c r="I79" i="15"/>
  <c r="J79" i="15"/>
  <c r="K79" i="15"/>
  <c r="L79" i="15"/>
  <c r="N79" i="15"/>
  <c r="O79" i="15"/>
  <c r="P79" i="15"/>
  <c r="I80" i="15"/>
  <c r="J80" i="15"/>
  <c r="K80" i="15"/>
  <c r="L80" i="15"/>
  <c r="N80" i="15"/>
  <c r="O80" i="15"/>
  <c r="P80" i="15"/>
  <c r="I81" i="15"/>
  <c r="J81" i="15"/>
  <c r="K81" i="15"/>
  <c r="L81" i="15"/>
  <c r="N81" i="15"/>
  <c r="O81" i="15"/>
  <c r="P81" i="15"/>
  <c r="I82" i="15"/>
  <c r="J82" i="15"/>
  <c r="K82" i="15"/>
  <c r="L82" i="15"/>
  <c r="N82" i="15"/>
  <c r="O82" i="15"/>
  <c r="P82" i="15"/>
  <c r="I83" i="15"/>
  <c r="J83" i="15"/>
  <c r="K83" i="15"/>
  <c r="L83" i="15"/>
  <c r="N83" i="15"/>
  <c r="O83" i="15"/>
  <c r="P83" i="15"/>
  <c r="I84" i="15"/>
  <c r="J84" i="15"/>
  <c r="K84" i="15"/>
  <c r="L84" i="15"/>
  <c r="N84" i="15"/>
  <c r="O84" i="15"/>
  <c r="P84" i="15"/>
  <c r="I85" i="15"/>
  <c r="J85" i="15"/>
  <c r="K85" i="15"/>
  <c r="L85" i="15"/>
  <c r="N85" i="15"/>
  <c r="O85" i="15"/>
  <c r="P85" i="15"/>
  <c r="I86" i="15"/>
  <c r="J86" i="15"/>
  <c r="K86" i="15"/>
  <c r="L86" i="15"/>
  <c r="N86" i="15"/>
  <c r="O86" i="15"/>
  <c r="P86" i="15"/>
  <c r="I87" i="15"/>
  <c r="J87" i="15"/>
  <c r="K87" i="15"/>
  <c r="L87" i="15"/>
  <c r="N87" i="15"/>
  <c r="O87" i="15"/>
  <c r="P87" i="15"/>
  <c r="I88" i="15"/>
  <c r="J88" i="15"/>
  <c r="K88" i="15"/>
  <c r="L88" i="15"/>
  <c r="N88" i="15"/>
  <c r="O88" i="15"/>
  <c r="P88" i="15"/>
  <c r="I89" i="15"/>
  <c r="J89" i="15"/>
  <c r="K89" i="15"/>
  <c r="L89" i="15"/>
  <c r="N89" i="15"/>
  <c r="O89" i="15"/>
  <c r="P89" i="15"/>
  <c r="I90" i="15"/>
  <c r="J90" i="15"/>
  <c r="K90" i="15"/>
  <c r="L90" i="15"/>
  <c r="N90" i="15"/>
  <c r="O90" i="15"/>
  <c r="P90" i="15"/>
  <c r="I91" i="15"/>
  <c r="J91" i="15"/>
  <c r="K91" i="15"/>
  <c r="L91" i="15"/>
  <c r="N91" i="15"/>
  <c r="O91" i="15"/>
  <c r="P91" i="15"/>
  <c r="I92" i="15"/>
  <c r="J92" i="15"/>
  <c r="K92" i="15"/>
  <c r="L92" i="15"/>
  <c r="N92" i="15"/>
  <c r="O92" i="15"/>
  <c r="P92" i="15"/>
  <c r="I93" i="15"/>
  <c r="J93" i="15"/>
  <c r="K93" i="15"/>
  <c r="L93" i="15"/>
  <c r="N93" i="15"/>
  <c r="O93" i="15"/>
  <c r="P93" i="15"/>
  <c r="I94" i="15"/>
  <c r="J94" i="15"/>
  <c r="K94" i="15"/>
  <c r="L94" i="15"/>
  <c r="N94" i="15"/>
  <c r="O94" i="15"/>
  <c r="P94" i="15"/>
  <c r="I95" i="15"/>
  <c r="J95" i="15"/>
  <c r="K95" i="15"/>
  <c r="L95" i="15"/>
  <c r="N95" i="15"/>
  <c r="O95" i="15"/>
  <c r="P95" i="15"/>
  <c r="I96" i="15"/>
  <c r="J96" i="15"/>
  <c r="K96" i="15"/>
  <c r="L96" i="15"/>
  <c r="N96" i="15"/>
  <c r="O96" i="15"/>
  <c r="P96" i="15"/>
  <c r="I97" i="15"/>
  <c r="J97" i="15"/>
  <c r="K97" i="15"/>
  <c r="L97" i="15"/>
  <c r="N97" i="15"/>
  <c r="O97" i="15"/>
  <c r="P97" i="15"/>
  <c r="I98" i="15"/>
  <c r="J98" i="15"/>
  <c r="K98" i="15"/>
  <c r="L98" i="15"/>
  <c r="N98" i="15"/>
  <c r="O98" i="15"/>
  <c r="P98" i="15"/>
  <c r="I99" i="15"/>
  <c r="J99" i="15"/>
  <c r="K99" i="15"/>
  <c r="L99" i="15"/>
  <c r="N99" i="15"/>
  <c r="O99" i="15"/>
  <c r="P99" i="15"/>
  <c r="I100" i="15"/>
  <c r="J100" i="15"/>
  <c r="K100" i="15"/>
  <c r="L100" i="15"/>
  <c r="N100" i="15"/>
  <c r="O100" i="15"/>
  <c r="P100" i="15"/>
  <c r="I101" i="15"/>
  <c r="J101" i="15"/>
  <c r="K101" i="15"/>
  <c r="L101" i="15"/>
  <c r="N101" i="15"/>
  <c r="O101" i="15"/>
  <c r="P101" i="15"/>
  <c r="I102" i="15"/>
  <c r="J102" i="15"/>
  <c r="K102" i="15"/>
  <c r="L102" i="15"/>
  <c r="N102" i="15"/>
  <c r="O102" i="15"/>
  <c r="P102" i="15"/>
  <c r="I103" i="15"/>
  <c r="J103" i="15"/>
  <c r="K103" i="15"/>
  <c r="L103" i="15"/>
  <c r="N103" i="15"/>
  <c r="O103" i="15"/>
  <c r="P103" i="15"/>
  <c r="I104" i="15"/>
  <c r="J104" i="15"/>
  <c r="K104" i="15"/>
  <c r="L104" i="15"/>
  <c r="N104" i="15"/>
  <c r="O104" i="15"/>
  <c r="P104" i="15"/>
  <c r="I105" i="15"/>
  <c r="J105" i="15"/>
  <c r="K105" i="15"/>
  <c r="L105" i="15"/>
  <c r="N105" i="15"/>
  <c r="O105" i="15"/>
  <c r="P105" i="15"/>
  <c r="I106" i="15"/>
  <c r="J106" i="15"/>
  <c r="K106" i="15"/>
  <c r="L106" i="15"/>
  <c r="N106" i="15"/>
  <c r="O106" i="15"/>
  <c r="P106" i="15"/>
  <c r="I107" i="15"/>
  <c r="J107" i="15"/>
  <c r="K107" i="15"/>
  <c r="L107" i="15"/>
  <c r="N107" i="15"/>
  <c r="O107" i="15"/>
  <c r="P107" i="15"/>
  <c r="I108" i="15"/>
  <c r="J108" i="15"/>
  <c r="K108" i="15"/>
  <c r="L108" i="15"/>
  <c r="N108" i="15"/>
  <c r="O108" i="15"/>
  <c r="P108" i="15"/>
  <c r="I109" i="15"/>
  <c r="J109" i="15"/>
  <c r="K109" i="15"/>
  <c r="L109" i="15"/>
  <c r="N109" i="15"/>
  <c r="O109" i="15"/>
  <c r="P109" i="15"/>
  <c r="I110" i="15"/>
  <c r="J110" i="15"/>
  <c r="K110" i="15"/>
  <c r="L110" i="15"/>
  <c r="N110" i="15"/>
  <c r="O110" i="15"/>
  <c r="P110" i="15"/>
  <c r="I111" i="15"/>
  <c r="J111" i="15"/>
  <c r="K111" i="15"/>
  <c r="L111" i="15"/>
  <c r="N111" i="15"/>
  <c r="O111" i="15"/>
  <c r="P111" i="15"/>
  <c r="I112" i="15"/>
  <c r="J112" i="15"/>
  <c r="K112" i="15"/>
  <c r="L112" i="15"/>
  <c r="N112" i="15"/>
  <c r="O112" i="15"/>
  <c r="P112" i="15"/>
  <c r="I113" i="15"/>
  <c r="J113" i="15"/>
  <c r="K113" i="15"/>
  <c r="L113" i="15"/>
  <c r="N113" i="15"/>
  <c r="O113" i="15"/>
  <c r="P113" i="15"/>
  <c r="I114" i="15"/>
  <c r="J114" i="15"/>
  <c r="K114" i="15"/>
  <c r="L114" i="15"/>
  <c r="N114" i="15"/>
  <c r="O114" i="15"/>
  <c r="P114" i="15"/>
  <c r="I115" i="15"/>
  <c r="J115" i="15"/>
  <c r="K115" i="15"/>
  <c r="L115" i="15"/>
  <c r="N115" i="15"/>
  <c r="O115" i="15"/>
  <c r="P115" i="15"/>
  <c r="I116" i="15"/>
  <c r="J116" i="15"/>
  <c r="K116" i="15"/>
  <c r="L116" i="15"/>
  <c r="N116" i="15"/>
  <c r="O116" i="15"/>
  <c r="P116" i="15"/>
  <c r="I117" i="15"/>
  <c r="J117" i="15"/>
  <c r="K117" i="15"/>
  <c r="L117" i="15"/>
  <c r="N117" i="15"/>
  <c r="O117" i="15"/>
  <c r="P117" i="15"/>
  <c r="I118" i="15"/>
  <c r="J118" i="15"/>
  <c r="K118" i="15"/>
  <c r="L118" i="15"/>
  <c r="N118" i="15"/>
  <c r="O118" i="15"/>
  <c r="P118" i="15"/>
  <c r="I119" i="15"/>
  <c r="J119" i="15"/>
  <c r="K119" i="15"/>
  <c r="L119" i="15"/>
  <c r="N119" i="15"/>
  <c r="O119" i="15"/>
  <c r="P119" i="15"/>
  <c r="I120" i="15"/>
  <c r="J120" i="15"/>
  <c r="K120" i="15"/>
  <c r="L120" i="15"/>
  <c r="N120" i="15"/>
  <c r="O120" i="15"/>
  <c r="P120" i="15"/>
  <c r="I121" i="15"/>
  <c r="J121" i="15"/>
  <c r="K121" i="15"/>
  <c r="L121" i="15"/>
  <c r="N121" i="15"/>
  <c r="O121" i="15"/>
  <c r="P121" i="15"/>
  <c r="I122" i="15"/>
  <c r="J122" i="15"/>
  <c r="K122" i="15"/>
  <c r="L122" i="15"/>
  <c r="N122" i="15"/>
  <c r="O122" i="15"/>
  <c r="P122" i="15"/>
  <c r="I123" i="15"/>
  <c r="J123" i="15"/>
  <c r="K123" i="15"/>
  <c r="L123" i="15"/>
  <c r="N123" i="15"/>
  <c r="O123" i="15"/>
  <c r="P123" i="15"/>
  <c r="I124" i="15"/>
  <c r="J124" i="15"/>
  <c r="K124" i="15"/>
  <c r="L124" i="15"/>
  <c r="N124" i="15"/>
  <c r="O124" i="15"/>
  <c r="P124" i="15"/>
  <c r="I125" i="15"/>
  <c r="J125" i="15"/>
  <c r="K125" i="15"/>
  <c r="L125" i="15"/>
  <c r="N125" i="15"/>
  <c r="O125" i="15"/>
  <c r="P125" i="15"/>
  <c r="I126" i="15"/>
  <c r="J126" i="15"/>
  <c r="K126" i="15"/>
  <c r="L126" i="15"/>
  <c r="N126" i="15"/>
  <c r="O126" i="15"/>
  <c r="P126" i="15"/>
  <c r="I127" i="15"/>
  <c r="J127" i="15"/>
  <c r="K127" i="15"/>
  <c r="L127" i="15"/>
  <c r="N127" i="15"/>
  <c r="O127" i="15"/>
  <c r="P127" i="15"/>
  <c r="I128" i="15"/>
  <c r="J128" i="15"/>
  <c r="K128" i="15"/>
  <c r="L128" i="15"/>
  <c r="N128" i="15"/>
  <c r="O128" i="15"/>
  <c r="P128" i="15"/>
  <c r="I129" i="15"/>
  <c r="J129" i="15"/>
  <c r="K129" i="15"/>
  <c r="L129" i="15"/>
  <c r="N129" i="15"/>
  <c r="O129" i="15"/>
  <c r="P129" i="15"/>
  <c r="I130" i="15"/>
  <c r="J130" i="15"/>
  <c r="K130" i="15"/>
  <c r="L130" i="15"/>
  <c r="N130" i="15"/>
  <c r="O130" i="15"/>
  <c r="P130" i="15"/>
  <c r="I131" i="15"/>
  <c r="J131" i="15"/>
  <c r="K131" i="15"/>
  <c r="L131" i="15"/>
  <c r="N131" i="15"/>
  <c r="O131" i="15"/>
  <c r="P131" i="15"/>
  <c r="I132" i="15"/>
  <c r="J132" i="15"/>
  <c r="K132" i="15"/>
  <c r="L132" i="15"/>
  <c r="N132" i="15"/>
  <c r="O132" i="15"/>
  <c r="P132" i="15"/>
  <c r="I133" i="15"/>
  <c r="J133" i="15"/>
  <c r="K133" i="15"/>
  <c r="L133" i="15"/>
  <c r="N133" i="15"/>
  <c r="O133" i="15"/>
  <c r="P133" i="15"/>
  <c r="I134" i="15"/>
  <c r="J134" i="15"/>
  <c r="K134" i="15"/>
  <c r="L134" i="15"/>
  <c r="N134" i="15"/>
  <c r="O134" i="15"/>
  <c r="P134" i="15"/>
  <c r="I135" i="15"/>
  <c r="J135" i="15"/>
  <c r="K135" i="15"/>
  <c r="L135" i="15"/>
  <c r="N135" i="15"/>
  <c r="O135" i="15"/>
  <c r="P135" i="15"/>
  <c r="I136" i="15"/>
  <c r="J136" i="15"/>
  <c r="K136" i="15"/>
  <c r="L136" i="15"/>
  <c r="N136" i="15"/>
  <c r="O136" i="15"/>
  <c r="P136" i="15"/>
  <c r="I137" i="15"/>
  <c r="J137" i="15"/>
  <c r="K137" i="15"/>
  <c r="L137" i="15"/>
  <c r="N137" i="15"/>
  <c r="O137" i="15"/>
  <c r="P137" i="15"/>
  <c r="I138" i="15"/>
  <c r="J138" i="15"/>
  <c r="K138" i="15"/>
  <c r="L138" i="15"/>
  <c r="N138" i="15"/>
  <c r="O138" i="15"/>
  <c r="P138" i="15"/>
  <c r="I139" i="15"/>
  <c r="J139" i="15"/>
  <c r="K139" i="15"/>
  <c r="L139" i="15"/>
  <c r="N139" i="15"/>
  <c r="O139" i="15"/>
  <c r="P139" i="15"/>
  <c r="I140" i="15"/>
  <c r="J140" i="15"/>
  <c r="K140" i="15"/>
  <c r="L140" i="15"/>
  <c r="N140" i="15"/>
  <c r="O140" i="15"/>
  <c r="P140" i="15"/>
  <c r="I141" i="15"/>
  <c r="J141" i="15"/>
  <c r="K141" i="15"/>
  <c r="L141" i="15"/>
  <c r="N141" i="15"/>
  <c r="O141" i="15"/>
  <c r="P141" i="15"/>
  <c r="I142" i="15"/>
  <c r="J142" i="15"/>
  <c r="K142" i="15"/>
  <c r="L142" i="15"/>
  <c r="N142" i="15"/>
  <c r="O142" i="15"/>
  <c r="P142" i="15"/>
  <c r="I143" i="15"/>
  <c r="J143" i="15"/>
  <c r="K143" i="15"/>
  <c r="L143" i="15"/>
  <c r="N143" i="15"/>
  <c r="O143" i="15"/>
  <c r="P143" i="15"/>
  <c r="I144" i="15"/>
  <c r="J144" i="15"/>
  <c r="K144" i="15"/>
  <c r="L144" i="15"/>
  <c r="N144" i="15"/>
  <c r="O144" i="15"/>
  <c r="P144" i="15"/>
  <c r="I145" i="15"/>
  <c r="J145" i="15"/>
  <c r="K145" i="15"/>
  <c r="L145" i="15"/>
  <c r="N145" i="15"/>
  <c r="O145" i="15"/>
  <c r="P145" i="15"/>
  <c r="I146" i="15"/>
  <c r="J146" i="15"/>
  <c r="K146" i="15"/>
  <c r="L146" i="15"/>
  <c r="N146" i="15"/>
  <c r="O146" i="15"/>
  <c r="P146" i="15"/>
  <c r="I147" i="15"/>
  <c r="J147" i="15"/>
  <c r="K147" i="15"/>
  <c r="L147" i="15"/>
  <c r="N147" i="15"/>
  <c r="O147" i="15"/>
  <c r="P147" i="15"/>
  <c r="I148" i="15"/>
  <c r="J148" i="15"/>
  <c r="K148" i="15"/>
  <c r="L148" i="15"/>
  <c r="N148" i="15"/>
  <c r="O148" i="15"/>
  <c r="P148" i="15"/>
  <c r="I149" i="15"/>
  <c r="J149" i="15"/>
  <c r="K149" i="15"/>
  <c r="L149" i="15"/>
  <c r="N149" i="15"/>
  <c r="O149" i="15"/>
  <c r="P149" i="15"/>
  <c r="I150" i="15"/>
  <c r="J150" i="15"/>
  <c r="K150" i="15"/>
  <c r="L150" i="15"/>
  <c r="N150" i="15"/>
  <c r="O150" i="15"/>
  <c r="P150" i="15"/>
  <c r="I151" i="15"/>
  <c r="J151" i="15"/>
  <c r="K151" i="15"/>
  <c r="L151" i="15"/>
  <c r="N151" i="15"/>
  <c r="O151" i="15"/>
  <c r="P151" i="15"/>
  <c r="I152" i="15"/>
  <c r="J152" i="15"/>
  <c r="K152" i="15"/>
  <c r="L152" i="15"/>
  <c r="N152" i="15"/>
  <c r="O152" i="15"/>
  <c r="P152" i="15"/>
  <c r="I153" i="15"/>
  <c r="J153" i="15"/>
  <c r="K153" i="15"/>
  <c r="L153" i="15"/>
  <c r="N153" i="15"/>
  <c r="O153" i="15"/>
  <c r="P153" i="15"/>
  <c r="I154" i="15"/>
  <c r="J154" i="15"/>
  <c r="K154" i="15"/>
  <c r="L154" i="15"/>
  <c r="N154" i="15"/>
  <c r="O154" i="15"/>
  <c r="P154" i="15"/>
  <c r="I155" i="15"/>
  <c r="J155" i="15"/>
  <c r="K155" i="15"/>
  <c r="L155" i="15"/>
  <c r="N155" i="15"/>
  <c r="O155" i="15"/>
  <c r="P155" i="15"/>
  <c r="I156" i="15"/>
  <c r="J156" i="15"/>
  <c r="K156" i="15"/>
  <c r="L156" i="15"/>
  <c r="N156" i="15"/>
  <c r="O156" i="15"/>
  <c r="P156" i="15"/>
  <c r="I157" i="15"/>
  <c r="J157" i="15"/>
  <c r="K157" i="15"/>
  <c r="L157" i="15"/>
  <c r="N157" i="15"/>
  <c r="O157" i="15"/>
  <c r="P157" i="15"/>
  <c r="I158" i="15"/>
  <c r="J158" i="15"/>
  <c r="K158" i="15"/>
  <c r="L158" i="15"/>
  <c r="N158" i="15"/>
  <c r="O158" i="15"/>
  <c r="P158" i="15"/>
  <c r="I159" i="15"/>
  <c r="J159" i="15"/>
  <c r="K159" i="15"/>
  <c r="L159" i="15"/>
  <c r="N159" i="15"/>
  <c r="O159" i="15"/>
  <c r="P159" i="15"/>
  <c r="I160" i="15"/>
  <c r="J160" i="15"/>
  <c r="K160" i="15"/>
  <c r="L160" i="15"/>
  <c r="N160" i="15"/>
  <c r="O160" i="15"/>
  <c r="P160" i="15"/>
  <c r="I161" i="15"/>
  <c r="J161" i="15"/>
  <c r="K161" i="15"/>
  <c r="L161" i="15"/>
  <c r="N161" i="15"/>
  <c r="O161" i="15"/>
  <c r="P161" i="15"/>
  <c r="I162" i="15"/>
  <c r="J162" i="15"/>
  <c r="K162" i="15"/>
  <c r="L162" i="15"/>
  <c r="N162" i="15"/>
  <c r="O162" i="15"/>
  <c r="P162" i="15"/>
  <c r="I163" i="15"/>
  <c r="J163" i="15"/>
  <c r="K163" i="15"/>
  <c r="L163" i="15"/>
  <c r="N163" i="15"/>
  <c r="O163" i="15"/>
  <c r="P163" i="15"/>
  <c r="I164" i="15"/>
  <c r="J164" i="15"/>
  <c r="K164" i="15"/>
  <c r="L164" i="15"/>
  <c r="N164" i="15"/>
  <c r="O164" i="15"/>
  <c r="P164" i="15"/>
  <c r="C48" i="14"/>
  <c r="B48" i="14"/>
  <c r="H47" i="11"/>
  <c r="G46" i="11"/>
  <c r="F46" i="11"/>
  <c r="E46" i="11"/>
  <c r="D46" i="11"/>
  <c r="G45" i="11"/>
  <c r="F45" i="11"/>
  <c r="E45" i="11"/>
  <c r="D45" i="11"/>
  <c r="G44" i="11"/>
  <c r="F44" i="11"/>
  <c r="E44" i="11"/>
  <c r="D44" i="11"/>
  <c r="G43" i="11"/>
  <c r="F43" i="11"/>
  <c r="E43" i="11"/>
  <c r="D43" i="11"/>
  <c r="G42" i="11"/>
  <c r="F42" i="11"/>
  <c r="E42" i="11"/>
  <c r="D42" i="11"/>
  <c r="G41" i="11"/>
  <c r="F41" i="11"/>
  <c r="E41" i="11"/>
  <c r="D41" i="11"/>
  <c r="G40" i="11"/>
  <c r="F40" i="11"/>
  <c r="E40" i="11"/>
  <c r="D40" i="11"/>
  <c r="G39" i="11"/>
  <c r="F39" i="11"/>
  <c r="E39" i="11"/>
  <c r="D39" i="11"/>
  <c r="G38" i="11"/>
  <c r="F38" i="11"/>
  <c r="E38" i="11"/>
  <c r="D38" i="11"/>
  <c r="G37" i="11"/>
  <c r="F37" i="11"/>
  <c r="E37" i="11"/>
  <c r="D37" i="11"/>
  <c r="G36" i="11"/>
  <c r="F36" i="11"/>
  <c r="E36" i="11"/>
  <c r="D36" i="11"/>
  <c r="G35" i="11"/>
  <c r="F35" i="11"/>
  <c r="E35" i="11"/>
  <c r="D35" i="11"/>
  <c r="G34" i="11"/>
  <c r="F34" i="11"/>
  <c r="E34" i="11"/>
  <c r="D34" i="11"/>
  <c r="G33" i="11"/>
  <c r="F33" i="11"/>
  <c r="E33" i="11"/>
  <c r="D33" i="11"/>
  <c r="G32" i="11"/>
  <c r="F32" i="11"/>
  <c r="E32" i="11"/>
  <c r="D32" i="11"/>
  <c r="G31" i="11"/>
  <c r="F31" i="11"/>
  <c r="E31" i="11"/>
  <c r="D31" i="11"/>
  <c r="G30" i="11"/>
  <c r="F30" i="11"/>
  <c r="E30" i="11"/>
  <c r="D30" i="11"/>
  <c r="G29" i="11"/>
  <c r="F29" i="11"/>
  <c r="E29" i="11"/>
  <c r="D29" i="11"/>
  <c r="G28" i="11"/>
  <c r="F28" i="11"/>
  <c r="E28" i="11"/>
  <c r="D28" i="11"/>
  <c r="G27" i="11"/>
  <c r="F27" i="11"/>
  <c r="E27" i="11"/>
  <c r="D27" i="11"/>
  <c r="G26" i="11"/>
  <c r="F26" i="11"/>
  <c r="E26" i="11"/>
  <c r="D26" i="11"/>
  <c r="G25" i="11"/>
  <c r="F25" i="11"/>
  <c r="E25" i="11"/>
  <c r="D25" i="11"/>
  <c r="G24" i="11"/>
  <c r="F24" i="11"/>
  <c r="E24" i="11"/>
  <c r="D24" i="11"/>
  <c r="G23" i="11"/>
  <c r="F23" i="11"/>
  <c r="E23" i="11"/>
  <c r="D23" i="11"/>
  <c r="G22" i="11"/>
  <c r="F22" i="11"/>
  <c r="E22" i="11"/>
  <c r="D22" i="11"/>
  <c r="G21" i="11"/>
  <c r="F21" i="11"/>
  <c r="E21" i="11"/>
  <c r="D21" i="11"/>
  <c r="G20" i="11"/>
  <c r="F20" i="11"/>
  <c r="E20" i="11"/>
  <c r="D20" i="11"/>
  <c r="G19" i="11"/>
  <c r="F19" i="11"/>
  <c r="E19" i="11"/>
  <c r="D19" i="11"/>
  <c r="G18" i="11"/>
  <c r="F18" i="11"/>
  <c r="E18" i="11"/>
  <c r="D18" i="11"/>
  <c r="G17" i="11"/>
  <c r="F17" i="11"/>
  <c r="E17" i="11"/>
  <c r="D17" i="11"/>
  <c r="G16" i="11"/>
  <c r="F16" i="11"/>
  <c r="E16" i="11"/>
  <c r="D16" i="11"/>
  <c r="G15" i="11"/>
  <c r="F15" i="11"/>
  <c r="E15" i="11"/>
  <c r="D15" i="11"/>
  <c r="G14" i="11"/>
  <c r="F14" i="11"/>
  <c r="E14" i="11"/>
  <c r="D14" i="11"/>
  <c r="G13" i="11"/>
  <c r="F13" i="11"/>
  <c r="E13" i="11"/>
  <c r="D13" i="11"/>
  <c r="G12" i="11"/>
  <c r="F12" i="11"/>
  <c r="E12" i="11"/>
  <c r="D12" i="11"/>
  <c r="G11" i="11"/>
  <c r="F11" i="11"/>
  <c r="E11" i="11"/>
  <c r="D11" i="11"/>
  <c r="G10" i="11"/>
  <c r="F10" i="11"/>
  <c r="E10" i="11"/>
  <c r="D10" i="11"/>
  <c r="G9" i="11"/>
  <c r="F9" i="11"/>
  <c r="E9" i="11"/>
  <c r="D9" i="11"/>
  <c r="G8" i="11"/>
  <c r="F8" i="11"/>
  <c r="E8" i="11"/>
  <c r="D8" i="11"/>
  <c r="G7" i="11"/>
  <c r="F7" i="11"/>
  <c r="E7" i="11"/>
  <c r="D7" i="11"/>
  <c r="G6" i="11"/>
  <c r="F6" i="11"/>
  <c r="E6" i="11"/>
  <c r="D6" i="11"/>
  <c r="G5" i="11"/>
  <c r="F5" i="11"/>
  <c r="E5" i="11"/>
  <c r="D5" i="11"/>
  <c r="G4" i="11"/>
  <c r="F4" i="11"/>
  <c r="E4" i="11"/>
  <c r="D4" i="11"/>
  <c r="G3" i="11"/>
  <c r="G47" i="11" s="1"/>
  <c r="G48" i="11" s="1"/>
  <c r="F3" i="11"/>
  <c r="F47" i="11" s="1"/>
  <c r="E3" i="11"/>
  <c r="E47" i="11" s="1"/>
  <c r="E48" i="11" s="1"/>
  <c r="D3" i="11"/>
  <c r="D47" i="11" s="1"/>
  <c r="D48" i="11" s="1"/>
  <c r="R164" i="9" l="1"/>
  <c r="Q164" i="9"/>
  <c r="P164" i="9"/>
  <c r="N164" i="9"/>
  <c r="M164" i="9"/>
  <c r="L164" i="9"/>
  <c r="K164" i="9"/>
  <c r="D164" i="9"/>
  <c r="R163" i="9"/>
  <c r="Q163" i="9"/>
  <c r="P163" i="9"/>
  <c r="N163" i="9"/>
  <c r="M163" i="9"/>
  <c r="L163" i="9"/>
  <c r="K163" i="9"/>
  <c r="D163" i="9"/>
  <c r="R162" i="9"/>
  <c r="Q162" i="9"/>
  <c r="P162" i="9"/>
  <c r="N162" i="9"/>
  <c r="M162" i="9"/>
  <c r="L162" i="9"/>
  <c r="K162" i="9"/>
  <c r="D162" i="9"/>
  <c r="R161" i="9"/>
  <c r="Q161" i="9"/>
  <c r="P161" i="9"/>
  <c r="N161" i="9"/>
  <c r="M161" i="9"/>
  <c r="L161" i="9"/>
  <c r="K161" i="9"/>
  <c r="D161" i="9"/>
  <c r="R160" i="9"/>
  <c r="Q160" i="9"/>
  <c r="P160" i="9"/>
  <c r="N160" i="9"/>
  <c r="M160" i="9"/>
  <c r="L160" i="9"/>
  <c r="K160" i="9"/>
  <c r="D160" i="9"/>
  <c r="R159" i="9"/>
  <c r="Q159" i="9"/>
  <c r="P159" i="9"/>
  <c r="N159" i="9"/>
  <c r="M159" i="9"/>
  <c r="L159" i="9"/>
  <c r="K159" i="9"/>
  <c r="D159" i="9"/>
  <c r="R158" i="9"/>
  <c r="Q158" i="9"/>
  <c r="P158" i="9"/>
  <c r="N158" i="9"/>
  <c r="M158" i="9"/>
  <c r="L158" i="9"/>
  <c r="K158" i="9"/>
  <c r="D158" i="9"/>
  <c r="R157" i="9"/>
  <c r="Q157" i="9"/>
  <c r="P157" i="9"/>
  <c r="N157" i="9"/>
  <c r="M157" i="9"/>
  <c r="L157" i="9"/>
  <c r="K157" i="9"/>
  <c r="D157" i="9"/>
  <c r="R156" i="9"/>
  <c r="Q156" i="9"/>
  <c r="P156" i="9"/>
  <c r="N156" i="9"/>
  <c r="M156" i="9"/>
  <c r="L156" i="9"/>
  <c r="K156" i="9"/>
  <c r="D156" i="9"/>
  <c r="R155" i="9"/>
  <c r="Q155" i="9"/>
  <c r="P155" i="9"/>
  <c r="N155" i="9"/>
  <c r="M155" i="9"/>
  <c r="L155" i="9"/>
  <c r="K155" i="9"/>
  <c r="D155" i="9"/>
  <c r="R154" i="9"/>
  <c r="Q154" i="9"/>
  <c r="P154" i="9"/>
  <c r="N154" i="9"/>
  <c r="M154" i="9"/>
  <c r="L154" i="9"/>
  <c r="K154" i="9"/>
  <c r="D154" i="9"/>
  <c r="R153" i="9"/>
  <c r="Q153" i="9"/>
  <c r="P153" i="9"/>
  <c r="N153" i="9"/>
  <c r="M153" i="9"/>
  <c r="L153" i="9"/>
  <c r="K153" i="9"/>
  <c r="D153" i="9"/>
  <c r="R152" i="9"/>
  <c r="Q152" i="9"/>
  <c r="P152" i="9"/>
  <c r="N152" i="9"/>
  <c r="M152" i="9"/>
  <c r="L152" i="9"/>
  <c r="K152" i="9"/>
  <c r="D152" i="9"/>
  <c r="R151" i="9"/>
  <c r="Q151" i="9"/>
  <c r="P151" i="9"/>
  <c r="N151" i="9"/>
  <c r="M151" i="9"/>
  <c r="L151" i="9"/>
  <c r="K151" i="9"/>
  <c r="D151" i="9"/>
  <c r="R150" i="9"/>
  <c r="Q150" i="9"/>
  <c r="P150" i="9"/>
  <c r="N150" i="9"/>
  <c r="M150" i="9"/>
  <c r="L150" i="9"/>
  <c r="K150" i="9"/>
  <c r="D150" i="9"/>
  <c r="R149" i="9"/>
  <c r="Q149" i="9"/>
  <c r="P149" i="9"/>
  <c r="N149" i="9"/>
  <c r="M149" i="9"/>
  <c r="L149" i="9"/>
  <c r="K149" i="9"/>
  <c r="D149" i="9"/>
  <c r="R148" i="9"/>
  <c r="Q148" i="9"/>
  <c r="P148" i="9"/>
  <c r="N148" i="9"/>
  <c r="M148" i="9"/>
  <c r="L148" i="9"/>
  <c r="K148" i="9"/>
  <c r="D148" i="9"/>
  <c r="R147" i="9"/>
  <c r="Q147" i="9"/>
  <c r="P147" i="9"/>
  <c r="N147" i="9"/>
  <c r="M147" i="9"/>
  <c r="L147" i="9"/>
  <c r="K147" i="9"/>
  <c r="D147" i="9"/>
  <c r="R146" i="9"/>
  <c r="Q146" i="9"/>
  <c r="P146" i="9"/>
  <c r="N146" i="9"/>
  <c r="M146" i="9"/>
  <c r="L146" i="9"/>
  <c r="K146" i="9"/>
  <c r="D146" i="9"/>
  <c r="R145" i="9"/>
  <c r="Q145" i="9"/>
  <c r="P145" i="9"/>
  <c r="N145" i="9"/>
  <c r="M145" i="9"/>
  <c r="L145" i="9"/>
  <c r="K145" i="9"/>
  <c r="D145" i="9"/>
  <c r="R144" i="9"/>
  <c r="Q144" i="9"/>
  <c r="P144" i="9"/>
  <c r="N144" i="9"/>
  <c r="M144" i="9"/>
  <c r="L144" i="9"/>
  <c r="K144" i="9"/>
  <c r="D144" i="9"/>
  <c r="R143" i="9"/>
  <c r="Q143" i="9"/>
  <c r="P143" i="9"/>
  <c r="N143" i="9"/>
  <c r="M143" i="9"/>
  <c r="L143" i="9"/>
  <c r="K143" i="9"/>
  <c r="D143" i="9"/>
  <c r="R142" i="9"/>
  <c r="Q142" i="9"/>
  <c r="P142" i="9"/>
  <c r="N142" i="9"/>
  <c r="M142" i="9"/>
  <c r="L142" i="9"/>
  <c r="K142" i="9"/>
  <c r="D142" i="9"/>
  <c r="R141" i="9"/>
  <c r="Q141" i="9"/>
  <c r="P141" i="9"/>
  <c r="N141" i="9"/>
  <c r="M141" i="9"/>
  <c r="L141" i="9"/>
  <c r="K141" i="9"/>
  <c r="D141" i="9"/>
  <c r="R140" i="9"/>
  <c r="Q140" i="9"/>
  <c r="P140" i="9"/>
  <c r="N140" i="9"/>
  <c r="M140" i="9"/>
  <c r="L140" i="9"/>
  <c r="K140" i="9"/>
  <c r="D140" i="9"/>
  <c r="R139" i="9"/>
  <c r="Q139" i="9"/>
  <c r="P139" i="9"/>
  <c r="N139" i="9"/>
  <c r="M139" i="9"/>
  <c r="L139" i="9"/>
  <c r="K139" i="9"/>
  <c r="D139" i="9"/>
  <c r="R138" i="9"/>
  <c r="Q138" i="9"/>
  <c r="P138" i="9"/>
  <c r="N138" i="9"/>
  <c r="M138" i="9"/>
  <c r="L138" i="9"/>
  <c r="K138" i="9"/>
  <c r="D138" i="9"/>
  <c r="R137" i="9"/>
  <c r="Q137" i="9"/>
  <c r="P137" i="9"/>
  <c r="N137" i="9"/>
  <c r="M137" i="9"/>
  <c r="L137" i="9"/>
  <c r="K137" i="9"/>
  <c r="D137" i="9"/>
  <c r="R136" i="9"/>
  <c r="Q136" i="9"/>
  <c r="P136" i="9"/>
  <c r="N136" i="9"/>
  <c r="M136" i="9"/>
  <c r="L136" i="9"/>
  <c r="K136" i="9"/>
  <c r="D136" i="9"/>
  <c r="R135" i="9"/>
  <c r="Q135" i="9"/>
  <c r="P135" i="9"/>
  <c r="N135" i="9"/>
  <c r="M135" i="9"/>
  <c r="L135" i="9"/>
  <c r="K135" i="9"/>
  <c r="D135" i="9"/>
  <c r="R134" i="9"/>
  <c r="Q134" i="9"/>
  <c r="P134" i="9"/>
  <c r="N134" i="9"/>
  <c r="M134" i="9"/>
  <c r="L134" i="9"/>
  <c r="K134" i="9"/>
  <c r="D134" i="9"/>
  <c r="R133" i="9"/>
  <c r="Q133" i="9"/>
  <c r="P133" i="9"/>
  <c r="N133" i="9"/>
  <c r="M133" i="9"/>
  <c r="L133" i="9"/>
  <c r="K133" i="9"/>
  <c r="D133" i="9"/>
  <c r="R132" i="9"/>
  <c r="Q132" i="9"/>
  <c r="P132" i="9"/>
  <c r="N132" i="9"/>
  <c r="M132" i="9"/>
  <c r="L132" i="9"/>
  <c r="K132" i="9"/>
  <c r="D132" i="9"/>
  <c r="R131" i="9"/>
  <c r="Q131" i="9"/>
  <c r="P131" i="9"/>
  <c r="N131" i="9"/>
  <c r="M131" i="9"/>
  <c r="L131" i="9"/>
  <c r="K131" i="9"/>
  <c r="D131" i="9"/>
  <c r="R130" i="9"/>
  <c r="Q130" i="9"/>
  <c r="P130" i="9"/>
  <c r="N130" i="9"/>
  <c r="M130" i="9"/>
  <c r="L130" i="9"/>
  <c r="K130" i="9"/>
  <c r="D130" i="9"/>
  <c r="R129" i="9"/>
  <c r="Q129" i="9"/>
  <c r="P129" i="9"/>
  <c r="N129" i="9"/>
  <c r="M129" i="9"/>
  <c r="L129" i="9"/>
  <c r="K129" i="9"/>
  <c r="D129" i="9"/>
  <c r="R128" i="9"/>
  <c r="Q128" i="9"/>
  <c r="P128" i="9"/>
  <c r="N128" i="9"/>
  <c r="M128" i="9"/>
  <c r="L128" i="9"/>
  <c r="K128" i="9"/>
  <c r="D128" i="9"/>
  <c r="R127" i="9"/>
  <c r="Q127" i="9"/>
  <c r="P127" i="9"/>
  <c r="N127" i="9"/>
  <c r="M127" i="9"/>
  <c r="L127" i="9"/>
  <c r="K127" i="9"/>
  <c r="D127" i="9"/>
  <c r="R126" i="9"/>
  <c r="Q126" i="9"/>
  <c r="P126" i="9"/>
  <c r="N126" i="9"/>
  <c r="M126" i="9"/>
  <c r="L126" i="9"/>
  <c r="K126" i="9"/>
  <c r="D126" i="9"/>
  <c r="R125" i="9"/>
  <c r="Q125" i="9"/>
  <c r="P125" i="9"/>
  <c r="N125" i="9"/>
  <c r="M125" i="9"/>
  <c r="L125" i="9"/>
  <c r="K125" i="9"/>
  <c r="D125" i="9"/>
  <c r="R124" i="9"/>
  <c r="Q124" i="9"/>
  <c r="P124" i="9"/>
  <c r="N124" i="9"/>
  <c r="M124" i="9"/>
  <c r="L124" i="9"/>
  <c r="K124" i="9"/>
  <c r="D124" i="9"/>
  <c r="R123" i="9"/>
  <c r="Q123" i="9"/>
  <c r="P123" i="9"/>
  <c r="N123" i="9"/>
  <c r="M123" i="9"/>
  <c r="L123" i="9"/>
  <c r="K123" i="9"/>
  <c r="D123" i="9"/>
  <c r="R122" i="9"/>
  <c r="Q122" i="9"/>
  <c r="P122" i="9"/>
  <c r="N122" i="9"/>
  <c r="M122" i="9"/>
  <c r="L122" i="9"/>
  <c r="K122" i="9"/>
  <c r="D122" i="9"/>
  <c r="R121" i="9"/>
  <c r="Q121" i="9"/>
  <c r="P121" i="9"/>
  <c r="N121" i="9"/>
  <c r="M121" i="9"/>
  <c r="L121" i="9"/>
  <c r="K121" i="9"/>
  <c r="D121" i="9"/>
  <c r="R120" i="9"/>
  <c r="Q120" i="9"/>
  <c r="P120" i="9"/>
  <c r="N120" i="9"/>
  <c r="M120" i="9"/>
  <c r="L120" i="9"/>
  <c r="K120" i="9"/>
  <c r="D120" i="9"/>
  <c r="R119" i="9"/>
  <c r="Q119" i="9"/>
  <c r="P119" i="9"/>
  <c r="N119" i="9"/>
  <c r="M119" i="9"/>
  <c r="L119" i="9"/>
  <c r="K119" i="9"/>
  <c r="D119" i="9"/>
  <c r="R118" i="9"/>
  <c r="Q118" i="9"/>
  <c r="P118" i="9"/>
  <c r="N118" i="9"/>
  <c r="M118" i="9"/>
  <c r="L118" i="9"/>
  <c r="K118" i="9"/>
  <c r="D118" i="9"/>
  <c r="R117" i="9"/>
  <c r="Q117" i="9"/>
  <c r="P117" i="9"/>
  <c r="N117" i="9"/>
  <c r="M117" i="9"/>
  <c r="L117" i="9"/>
  <c r="K117" i="9"/>
  <c r="D117" i="9"/>
  <c r="R116" i="9"/>
  <c r="Q116" i="9"/>
  <c r="P116" i="9"/>
  <c r="N116" i="9"/>
  <c r="M116" i="9"/>
  <c r="L116" i="9"/>
  <c r="K116" i="9"/>
  <c r="D116" i="9"/>
  <c r="R115" i="9"/>
  <c r="Q115" i="9"/>
  <c r="P115" i="9"/>
  <c r="N115" i="9"/>
  <c r="M115" i="9"/>
  <c r="L115" i="9"/>
  <c r="K115" i="9"/>
  <c r="D115" i="9"/>
  <c r="R114" i="9"/>
  <c r="Q114" i="9"/>
  <c r="P114" i="9"/>
  <c r="N114" i="9"/>
  <c r="M114" i="9"/>
  <c r="L114" i="9"/>
  <c r="K114" i="9"/>
  <c r="D114" i="9"/>
  <c r="R113" i="9"/>
  <c r="Q113" i="9"/>
  <c r="P113" i="9"/>
  <c r="N113" i="9"/>
  <c r="M113" i="9"/>
  <c r="L113" i="9"/>
  <c r="K113" i="9"/>
  <c r="D113" i="9"/>
  <c r="R112" i="9"/>
  <c r="Q112" i="9"/>
  <c r="P112" i="9"/>
  <c r="N112" i="9"/>
  <c r="M112" i="9"/>
  <c r="L112" i="9"/>
  <c r="K112" i="9"/>
  <c r="D112" i="9"/>
  <c r="R111" i="9"/>
  <c r="Q111" i="9"/>
  <c r="P111" i="9"/>
  <c r="N111" i="9"/>
  <c r="M111" i="9"/>
  <c r="L111" i="9"/>
  <c r="K111" i="9"/>
  <c r="D111" i="9"/>
  <c r="R110" i="9"/>
  <c r="Q110" i="9"/>
  <c r="P110" i="9"/>
  <c r="N110" i="9"/>
  <c r="M110" i="9"/>
  <c r="L110" i="9"/>
  <c r="K110" i="9"/>
  <c r="D110" i="9"/>
  <c r="R109" i="9"/>
  <c r="Q109" i="9"/>
  <c r="P109" i="9"/>
  <c r="N109" i="9"/>
  <c r="M109" i="9"/>
  <c r="L109" i="9"/>
  <c r="K109" i="9"/>
  <c r="D109" i="9"/>
  <c r="R108" i="9"/>
  <c r="Q108" i="9"/>
  <c r="P108" i="9"/>
  <c r="N108" i="9"/>
  <c r="M108" i="9"/>
  <c r="L108" i="9"/>
  <c r="K108" i="9"/>
  <c r="D108" i="9"/>
  <c r="R107" i="9"/>
  <c r="Q107" i="9"/>
  <c r="P107" i="9"/>
  <c r="N107" i="9"/>
  <c r="M107" i="9"/>
  <c r="L107" i="9"/>
  <c r="K107" i="9"/>
  <c r="D107" i="9"/>
  <c r="R106" i="9"/>
  <c r="Q106" i="9"/>
  <c r="P106" i="9"/>
  <c r="N106" i="9"/>
  <c r="M106" i="9"/>
  <c r="L106" i="9"/>
  <c r="K106" i="9"/>
  <c r="D106" i="9"/>
  <c r="R105" i="9"/>
  <c r="Q105" i="9"/>
  <c r="P105" i="9"/>
  <c r="N105" i="9"/>
  <c r="M105" i="9"/>
  <c r="L105" i="9"/>
  <c r="K105" i="9"/>
  <c r="D105" i="9"/>
  <c r="R104" i="9"/>
  <c r="Q104" i="9"/>
  <c r="P104" i="9"/>
  <c r="N104" i="9"/>
  <c r="M104" i="9"/>
  <c r="L104" i="9"/>
  <c r="K104" i="9"/>
  <c r="D104" i="9"/>
  <c r="R103" i="9"/>
  <c r="Q103" i="9"/>
  <c r="P103" i="9"/>
  <c r="N103" i="9"/>
  <c r="M103" i="9"/>
  <c r="L103" i="9"/>
  <c r="K103" i="9"/>
  <c r="D103" i="9"/>
  <c r="R102" i="9"/>
  <c r="Q102" i="9"/>
  <c r="P102" i="9"/>
  <c r="N102" i="9"/>
  <c r="M102" i="9"/>
  <c r="L102" i="9"/>
  <c r="K102" i="9"/>
  <c r="D102" i="9"/>
  <c r="R101" i="9"/>
  <c r="Q101" i="9"/>
  <c r="P101" i="9"/>
  <c r="N101" i="9"/>
  <c r="M101" i="9"/>
  <c r="L101" i="9"/>
  <c r="K101" i="9"/>
  <c r="D101" i="9"/>
  <c r="R100" i="9"/>
  <c r="Q100" i="9"/>
  <c r="P100" i="9"/>
  <c r="N100" i="9"/>
  <c r="M100" i="9"/>
  <c r="L100" i="9"/>
  <c r="K100" i="9"/>
  <c r="D100" i="9"/>
  <c r="R99" i="9"/>
  <c r="Q99" i="9"/>
  <c r="P99" i="9"/>
  <c r="N99" i="9"/>
  <c r="M99" i="9"/>
  <c r="L99" i="9"/>
  <c r="K99" i="9"/>
  <c r="D99" i="9"/>
  <c r="R98" i="9"/>
  <c r="Q98" i="9"/>
  <c r="P98" i="9"/>
  <c r="N98" i="9"/>
  <c r="M98" i="9"/>
  <c r="L98" i="9"/>
  <c r="K98" i="9"/>
  <c r="D98" i="9"/>
  <c r="R97" i="9"/>
  <c r="Q97" i="9"/>
  <c r="P97" i="9"/>
  <c r="N97" i="9"/>
  <c r="M97" i="9"/>
  <c r="L97" i="9"/>
  <c r="K97" i="9"/>
  <c r="D97" i="9"/>
  <c r="R96" i="9"/>
  <c r="Q96" i="9"/>
  <c r="P96" i="9"/>
  <c r="N96" i="9"/>
  <c r="M96" i="9"/>
  <c r="L96" i="9"/>
  <c r="K96" i="9"/>
  <c r="D96" i="9"/>
  <c r="R95" i="9"/>
  <c r="Q95" i="9"/>
  <c r="P95" i="9"/>
  <c r="N95" i="9"/>
  <c r="M95" i="9"/>
  <c r="L95" i="9"/>
  <c r="K95" i="9"/>
  <c r="D95" i="9"/>
  <c r="R94" i="9"/>
  <c r="Q94" i="9"/>
  <c r="P94" i="9"/>
  <c r="N94" i="9"/>
  <c r="M94" i="9"/>
  <c r="L94" i="9"/>
  <c r="K94" i="9"/>
  <c r="D94" i="9"/>
  <c r="R93" i="9"/>
  <c r="Q93" i="9"/>
  <c r="P93" i="9"/>
  <c r="N93" i="9"/>
  <c r="M93" i="9"/>
  <c r="L93" i="9"/>
  <c r="K93" i="9"/>
  <c r="D93" i="9"/>
  <c r="R92" i="9"/>
  <c r="Q92" i="9"/>
  <c r="P92" i="9"/>
  <c r="N92" i="9"/>
  <c r="M92" i="9"/>
  <c r="L92" i="9"/>
  <c r="K92" i="9"/>
  <c r="D92" i="9"/>
  <c r="R91" i="9"/>
  <c r="Q91" i="9"/>
  <c r="P91" i="9"/>
  <c r="N91" i="9"/>
  <c r="M91" i="9"/>
  <c r="L91" i="9"/>
  <c r="K91" i="9"/>
  <c r="D91" i="9"/>
  <c r="R90" i="9"/>
  <c r="Q90" i="9"/>
  <c r="P90" i="9"/>
  <c r="N90" i="9"/>
  <c r="M90" i="9"/>
  <c r="L90" i="9"/>
  <c r="K90" i="9"/>
  <c r="D90" i="9"/>
  <c r="R89" i="9"/>
  <c r="Q89" i="9"/>
  <c r="P89" i="9"/>
  <c r="N89" i="9"/>
  <c r="M89" i="9"/>
  <c r="L89" i="9"/>
  <c r="K89" i="9"/>
  <c r="D89" i="9"/>
  <c r="R88" i="9"/>
  <c r="Q88" i="9"/>
  <c r="P88" i="9"/>
  <c r="N88" i="9"/>
  <c r="M88" i="9"/>
  <c r="L88" i="9"/>
  <c r="K88" i="9"/>
  <c r="D88" i="9"/>
  <c r="R87" i="9"/>
  <c r="Q87" i="9"/>
  <c r="P87" i="9"/>
  <c r="N87" i="9"/>
  <c r="M87" i="9"/>
  <c r="L87" i="9"/>
  <c r="K87" i="9"/>
  <c r="D87" i="9"/>
  <c r="R86" i="9"/>
  <c r="Q86" i="9"/>
  <c r="P86" i="9"/>
  <c r="N86" i="9"/>
  <c r="M86" i="9"/>
  <c r="L86" i="9"/>
  <c r="K86" i="9"/>
  <c r="D86" i="9"/>
  <c r="R85" i="9"/>
  <c r="Q85" i="9"/>
  <c r="P85" i="9"/>
  <c r="N85" i="9"/>
  <c r="M85" i="9"/>
  <c r="L85" i="9"/>
  <c r="K85" i="9"/>
  <c r="D85" i="9"/>
  <c r="R84" i="9"/>
  <c r="Q84" i="9"/>
  <c r="P84" i="9"/>
  <c r="N84" i="9"/>
  <c r="M84" i="9"/>
  <c r="L84" i="9"/>
  <c r="K84" i="9"/>
  <c r="D84" i="9"/>
  <c r="R83" i="9"/>
  <c r="Q83" i="9"/>
  <c r="P83" i="9"/>
  <c r="N83" i="9"/>
  <c r="M83" i="9"/>
  <c r="L83" i="9"/>
  <c r="K83" i="9"/>
  <c r="D83" i="9"/>
  <c r="R82" i="9"/>
  <c r="Q82" i="9"/>
  <c r="P82" i="9"/>
  <c r="N82" i="9"/>
  <c r="M82" i="9"/>
  <c r="L82" i="9"/>
  <c r="K82" i="9"/>
  <c r="D82" i="9"/>
  <c r="R81" i="9"/>
  <c r="Q81" i="9"/>
  <c r="P81" i="9"/>
  <c r="N81" i="9"/>
  <c r="M81" i="9"/>
  <c r="L81" i="9"/>
  <c r="K81" i="9"/>
  <c r="D81" i="9"/>
  <c r="R80" i="9"/>
  <c r="Q80" i="9"/>
  <c r="P80" i="9"/>
  <c r="N80" i="9"/>
  <c r="M80" i="9"/>
  <c r="L80" i="9"/>
  <c r="K80" i="9"/>
  <c r="D80" i="9"/>
  <c r="R79" i="9"/>
  <c r="Q79" i="9"/>
  <c r="P79" i="9"/>
  <c r="N79" i="9"/>
  <c r="M79" i="9"/>
  <c r="L79" i="9"/>
  <c r="K79" i="9"/>
  <c r="D79" i="9"/>
  <c r="R78" i="9"/>
  <c r="Q78" i="9"/>
  <c r="P78" i="9"/>
  <c r="N78" i="9"/>
  <c r="M78" i="9"/>
  <c r="L78" i="9"/>
  <c r="K78" i="9"/>
  <c r="D78" i="9"/>
  <c r="R77" i="9"/>
  <c r="Q77" i="9"/>
  <c r="P77" i="9"/>
  <c r="N77" i="9"/>
  <c r="M77" i="9"/>
  <c r="L77" i="9"/>
  <c r="K77" i="9"/>
  <c r="D77" i="9"/>
  <c r="R76" i="9"/>
  <c r="Q76" i="9"/>
  <c r="P76" i="9"/>
  <c r="N76" i="9"/>
  <c r="M76" i="9"/>
  <c r="L76" i="9"/>
  <c r="K76" i="9"/>
  <c r="D76" i="9"/>
  <c r="R75" i="9"/>
  <c r="Q75" i="9"/>
  <c r="P75" i="9"/>
  <c r="N75" i="9"/>
  <c r="M75" i="9"/>
  <c r="L75" i="9"/>
  <c r="K75" i="9"/>
  <c r="D75" i="9"/>
  <c r="R74" i="9"/>
  <c r="Q74" i="9"/>
  <c r="P74" i="9"/>
  <c r="N74" i="9"/>
  <c r="M74" i="9"/>
  <c r="L74" i="9"/>
  <c r="K74" i="9"/>
  <c r="D74" i="9"/>
  <c r="R73" i="9"/>
  <c r="Q73" i="9"/>
  <c r="P73" i="9"/>
  <c r="N73" i="9"/>
  <c r="M73" i="9"/>
  <c r="L73" i="9"/>
  <c r="K73" i="9"/>
  <c r="D73" i="9"/>
  <c r="R72" i="9"/>
  <c r="Q72" i="9"/>
  <c r="P72" i="9"/>
  <c r="N72" i="9"/>
  <c r="M72" i="9"/>
  <c r="L72" i="9"/>
  <c r="K72" i="9"/>
  <c r="D72" i="9"/>
  <c r="R71" i="9"/>
  <c r="Q71" i="9"/>
  <c r="P71" i="9"/>
  <c r="N71" i="9"/>
  <c r="M71" i="9"/>
  <c r="L71" i="9"/>
  <c r="K71" i="9"/>
  <c r="D71" i="9"/>
  <c r="R70" i="9"/>
  <c r="Q70" i="9"/>
  <c r="P70" i="9"/>
  <c r="N70" i="9"/>
  <c r="M70" i="9"/>
  <c r="L70" i="9"/>
  <c r="K70" i="9"/>
  <c r="D70" i="9"/>
  <c r="R69" i="9"/>
  <c r="Q69" i="9"/>
  <c r="P69" i="9"/>
  <c r="N69" i="9"/>
  <c r="M69" i="9"/>
  <c r="L69" i="9"/>
  <c r="K69" i="9"/>
  <c r="D69" i="9"/>
  <c r="R68" i="9"/>
  <c r="Q68" i="9"/>
  <c r="P68" i="9"/>
  <c r="N68" i="9"/>
  <c r="M68" i="9"/>
  <c r="L68" i="9"/>
  <c r="K68" i="9"/>
  <c r="D68" i="9"/>
  <c r="R67" i="9"/>
  <c r="Q67" i="9"/>
  <c r="P67" i="9"/>
  <c r="N67" i="9"/>
  <c r="M67" i="9"/>
  <c r="L67" i="9"/>
  <c r="K67" i="9"/>
  <c r="D67" i="9"/>
  <c r="R66" i="9"/>
  <c r="Q66" i="9"/>
  <c r="P66" i="9"/>
  <c r="N66" i="9"/>
  <c r="M66" i="9"/>
  <c r="L66" i="9"/>
  <c r="K66" i="9"/>
  <c r="D66" i="9"/>
  <c r="R65" i="9"/>
  <c r="Q65" i="9"/>
  <c r="P65" i="9"/>
  <c r="N65" i="9"/>
  <c r="M65" i="9"/>
  <c r="L65" i="9"/>
  <c r="K65" i="9"/>
  <c r="D65" i="9"/>
  <c r="R64" i="9"/>
  <c r="Q64" i="9"/>
  <c r="P64" i="9"/>
  <c r="N64" i="9"/>
  <c r="M64" i="9"/>
  <c r="L64" i="9"/>
  <c r="K64" i="9"/>
  <c r="D64" i="9"/>
  <c r="R63" i="9"/>
  <c r="Q63" i="9"/>
  <c r="P63" i="9"/>
  <c r="N63" i="9"/>
  <c r="M63" i="9"/>
  <c r="L63" i="9"/>
  <c r="K63" i="9"/>
  <c r="D63" i="9"/>
  <c r="R62" i="9"/>
  <c r="Q62" i="9"/>
  <c r="P62" i="9"/>
  <c r="N62" i="9"/>
  <c r="M62" i="9"/>
  <c r="L62" i="9"/>
  <c r="K62" i="9"/>
  <c r="D62" i="9"/>
  <c r="R61" i="9"/>
  <c r="Q61" i="9"/>
  <c r="P61" i="9"/>
  <c r="N61" i="9"/>
  <c r="M61" i="9"/>
  <c r="L61" i="9"/>
  <c r="K61" i="9"/>
  <c r="D61" i="9"/>
  <c r="R60" i="9"/>
  <c r="Q60" i="9"/>
  <c r="P60" i="9"/>
  <c r="N60" i="9"/>
  <c r="M60" i="9"/>
  <c r="L60" i="9"/>
  <c r="K60" i="9"/>
  <c r="D60" i="9"/>
  <c r="R59" i="9"/>
  <c r="Q59" i="9"/>
  <c r="P59" i="9"/>
  <c r="N59" i="9"/>
  <c r="M59" i="9"/>
  <c r="L59" i="9"/>
  <c r="K59" i="9"/>
  <c r="D59" i="9"/>
  <c r="R58" i="9"/>
  <c r="Q58" i="9"/>
  <c r="P58" i="9"/>
  <c r="N58" i="9"/>
  <c r="M58" i="9"/>
  <c r="L58" i="9"/>
  <c r="K58" i="9"/>
  <c r="D58" i="9"/>
  <c r="R57" i="9"/>
  <c r="Q57" i="9"/>
  <c r="P57" i="9"/>
  <c r="N57" i="9"/>
  <c r="M57" i="9"/>
  <c r="L57" i="9"/>
  <c r="K57" i="9"/>
  <c r="D57" i="9"/>
  <c r="R56" i="9"/>
  <c r="Q56" i="9"/>
  <c r="P56" i="9"/>
  <c r="N56" i="9"/>
  <c r="M56" i="9"/>
  <c r="L56" i="9"/>
  <c r="K56" i="9"/>
  <c r="D56" i="9"/>
  <c r="R55" i="9"/>
  <c r="Q55" i="9"/>
  <c r="P55" i="9"/>
  <c r="N55" i="9"/>
  <c r="M55" i="9"/>
  <c r="L55" i="9"/>
  <c r="K55" i="9"/>
  <c r="D55" i="9"/>
  <c r="R54" i="9"/>
  <c r="Q54" i="9"/>
  <c r="P54" i="9"/>
  <c r="N54" i="9"/>
  <c r="M54" i="9"/>
  <c r="L54" i="9"/>
  <c r="K54" i="9"/>
  <c r="D54" i="9"/>
  <c r="R53" i="9"/>
  <c r="Q53" i="9"/>
  <c r="P53" i="9"/>
  <c r="N53" i="9"/>
  <c r="M53" i="9"/>
  <c r="L53" i="9"/>
  <c r="K53" i="9"/>
  <c r="D53" i="9"/>
  <c r="R52" i="9"/>
  <c r="Q52" i="9"/>
  <c r="P52" i="9"/>
  <c r="N52" i="9"/>
  <c r="M52" i="9"/>
  <c r="L52" i="9"/>
  <c r="K52" i="9"/>
  <c r="D52" i="9"/>
  <c r="R51" i="9"/>
  <c r="Q51" i="9"/>
  <c r="P51" i="9"/>
  <c r="N51" i="9"/>
  <c r="M51" i="9"/>
  <c r="L51" i="9"/>
  <c r="K51" i="9"/>
  <c r="D51" i="9"/>
  <c r="R50" i="9"/>
  <c r="Q50" i="9"/>
  <c r="P50" i="9"/>
  <c r="N50" i="9"/>
  <c r="M50" i="9"/>
  <c r="L50" i="9"/>
  <c r="K50" i="9"/>
  <c r="D50" i="9"/>
  <c r="R49" i="9"/>
  <c r="Q49" i="9"/>
  <c r="P49" i="9"/>
  <c r="N49" i="9"/>
  <c r="M49" i="9"/>
  <c r="L49" i="9"/>
  <c r="K49" i="9"/>
  <c r="D49" i="9"/>
  <c r="R48" i="9"/>
  <c r="Q48" i="9"/>
  <c r="P48" i="9"/>
  <c r="N48" i="9"/>
  <c r="M48" i="9"/>
  <c r="L48" i="9"/>
  <c r="K48" i="9"/>
  <c r="D48" i="9"/>
  <c r="R47" i="9"/>
  <c r="Q47" i="9"/>
  <c r="P47" i="9"/>
  <c r="N47" i="9"/>
  <c r="M47" i="9"/>
  <c r="L47" i="9"/>
  <c r="K47" i="9"/>
  <c r="D47" i="9"/>
  <c r="R46" i="9"/>
  <c r="Q46" i="9"/>
  <c r="P46" i="9"/>
  <c r="N46" i="9"/>
  <c r="M46" i="9"/>
  <c r="L46" i="9"/>
  <c r="K46" i="9"/>
  <c r="D46" i="9"/>
  <c r="R45" i="9"/>
  <c r="Q45" i="9"/>
  <c r="P45" i="9"/>
  <c r="N45" i="9"/>
  <c r="M45" i="9"/>
  <c r="L45" i="9"/>
  <c r="K45" i="9"/>
  <c r="D45" i="9"/>
  <c r="R44" i="9"/>
  <c r="Q44" i="9"/>
  <c r="P44" i="9"/>
  <c r="N44" i="9"/>
  <c r="M44" i="9"/>
  <c r="L44" i="9"/>
  <c r="K44" i="9"/>
  <c r="D44" i="9"/>
  <c r="R43" i="9"/>
  <c r="Q43" i="9"/>
  <c r="P43" i="9"/>
  <c r="N43" i="9"/>
  <c r="M43" i="9"/>
  <c r="L43" i="9"/>
  <c r="K43" i="9"/>
  <c r="D43" i="9"/>
  <c r="R42" i="9"/>
  <c r="Q42" i="9"/>
  <c r="P42" i="9"/>
  <c r="N42" i="9"/>
  <c r="M42" i="9"/>
  <c r="L42" i="9"/>
  <c r="K42" i="9"/>
  <c r="D42" i="9"/>
  <c r="R41" i="9"/>
  <c r="Q41" i="9"/>
  <c r="P41" i="9"/>
  <c r="N41" i="9"/>
  <c r="M41" i="9"/>
  <c r="L41" i="9"/>
  <c r="K41" i="9"/>
  <c r="D41" i="9"/>
  <c r="R40" i="9"/>
  <c r="Q40" i="9"/>
  <c r="P40" i="9"/>
  <c r="N40" i="9"/>
  <c r="M40" i="9"/>
  <c r="L40" i="9"/>
  <c r="K40" i="9"/>
  <c r="D40" i="9"/>
  <c r="R39" i="9"/>
  <c r="Q39" i="9"/>
  <c r="P39" i="9"/>
  <c r="N39" i="9"/>
  <c r="M39" i="9"/>
  <c r="L39" i="9"/>
  <c r="K39" i="9"/>
  <c r="D39" i="9"/>
  <c r="R38" i="9"/>
  <c r="Q38" i="9"/>
  <c r="P38" i="9"/>
  <c r="N38" i="9"/>
  <c r="M38" i="9"/>
  <c r="L38" i="9"/>
  <c r="K38" i="9"/>
  <c r="D38" i="9"/>
  <c r="R37" i="9"/>
  <c r="Q37" i="9"/>
  <c r="P37" i="9"/>
  <c r="N37" i="9"/>
  <c r="M37" i="9"/>
  <c r="L37" i="9"/>
  <c r="K37" i="9"/>
  <c r="D37" i="9"/>
  <c r="R36" i="9"/>
  <c r="Q36" i="9"/>
  <c r="P36" i="9"/>
  <c r="N36" i="9"/>
  <c r="M36" i="9"/>
  <c r="L36" i="9"/>
  <c r="K36" i="9"/>
  <c r="D36" i="9"/>
  <c r="R35" i="9"/>
  <c r="Q35" i="9"/>
  <c r="P35" i="9"/>
  <c r="N35" i="9"/>
  <c r="M35" i="9"/>
  <c r="L35" i="9"/>
  <c r="K35" i="9"/>
  <c r="D35" i="9"/>
  <c r="R34" i="9"/>
  <c r="Q34" i="9"/>
  <c r="P34" i="9"/>
  <c r="N34" i="9"/>
  <c r="M34" i="9"/>
  <c r="L34" i="9"/>
  <c r="K34" i="9"/>
  <c r="D34" i="9"/>
  <c r="R33" i="9"/>
  <c r="Q33" i="9"/>
  <c r="P33" i="9"/>
  <c r="N33" i="9"/>
  <c r="M33" i="9"/>
  <c r="L33" i="9"/>
  <c r="K33" i="9"/>
  <c r="D33" i="9"/>
  <c r="R32" i="9"/>
  <c r="Q32" i="9"/>
  <c r="P32" i="9"/>
  <c r="N32" i="9"/>
  <c r="M32" i="9"/>
  <c r="L32" i="9"/>
  <c r="K32" i="9"/>
  <c r="D32" i="9"/>
  <c r="R31" i="9"/>
  <c r="Q31" i="9"/>
  <c r="P31" i="9"/>
  <c r="N31" i="9"/>
  <c r="M31" i="9"/>
  <c r="L31" i="9"/>
  <c r="K31" i="9"/>
  <c r="D31" i="9"/>
  <c r="R30" i="9"/>
  <c r="Q30" i="9"/>
  <c r="P30" i="9"/>
  <c r="N30" i="9"/>
  <c r="M30" i="9"/>
  <c r="L30" i="9"/>
  <c r="K30" i="9"/>
  <c r="D30" i="9"/>
  <c r="R29" i="9"/>
  <c r="Q29" i="9"/>
  <c r="P29" i="9"/>
  <c r="N29" i="9"/>
  <c r="M29" i="9"/>
  <c r="L29" i="9"/>
  <c r="K29" i="9"/>
  <c r="D29" i="9"/>
  <c r="R28" i="9"/>
  <c r="Q28" i="9"/>
  <c r="P28" i="9"/>
  <c r="N28" i="9"/>
  <c r="M28" i="9"/>
  <c r="L28" i="9"/>
  <c r="K28" i="9"/>
  <c r="D28" i="9"/>
  <c r="R27" i="9"/>
  <c r="Q27" i="9"/>
  <c r="P27" i="9"/>
  <c r="N27" i="9"/>
  <c r="M27" i="9"/>
  <c r="L27" i="9"/>
  <c r="K27" i="9"/>
  <c r="D27" i="9"/>
  <c r="R26" i="9"/>
  <c r="Q26" i="9"/>
  <c r="P26" i="9"/>
  <c r="N26" i="9"/>
  <c r="M26" i="9"/>
  <c r="L26" i="9"/>
  <c r="K26" i="9"/>
  <c r="D26" i="9"/>
  <c r="R25" i="9"/>
  <c r="Q25" i="9"/>
  <c r="P25" i="9"/>
  <c r="N25" i="9"/>
  <c r="M25" i="9"/>
  <c r="L25" i="9"/>
  <c r="K25" i="9"/>
  <c r="D25" i="9"/>
  <c r="R24" i="9"/>
  <c r="Q24" i="9"/>
  <c r="P24" i="9"/>
  <c r="N24" i="9"/>
  <c r="M24" i="9"/>
  <c r="L24" i="9"/>
  <c r="K24" i="9"/>
  <c r="D24" i="9"/>
  <c r="R23" i="9"/>
  <c r="Q23" i="9"/>
  <c r="P23" i="9"/>
  <c r="N23" i="9"/>
  <c r="M23" i="9"/>
  <c r="L23" i="9"/>
  <c r="K23" i="9"/>
  <c r="D23" i="9"/>
  <c r="R22" i="9"/>
  <c r="Q22" i="9"/>
  <c r="P22" i="9"/>
  <c r="N22" i="9"/>
  <c r="M22" i="9"/>
  <c r="L22" i="9"/>
  <c r="K22" i="9"/>
  <c r="D22" i="9"/>
  <c r="R21" i="9"/>
  <c r="Q21" i="9"/>
  <c r="P21" i="9"/>
  <c r="N21" i="9"/>
  <c r="M21" i="9"/>
  <c r="L21" i="9"/>
  <c r="K21" i="9"/>
  <c r="D21" i="9"/>
  <c r="R20" i="9"/>
  <c r="Q20" i="9"/>
  <c r="P20" i="9"/>
  <c r="N20" i="9"/>
  <c r="M20" i="9"/>
  <c r="L20" i="9"/>
  <c r="K20" i="9"/>
  <c r="D20" i="9"/>
  <c r="R19" i="9"/>
  <c r="Q19" i="9"/>
  <c r="P19" i="9"/>
  <c r="N19" i="9"/>
  <c r="M19" i="9"/>
  <c r="L19" i="9"/>
  <c r="K19" i="9"/>
  <c r="D19" i="9"/>
  <c r="R18" i="9"/>
  <c r="Q18" i="9"/>
  <c r="P18" i="9"/>
  <c r="N18" i="9"/>
  <c r="M18" i="9"/>
  <c r="L18" i="9"/>
  <c r="K18" i="9"/>
  <c r="D18" i="9"/>
  <c r="R17" i="9"/>
  <c r="Q17" i="9"/>
  <c r="P17" i="9"/>
  <c r="N17" i="9"/>
  <c r="M17" i="9"/>
  <c r="L17" i="9"/>
  <c r="K17" i="9"/>
  <c r="D17" i="9"/>
  <c r="R16" i="9"/>
  <c r="Q16" i="9"/>
  <c r="P16" i="9"/>
  <c r="N16" i="9"/>
  <c r="M16" i="9"/>
  <c r="L16" i="9"/>
  <c r="K16" i="9"/>
  <c r="D16" i="9"/>
  <c r="R15" i="9"/>
  <c r="Q15" i="9"/>
  <c r="P15" i="9"/>
  <c r="N15" i="9"/>
  <c r="M15" i="9"/>
  <c r="L15" i="9"/>
  <c r="K15" i="9"/>
  <c r="D15" i="9"/>
  <c r="R14" i="9"/>
  <c r="Q14" i="9"/>
  <c r="P14" i="9"/>
  <c r="N14" i="9"/>
  <c r="M14" i="9"/>
  <c r="L14" i="9"/>
  <c r="K14" i="9"/>
  <c r="D14" i="9"/>
  <c r="R13" i="9"/>
  <c r="Q13" i="9"/>
  <c r="P13" i="9"/>
  <c r="N13" i="9"/>
  <c r="M13" i="9"/>
  <c r="L13" i="9"/>
  <c r="K13" i="9"/>
  <c r="D13" i="9"/>
  <c r="R12" i="9"/>
  <c r="Q12" i="9"/>
  <c r="P12" i="9"/>
  <c r="N12" i="9"/>
  <c r="M12" i="9"/>
  <c r="L12" i="9"/>
  <c r="K12" i="9"/>
  <c r="D12" i="9"/>
  <c r="R11" i="9"/>
  <c r="Q11" i="9"/>
  <c r="P11" i="9"/>
  <c r="N11" i="9"/>
  <c r="M11" i="9"/>
  <c r="L11" i="9"/>
  <c r="K11" i="9"/>
  <c r="D11" i="9"/>
  <c r="R10" i="9"/>
  <c r="Q10" i="9"/>
  <c r="P10" i="9"/>
  <c r="N10" i="9"/>
  <c r="M10" i="9"/>
  <c r="L10" i="9"/>
  <c r="K10" i="9"/>
  <c r="D10" i="9"/>
  <c r="R9" i="9"/>
  <c r="Q9" i="9"/>
  <c r="P9" i="9"/>
  <c r="N9" i="9"/>
  <c r="M9" i="9"/>
  <c r="L9" i="9"/>
  <c r="K9" i="9"/>
  <c r="D9" i="9"/>
  <c r="R8" i="9"/>
  <c r="Q8" i="9"/>
  <c r="P8" i="9"/>
  <c r="N8" i="9"/>
  <c r="M8" i="9"/>
  <c r="L8" i="9"/>
  <c r="K8" i="9"/>
  <c r="D8" i="9"/>
  <c r="R7" i="9"/>
  <c r="Q7" i="9"/>
  <c r="P7" i="9"/>
  <c r="N7" i="9"/>
  <c r="M7" i="9"/>
  <c r="L7" i="9"/>
  <c r="K7" i="9"/>
  <c r="D7" i="9"/>
  <c r="R6" i="9"/>
  <c r="Q6" i="9"/>
  <c r="P6" i="9"/>
  <c r="N6" i="9"/>
  <c r="M6" i="9"/>
  <c r="L6" i="9"/>
  <c r="K6" i="9"/>
  <c r="D6" i="9"/>
  <c r="R5" i="9"/>
  <c r="Q5" i="9"/>
  <c r="P5" i="9"/>
  <c r="N5" i="9"/>
  <c r="M5" i="9"/>
  <c r="L5" i="9"/>
  <c r="K5" i="9"/>
  <c r="D5" i="9"/>
  <c r="R4" i="9"/>
  <c r="Q4" i="9"/>
  <c r="P4" i="9"/>
  <c r="N4" i="9"/>
  <c r="M4" i="9"/>
  <c r="L4" i="9"/>
  <c r="K4" i="9"/>
  <c r="K167" i="9" s="1"/>
  <c r="D4" i="9"/>
  <c r="K4" i="8"/>
  <c r="J4" i="8"/>
  <c r="I4" i="8"/>
  <c r="H4" i="8"/>
  <c r="N167" i="9" l="1"/>
  <c r="L167" i="9"/>
  <c r="M167" i="9"/>
  <c r="C164" i="4"/>
  <c r="D164" i="4"/>
  <c r="E164" i="4"/>
  <c r="B164" i="4"/>
  <c r="D165"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4" i="3"/>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3" i="1"/>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3" i="1"/>
  <c r="K164"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3" i="1"/>
  <c r="J164" i="1" s="1"/>
  <c r="L164" i="1" s="1"/>
  <c r="L4" i="7"/>
  <c r="M4" i="7"/>
  <c r="N4" i="7"/>
  <c r="L5" i="7"/>
  <c r="M5" i="7"/>
  <c r="N5" i="7"/>
  <c r="L6" i="7"/>
  <c r="M6" i="7"/>
  <c r="N6" i="7"/>
  <c r="L7" i="7"/>
  <c r="M7" i="7"/>
  <c r="N7" i="7"/>
  <c r="L8" i="7"/>
  <c r="M8" i="7"/>
  <c r="N8" i="7"/>
  <c r="L9" i="7"/>
  <c r="M9" i="7"/>
  <c r="N9" i="7"/>
  <c r="L10" i="7"/>
  <c r="M10" i="7"/>
  <c r="N10" i="7"/>
  <c r="L11" i="7"/>
  <c r="M11" i="7"/>
  <c r="N11" i="7"/>
  <c r="L12" i="7"/>
  <c r="M12" i="7"/>
  <c r="N12" i="7"/>
  <c r="L13" i="7"/>
  <c r="M13" i="7"/>
  <c r="N13" i="7"/>
  <c r="L14" i="7"/>
  <c r="M14" i="7"/>
  <c r="N14" i="7"/>
  <c r="L15" i="7"/>
  <c r="M15" i="7"/>
  <c r="N15" i="7"/>
  <c r="L16" i="7"/>
  <c r="M16" i="7"/>
  <c r="N16" i="7"/>
  <c r="L17" i="7"/>
  <c r="M17" i="7"/>
  <c r="N17" i="7"/>
  <c r="L18" i="7"/>
  <c r="M18" i="7"/>
  <c r="N18" i="7"/>
  <c r="L19" i="7"/>
  <c r="M19" i="7"/>
  <c r="N19" i="7"/>
  <c r="L20" i="7"/>
  <c r="M20" i="7"/>
  <c r="N20" i="7"/>
  <c r="L21" i="7"/>
  <c r="M21" i="7"/>
  <c r="N21" i="7"/>
  <c r="L22" i="7"/>
  <c r="M22" i="7"/>
  <c r="N22" i="7"/>
  <c r="L23" i="7"/>
  <c r="M23" i="7"/>
  <c r="N23" i="7"/>
  <c r="L24" i="7"/>
  <c r="M24" i="7"/>
  <c r="N24" i="7"/>
  <c r="L25" i="7"/>
  <c r="M25" i="7"/>
  <c r="N25" i="7"/>
  <c r="L26" i="7"/>
  <c r="M26" i="7"/>
  <c r="N26" i="7"/>
  <c r="L27" i="7"/>
  <c r="M27" i="7"/>
  <c r="N27" i="7"/>
  <c r="L28" i="7"/>
  <c r="M28" i="7"/>
  <c r="N28" i="7"/>
  <c r="L29" i="7"/>
  <c r="M29" i="7"/>
  <c r="N29" i="7"/>
  <c r="L30" i="7"/>
  <c r="M30" i="7"/>
  <c r="N30" i="7"/>
  <c r="L31" i="7"/>
  <c r="M31" i="7"/>
  <c r="N31" i="7"/>
  <c r="L32" i="7"/>
  <c r="M32" i="7"/>
  <c r="N32" i="7"/>
  <c r="L33" i="7"/>
  <c r="M33" i="7"/>
  <c r="N33" i="7"/>
  <c r="L34" i="7"/>
  <c r="M34" i="7"/>
  <c r="N34" i="7"/>
  <c r="L35" i="7"/>
  <c r="M35" i="7"/>
  <c r="N35" i="7"/>
  <c r="L36" i="7"/>
  <c r="M36" i="7"/>
  <c r="N36" i="7"/>
  <c r="L37" i="7"/>
  <c r="M37" i="7"/>
  <c r="N37" i="7"/>
  <c r="L38" i="7"/>
  <c r="M38" i="7"/>
  <c r="N38" i="7"/>
  <c r="L39" i="7"/>
  <c r="M39" i="7"/>
  <c r="N39" i="7"/>
  <c r="L40" i="7"/>
  <c r="M40" i="7"/>
  <c r="N40" i="7"/>
  <c r="L41" i="7"/>
  <c r="M41" i="7"/>
  <c r="N41" i="7"/>
  <c r="L42" i="7"/>
  <c r="M42" i="7"/>
  <c r="N42" i="7"/>
  <c r="L43" i="7"/>
  <c r="M43" i="7"/>
  <c r="N43" i="7"/>
  <c r="L44" i="7"/>
  <c r="M44" i="7"/>
  <c r="N44" i="7"/>
  <c r="L45" i="7"/>
  <c r="M45" i="7"/>
  <c r="N45" i="7"/>
  <c r="L46" i="7"/>
  <c r="M46" i="7"/>
  <c r="N46" i="7"/>
  <c r="L47" i="7"/>
  <c r="M47" i="7"/>
  <c r="N47" i="7"/>
  <c r="L48" i="7"/>
  <c r="M48" i="7"/>
  <c r="N48" i="7"/>
  <c r="L49" i="7"/>
  <c r="M49" i="7"/>
  <c r="N49" i="7"/>
  <c r="L50" i="7"/>
  <c r="M50" i="7"/>
  <c r="N50" i="7"/>
  <c r="L51" i="7"/>
  <c r="M51" i="7"/>
  <c r="N51" i="7"/>
  <c r="L52" i="7"/>
  <c r="M52" i="7"/>
  <c r="N52" i="7"/>
  <c r="L53" i="7"/>
  <c r="M53" i="7"/>
  <c r="N53" i="7"/>
  <c r="L54" i="7"/>
  <c r="M54" i="7"/>
  <c r="N54" i="7"/>
  <c r="L55" i="7"/>
  <c r="M55" i="7"/>
  <c r="N55" i="7"/>
  <c r="L56" i="7"/>
  <c r="M56" i="7"/>
  <c r="N56" i="7"/>
  <c r="L57" i="7"/>
  <c r="M57" i="7"/>
  <c r="N57" i="7"/>
  <c r="L58" i="7"/>
  <c r="M58" i="7"/>
  <c r="N58" i="7"/>
  <c r="L59" i="7"/>
  <c r="M59" i="7"/>
  <c r="N59" i="7"/>
  <c r="L60" i="7"/>
  <c r="M60" i="7"/>
  <c r="N60" i="7"/>
  <c r="L61" i="7"/>
  <c r="M61" i="7"/>
  <c r="N61" i="7"/>
  <c r="L62" i="7"/>
  <c r="M62" i="7"/>
  <c r="N62" i="7"/>
  <c r="L63" i="7"/>
  <c r="M63" i="7"/>
  <c r="N63" i="7"/>
  <c r="L64" i="7"/>
  <c r="M64" i="7"/>
  <c r="N64" i="7"/>
  <c r="L65" i="7"/>
  <c r="M65" i="7"/>
  <c r="N65" i="7"/>
  <c r="L66" i="7"/>
  <c r="M66" i="7"/>
  <c r="N66" i="7"/>
  <c r="L67" i="7"/>
  <c r="M67" i="7"/>
  <c r="N67" i="7"/>
  <c r="L68" i="7"/>
  <c r="M68" i="7"/>
  <c r="N68" i="7"/>
  <c r="L69" i="7"/>
  <c r="M69" i="7"/>
  <c r="N69" i="7"/>
  <c r="L70" i="7"/>
  <c r="M70" i="7"/>
  <c r="N70" i="7"/>
  <c r="L71" i="7"/>
  <c r="M71" i="7"/>
  <c r="N71" i="7"/>
  <c r="L72" i="7"/>
  <c r="M72" i="7"/>
  <c r="N72" i="7"/>
  <c r="L73" i="7"/>
  <c r="M73" i="7"/>
  <c r="N73" i="7"/>
  <c r="L74" i="7"/>
  <c r="M74" i="7"/>
  <c r="N74" i="7"/>
  <c r="L75" i="7"/>
  <c r="M75" i="7"/>
  <c r="N75" i="7"/>
  <c r="L76" i="7"/>
  <c r="M76" i="7"/>
  <c r="N76" i="7"/>
  <c r="L77" i="7"/>
  <c r="M77" i="7"/>
  <c r="N77" i="7"/>
  <c r="L78" i="7"/>
  <c r="M78" i="7"/>
  <c r="N78" i="7"/>
  <c r="L79" i="7"/>
  <c r="M79" i="7"/>
  <c r="N79" i="7"/>
  <c r="L80" i="7"/>
  <c r="M80" i="7"/>
  <c r="N80" i="7"/>
  <c r="L81" i="7"/>
  <c r="M81" i="7"/>
  <c r="N81" i="7"/>
  <c r="L82" i="7"/>
  <c r="M82" i="7"/>
  <c r="N82" i="7"/>
  <c r="L83" i="7"/>
  <c r="M83" i="7"/>
  <c r="N83" i="7"/>
  <c r="L84" i="7"/>
  <c r="M84" i="7"/>
  <c r="N84" i="7"/>
  <c r="L85" i="7"/>
  <c r="M85" i="7"/>
  <c r="N85" i="7"/>
  <c r="L86" i="7"/>
  <c r="M86" i="7"/>
  <c r="N86" i="7"/>
  <c r="L87" i="7"/>
  <c r="M87" i="7"/>
  <c r="N87" i="7"/>
  <c r="L88" i="7"/>
  <c r="M88" i="7"/>
  <c r="N88" i="7"/>
  <c r="L89" i="7"/>
  <c r="M89" i="7"/>
  <c r="N89" i="7"/>
  <c r="L90" i="7"/>
  <c r="M90" i="7"/>
  <c r="N90" i="7"/>
  <c r="L91" i="7"/>
  <c r="M91" i="7"/>
  <c r="N91" i="7"/>
  <c r="L92" i="7"/>
  <c r="M92" i="7"/>
  <c r="N92" i="7"/>
  <c r="L93" i="7"/>
  <c r="M93" i="7"/>
  <c r="N93" i="7"/>
  <c r="L94" i="7"/>
  <c r="M94" i="7"/>
  <c r="N94" i="7"/>
  <c r="L95" i="7"/>
  <c r="M95" i="7"/>
  <c r="N95" i="7"/>
  <c r="L96" i="7"/>
  <c r="M96" i="7"/>
  <c r="N96" i="7"/>
  <c r="L97" i="7"/>
  <c r="M97" i="7"/>
  <c r="N97" i="7"/>
  <c r="L98" i="7"/>
  <c r="M98" i="7"/>
  <c r="N98" i="7"/>
  <c r="L99" i="7"/>
  <c r="M99" i="7"/>
  <c r="N99" i="7"/>
  <c r="L100" i="7"/>
  <c r="M100" i="7"/>
  <c r="N100" i="7"/>
  <c r="L101" i="7"/>
  <c r="M101" i="7"/>
  <c r="N101" i="7"/>
  <c r="L102" i="7"/>
  <c r="M102" i="7"/>
  <c r="N102" i="7"/>
  <c r="L103" i="7"/>
  <c r="M103" i="7"/>
  <c r="N103" i="7"/>
  <c r="L104" i="7"/>
  <c r="M104" i="7"/>
  <c r="N104" i="7"/>
  <c r="L105" i="7"/>
  <c r="M105" i="7"/>
  <c r="N105" i="7"/>
  <c r="L106" i="7"/>
  <c r="M106" i="7"/>
  <c r="N106" i="7"/>
  <c r="L107" i="7"/>
  <c r="M107" i="7"/>
  <c r="N107" i="7"/>
  <c r="L108" i="7"/>
  <c r="M108" i="7"/>
  <c r="N108" i="7"/>
  <c r="L109" i="7"/>
  <c r="M109" i="7"/>
  <c r="N109" i="7"/>
  <c r="L110" i="7"/>
  <c r="M110" i="7"/>
  <c r="N110" i="7"/>
  <c r="L111" i="7"/>
  <c r="M111" i="7"/>
  <c r="N111" i="7"/>
  <c r="L112" i="7"/>
  <c r="M112" i="7"/>
  <c r="N112" i="7"/>
  <c r="L113" i="7"/>
  <c r="M113" i="7"/>
  <c r="N113" i="7"/>
  <c r="L114" i="7"/>
  <c r="M114" i="7"/>
  <c r="N114" i="7"/>
  <c r="L115" i="7"/>
  <c r="M115" i="7"/>
  <c r="N115" i="7"/>
  <c r="L116" i="7"/>
  <c r="M116" i="7"/>
  <c r="N116" i="7"/>
  <c r="L117" i="7"/>
  <c r="M117" i="7"/>
  <c r="N117" i="7"/>
  <c r="L118" i="7"/>
  <c r="M118" i="7"/>
  <c r="N118" i="7"/>
  <c r="L119" i="7"/>
  <c r="M119" i="7"/>
  <c r="N119" i="7"/>
  <c r="L120" i="7"/>
  <c r="M120" i="7"/>
  <c r="N120" i="7"/>
  <c r="L121" i="7"/>
  <c r="M121" i="7"/>
  <c r="N121" i="7"/>
  <c r="L122" i="7"/>
  <c r="M122" i="7"/>
  <c r="N122" i="7"/>
  <c r="L123" i="7"/>
  <c r="M123" i="7"/>
  <c r="N123" i="7"/>
  <c r="L124" i="7"/>
  <c r="M124" i="7"/>
  <c r="N124" i="7"/>
  <c r="L125" i="7"/>
  <c r="M125" i="7"/>
  <c r="N125" i="7"/>
  <c r="L126" i="7"/>
  <c r="M126" i="7"/>
  <c r="N126" i="7"/>
  <c r="L127" i="7"/>
  <c r="M127" i="7"/>
  <c r="N127" i="7"/>
  <c r="L128" i="7"/>
  <c r="M128" i="7"/>
  <c r="N128" i="7"/>
  <c r="L129" i="7"/>
  <c r="M129" i="7"/>
  <c r="N129" i="7"/>
  <c r="L130" i="7"/>
  <c r="M130" i="7"/>
  <c r="N130" i="7"/>
  <c r="L131" i="7"/>
  <c r="M131" i="7"/>
  <c r="N131" i="7"/>
  <c r="L132" i="7"/>
  <c r="M132" i="7"/>
  <c r="N132" i="7"/>
  <c r="L133" i="7"/>
  <c r="M133" i="7"/>
  <c r="N133" i="7"/>
  <c r="L134" i="7"/>
  <c r="M134" i="7"/>
  <c r="N134" i="7"/>
  <c r="L135" i="7"/>
  <c r="M135" i="7"/>
  <c r="N135" i="7"/>
  <c r="L136" i="7"/>
  <c r="M136" i="7"/>
  <c r="N136" i="7"/>
  <c r="L137" i="7"/>
  <c r="M137" i="7"/>
  <c r="N137" i="7"/>
  <c r="L138" i="7"/>
  <c r="M138" i="7"/>
  <c r="N138" i="7"/>
  <c r="L139" i="7"/>
  <c r="M139" i="7"/>
  <c r="N139" i="7"/>
  <c r="L140" i="7"/>
  <c r="M140" i="7"/>
  <c r="N140" i="7"/>
  <c r="L141" i="7"/>
  <c r="M141" i="7"/>
  <c r="N141" i="7"/>
  <c r="L142" i="7"/>
  <c r="M142" i="7"/>
  <c r="N142" i="7"/>
  <c r="L143" i="7"/>
  <c r="M143" i="7"/>
  <c r="N143" i="7"/>
  <c r="L144" i="7"/>
  <c r="M144" i="7"/>
  <c r="N144" i="7"/>
  <c r="L145" i="7"/>
  <c r="M145" i="7"/>
  <c r="N145" i="7"/>
  <c r="L146" i="7"/>
  <c r="M146" i="7"/>
  <c r="N146" i="7"/>
  <c r="L147" i="7"/>
  <c r="M147" i="7"/>
  <c r="N147" i="7"/>
  <c r="L148" i="7"/>
  <c r="M148" i="7"/>
  <c r="N148" i="7"/>
  <c r="L149" i="7"/>
  <c r="M149" i="7"/>
  <c r="N149" i="7"/>
  <c r="L150" i="7"/>
  <c r="M150" i="7"/>
  <c r="N150" i="7"/>
  <c r="L151" i="7"/>
  <c r="M151" i="7"/>
  <c r="N151" i="7"/>
  <c r="L152" i="7"/>
  <c r="M152" i="7"/>
  <c r="N152" i="7"/>
  <c r="L153" i="7"/>
  <c r="M153" i="7"/>
  <c r="N153" i="7"/>
  <c r="L154" i="7"/>
  <c r="M154" i="7"/>
  <c r="N154" i="7"/>
  <c r="L155" i="7"/>
  <c r="M155" i="7"/>
  <c r="N155" i="7"/>
  <c r="L156" i="7"/>
  <c r="M156" i="7"/>
  <c r="N156" i="7"/>
  <c r="L157" i="7"/>
  <c r="M157" i="7"/>
  <c r="N157" i="7"/>
  <c r="L158" i="7"/>
  <c r="M158" i="7"/>
  <c r="N158" i="7"/>
  <c r="L159" i="7"/>
  <c r="M159" i="7"/>
  <c r="N159" i="7"/>
  <c r="L160" i="7"/>
  <c r="M160" i="7"/>
  <c r="N160" i="7"/>
  <c r="L161" i="7"/>
  <c r="M161" i="7"/>
  <c r="N161" i="7"/>
  <c r="L162" i="7"/>
  <c r="M162" i="7"/>
  <c r="N162" i="7"/>
  <c r="L163" i="7"/>
  <c r="M163" i="7"/>
  <c r="N163" i="7"/>
  <c r="N3" i="7"/>
  <c r="M3" i="7"/>
  <c r="L3" i="7"/>
  <c r="G158" i="7"/>
  <c r="H158" i="7"/>
  <c r="I158" i="7"/>
  <c r="J158" i="7"/>
  <c r="G13" i="7"/>
  <c r="H13" i="7"/>
  <c r="I13" i="7"/>
  <c r="J13" i="7"/>
  <c r="G96" i="7"/>
  <c r="H96" i="7"/>
  <c r="I96" i="7"/>
  <c r="J96" i="7"/>
  <c r="G147" i="7"/>
  <c r="H147" i="7"/>
  <c r="I147" i="7"/>
  <c r="J147" i="7"/>
  <c r="G160" i="7"/>
  <c r="H160" i="7"/>
  <c r="I160" i="7"/>
  <c r="J160" i="7"/>
  <c r="G90" i="7"/>
  <c r="H90" i="7"/>
  <c r="I90" i="7"/>
  <c r="J90" i="7"/>
  <c r="G19" i="7"/>
  <c r="H19" i="7"/>
  <c r="I19" i="7"/>
  <c r="J19" i="7"/>
  <c r="G79" i="7"/>
  <c r="H79" i="7"/>
  <c r="I79" i="7"/>
  <c r="J79" i="7"/>
  <c r="G157" i="7"/>
  <c r="H157" i="7"/>
  <c r="I157" i="7"/>
  <c r="J157" i="7"/>
  <c r="G145" i="7"/>
  <c r="H145" i="7"/>
  <c r="I145" i="7"/>
  <c r="J145" i="7"/>
  <c r="G53" i="7"/>
  <c r="H53" i="7"/>
  <c r="I53" i="7"/>
  <c r="J53" i="7"/>
  <c r="G95" i="7"/>
  <c r="H95" i="7"/>
  <c r="I95" i="7"/>
  <c r="J95" i="7"/>
  <c r="G54" i="7"/>
  <c r="H54" i="7"/>
  <c r="I54" i="7"/>
  <c r="J54" i="7"/>
  <c r="G114" i="7"/>
  <c r="H114" i="7"/>
  <c r="I114" i="7"/>
  <c r="J114" i="7"/>
  <c r="G38" i="7"/>
  <c r="H38" i="7"/>
  <c r="I38" i="7"/>
  <c r="J38" i="7"/>
  <c r="G126" i="7"/>
  <c r="H126" i="7"/>
  <c r="I126" i="7"/>
  <c r="J126" i="7"/>
  <c r="G136" i="7"/>
  <c r="H136" i="7"/>
  <c r="I136" i="7"/>
  <c r="J136" i="7"/>
  <c r="G124" i="7"/>
  <c r="H124" i="7"/>
  <c r="I124" i="7"/>
  <c r="J124" i="7"/>
  <c r="G71" i="7"/>
  <c r="H71" i="7"/>
  <c r="I71" i="7"/>
  <c r="J71" i="7"/>
  <c r="G110" i="7"/>
  <c r="H110" i="7"/>
  <c r="I110" i="7"/>
  <c r="J110" i="7"/>
  <c r="G161" i="7"/>
  <c r="H161" i="7"/>
  <c r="I161" i="7"/>
  <c r="J161" i="7"/>
  <c r="G149" i="7"/>
  <c r="H149" i="7"/>
  <c r="I149" i="7"/>
  <c r="J149" i="7"/>
  <c r="G21" i="7"/>
  <c r="H21" i="7"/>
  <c r="I21" i="7"/>
  <c r="J21" i="7"/>
  <c r="G88" i="7"/>
  <c r="H88" i="7"/>
  <c r="I88" i="7"/>
  <c r="J88" i="7"/>
  <c r="G77" i="7"/>
  <c r="H77" i="7"/>
  <c r="I77" i="7"/>
  <c r="J77" i="7"/>
  <c r="G16" i="7"/>
  <c r="H16" i="7"/>
  <c r="I16" i="7"/>
  <c r="J16" i="7"/>
  <c r="G44" i="7"/>
  <c r="H44" i="7"/>
  <c r="I44" i="7"/>
  <c r="J44" i="7"/>
  <c r="G146" i="7"/>
  <c r="H146" i="7"/>
  <c r="I146" i="7"/>
  <c r="J146" i="7"/>
  <c r="G134" i="7"/>
  <c r="H134" i="7"/>
  <c r="I134" i="7"/>
  <c r="J134" i="7"/>
  <c r="G104" i="7"/>
  <c r="H104" i="7"/>
  <c r="I104" i="7"/>
  <c r="J104" i="7"/>
  <c r="G7" i="7"/>
  <c r="H7" i="7"/>
  <c r="I7" i="7"/>
  <c r="J7" i="7"/>
  <c r="G116" i="7"/>
  <c r="H116" i="7"/>
  <c r="I116" i="7"/>
  <c r="J116" i="7"/>
  <c r="G83" i="7"/>
  <c r="H83" i="7"/>
  <c r="I83" i="7"/>
  <c r="J83" i="7"/>
  <c r="G82" i="7"/>
  <c r="H82" i="7"/>
  <c r="I82" i="7"/>
  <c r="J82" i="7"/>
  <c r="G9" i="7"/>
  <c r="H9" i="7"/>
  <c r="I9" i="7"/>
  <c r="J9" i="7"/>
  <c r="G34" i="7"/>
  <c r="H34" i="7"/>
  <c r="I34" i="7"/>
  <c r="J34" i="7"/>
  <c r="G61" i="7"/>
  <c r="H61" i="7"/>
  <c r="I61" i="7"/>
  <c r="J61" i="7"/>
  <c r="G65" i="7"/>
  <c r="H65" i="7"/>
  <c r="I65" i="7"/>
  <c r="J65" i="7"/>
  <c r="G27" i="7"/>
  <c r="H27" i="7"/>
  <c r="I27" i="7"/>
  <c r="J27" i="7"/>
  <c r="G29" i="7"/>
  <c r="H29" i="7"/>
  <c r="I29" i="7"/>
  <c r="J29" i="7"/>
  <c r="G66" i="7"/>
  <c r="H66" i="7"/>
  <c r="I66" i="7"/>
  <c r="J66" i="7"/>
  <c r="G75" i="7"/>
  <c r="H75" i="7"/>
  <c r="I75" i="7"/>
  <c r="J75" i="7"/>
  <c r="G102" i="7"/>
  <c r="H102" i="7"/>
  <c r="I102" i="7"/>
  <c r="J102" i="7"/>
  <c r="G51" i="7"/>
  <c r="H51" i="7"/>
  <c r="I51" i="7"/>
  <c r="J51" i="7"/>
  <c r="G52" i="7"/>
  <c r="H52" i="7"/>
  <c r="I52" i="7"/>
  <c r="J52" i="7"/>
  <c r="G109" i="7"/>
  <c r="H109" i="7"/>
  <c r="I109" i="7"/>
  <c r="J109" i="7"/>
  <c r="G42" i="7"/>
  <c r="H42" i="7"/>
  <c r="I42" i="7"/>
  <c r="J42" i="7"/>
  <c r="G159" i="7"/>
  <c r="H159" i="7"/>
  <c r="I159" i="7"/>
  <c r="J159" i="7"/>
  <c r="G26" i="7"/>
  <c r="H26" i="7"/>
  <c r="I26" i="7"/>
  <c r="J26" i="7"/>
  <c r="G129" i="7"/>
  <c r="H129" i="7"/>
  <c r="I129" i="7"/>
  <c r="J129" i="7"/>
  <c r="G55" i="7"/>
  <c r="H55" i="7"/>
  <c r="I55" i="7"/>
  <c r="J55" i="7"/>
  <c r="G48" i="7"/>
  <c r="H48" i="7"/>
  <c r="I48" i="7"/>
  <c r="J48" i="7"/>
  <c r="G18" i="7"/>
  <c r="H18" i="7"/>
  <c r="I18" i="7"/>
  <c r="J18" i="7"/>
  <c r="G62" i="7"/>
  <c r="H62" i="7"/>
  <c r="I62" i="7"/>
  <c r="J62" i="7"/>
  <c r="G67" i="7"/>
  <c r="H67" i="7"/>
  <c r="I67" i="7"/>
  <c r="J67" i="7"/>
  <c r="G86" i="7"/>
  <c r="H86" i="7"/>
  <c r="I86" i="7"/>
  <c r="J86" i="7"/>
  <c r="G80" i="7"/>
  <c r="H80" i="7"/>
  <c r="I80" i="7"/>
  <c r="J80" i="7"/>
  <c r="G63" i="7"/>
  <c r="H63" i="7"/>
  <c r="I63" i="7"/>
  <c r="J63" i="7"/>
  <c r="G41" i="7"/>
  <c r="H41" i="7"/>
  <c r="I41" i="7"/>
  <c r="J41" i="7"/>
  <c r="G59" i="7"/>
  <c r="H59" i="7"/>
  <c r="I59" i="7"/>
  <c r="J59" i="7"/>
  <c r="G152" i="7"/>
  <c r="H152" i="7"/>
  <c r="I152" i="7"/>
  <c r="J152" i="7"/>
  <c r="G154" i="7"/>
  <c r="H154" i="7"/>
  <c r="I154" i="7"/>
  <c r="J154" i="7"/>
  <c r="G39" i="7"/>
  <c r="H39" i="7"/>
  <c r="I39" i="7"/>
  <c r="J39" i="7"/>
  <c r="G111" i="7"/>
  <c r="H111" i="7"/>
  <c r="I111" i="7"/>
  <c r="J111" i="7"/>
  <c r="G72" i="7"/>
  <c r="H72" i="7"/>
  <c r="I72" i="7"/>
  <c r="J72" i="7"/>
  <c r="G74" i="7"/>
  <c r="H74" i="7"/>
  <c r="I74" i="7"/>
  <c r="J74" i="7"/>
  <c r="G14" i="7"/>
  <c r="H14" i="7"/>
  <c r="I14" i="7"/>
  <c r="J14" i="7"/>
  <c r="G6" i="7"/>
  <c r="H6" i="7"/>
  <c r="I6" i="7"/>
  <c r="J6" i="7"/>
  <c r="G115" i="7"/>
  <c r="H115" i="7"/>
  <c r="I115" i="7"/>
  <c r="J115" i="7"/>
  <c r="G81" i="7"/>
  <c r="H81" i="7"/>
  <c r="I81" i="7"/>
  <c r="J81" i="7"/>
  <c r="G37" i="7"/>
  <c r="H37" i="7"/>
  <c r="I37" i="7"/>
  <c r="J37" i="7"/>
  <c r="G135" i="7"/>
  <c r="H135" i="7"/>
  <c r="I135" i="7"/>
  <c r="J135" i="7"/>
  <c r="G57" i="7"/>
  <c r="H57" i="7"/>
  <c r="I57" i="7"/>
  <c r="J57" i="7"/>
  <c r="G25" i="7"/>
  <c r="H25" i="7"/>
  <c r="I25" i="7"/>
  <c r="J25" i="7"/>
  <c r="G60" i="7"/>
  <c r="H60" i="7"/>
  <c r="I60" i="7"/>
  <c r="J60" i="7"/>
  <c r="G78" i="7"/>
  <c r="H78" i="7"/>
  <c r="I78" i="7"/>
  <c r="J78" i="7"/>
  <c r="G138" i="7"/>
  <c r="H138" i="7"/>
  <c r="I138" i="7"/>
  <c r="J138" i="7"/>
  <c r="G69" i="7"/>
  <c r="H69" i="7"/>
  <c r="I69" i="7"/>
  <c r="J69" i="7"/>
  <c r="G133" i="7"/>
  <c r="H133" i="7"/>
  <c r="I133" i="7"/>
  <c r="J133" i="7"/>
  <c r="G64" i="7"/>
  <c r="H64" i="7"/>
  <c r="I64" i="7"/>
  <c r="J64" i="7"/>
  <c r="G10" i="7"/>
  <c r="H10" i="7"/>
  <c r="I10" i="7"/>
  <c r="J10" i="7"/>
  <c r="G33" i="7"/>
  <c r="H33" i="7"/>
  <c r="I33" i="7"/>
  <c r="J33" i="7"/>
  <c r="G30" i="7"/>
  <c r="H30" i="7"/>
  <c r="I30" i="7"/>
  <c r="J30" i="7"/>
  <c r="G97" i="7"/>
  <c r="H97" i="7"/>
  <c r="I97" i="7"/>
  <c r="J97" i="7"/>
  <c r="G56" i="7"/>
  <c r="H56" i="7"/>
  <c r="I56" i="7"/>
  <c r="J56" i="7"/>
  <c r="G31" i="7"/>
  <c r="H31" i="7"/>
  <c r="I31" i="7"/>
  <c r="J31" i="7"/>
  <c r="G47" i="7"/>
  <c r="H47" i="7"/>
  <c r="I47" i="7"/>
  <c r="J47" i="7"/>
  <c r="G162" i="7"/>
  <c r="H162" i="7"/>
  <c r="I162" i="7"/>
  <c r="J162" i="7"/>
  <c r="G68" i="7"/>
  <c r="H68" i="7"/>
  <c r="I68" i="7"/>
  <c r="J68" i="7"/>
  <c r="G99" i="7"/>
  <c r="H99" i="7"/>
  <c r="I99" i="7"/>
  <c r="J99" i="7"/>
  <c r="G35" i="7"/>
  <c r="H35" i="7"/>
  <c r="I35" i="7"/>
  <c r="J35" i="7"/>
  <c r="G73" i="7"/>
  <c r="H73" i="7"/>
  <c r="I73" i="7"/>
  <c r="J73" i="7"/>
  <c r="G153" i="7"/>
  <c r="H153" i="7"/>
  <c r="I153" i="7"/>
  <c r="J153" i="7"/>
  <c r="G142" i="7"/>
  <c r="H142" i="7"/>
  <c r="I142" i="7"/>
  <c r="J142" i="7"/>
  <c r="G50" i="7"/>
  <c r="H50" i="7"/>
  <c r="I50" i="7"/>
  <c r="J50" i="7"/>
  <c r="G70" i="7"/>
  <c r="H70" i="7"/>
  <c r="I70" i="7"/>
  <c r="J70" i="7"/>
  <c r="G130" i="7"/>
  <c r="H130" i="7"/>
  <c r="I130" i="7"/>
  <c r="J130" i="7"/>
  <c r="G46" i="7"/>
  <c r="H46" i="7"/>
  <c r="I46" i="7"/>
  <c r="J46" i="7"/>
  <c r="G121" i="7"/>
  <c r="H121" i="7"/>
  <c r="I121" i="7"/>
  <c r="J121" i="7"/>
  <c r="G5" i="7"/>
  <c r="H5" i="7"/>
  <c r="I5" i="7"/>
  <c r="J5" i="7"/>
  <c r="G94" i="7"/>
  <c r="H94" i="7"/>
  <c r="I94" i="7"/>
  <c r="J94" i="7"/>
  <c r="G141" i="7"/>
  <c r="H141" i="7"/>
  <c r="I141" i="7"/>
  <c r="J141" i="7"/>
  <c r="G22" i="7"/>
  <c r="H22" i="7"/>
  <c r="I22" i="7"/>
  <c r="J22" i="7"/>
  <c r="G20" i="7"/>
  <c r="H20" i="7"/>
  <c r="I20" i="7"/>
  <c r="J20" i="7"/>
  <c r="G84" i="7"/>
  <c r="H84" i="7"/>
  <c r="I84" i="7"/>
  <c r="J84" i="7"/>
  <c r="G122" i="7"/>
  <c r="H122" i="7"/>
  <c r="I122" i="7"/>
  <c r="J122" i="7"/>
  <c r="G11" i="7"/>
  <c r="H11" i="7"/>
  <c r="I11" i="7"/>
  <c r="J11" i="7"/>
  <c r="G43" i="7"/>
  <c r="H43" i="7"/>
  <c r="I43" i="7"/>
  <c r="J43" i="7"/>
  <c r="G85" i="7"/>
  <c r="H85" i="7"/>
  <c r="I85" i="7"/>
  <c r="J85" i="7"/>
  <c r="G8" i="7"/>
  <c r="H8" i="7"/>
  <c r="I8" i="7"/>
  <c r="J8" i="7"/>
  <c r="G3" i="7"/>
  <c r="H3" i="7"/>
  <c r="I3" i="7"/>
  <c r="J3" i="7"/>
  <c r="G23" i="7"/>
  <c r="H23" i="7"/>
  <c r="I23" i="7"/>
  <c r="J23" i="7"/>
  <c r="G119" i="7"/>
  <c r="H119" i="7"/>
  <c r="I119" i="7"/>
  <c r="J119" i="7"/>
  <c r="G4" i="7"/>
  <c r="H4" i="7"/>
  <c r="I4" i="7"/>
  <c r="J4" i="7"/>
  <c r="G118" i="7"/>
  <c r="H118" i="7"/>
  <c r="I118" i="7"/>
  <c r="J118" i="7"/>
  <c r="G150" i="7"/>
  <c r="H150" i="7"/>
  <c r="I150" i="7"/>
  <c r="J150" i="7"/>
  <c r="G58" i="7"/>
  <c r="H58" i="7"/>
  <c r="I58" i="7"/>
  <c r="J58" i="7"/>
  <c r="G123" i="7"/>
  <c r="H123" i="7"/>
  <c r="I123" i="7"/>
  <c r="J123" i="7"/>
  <c r="G15" i="7"/>
  <c r="H15" i="7"/>
  <c r="I15" i="7"/>
  <c r="J15" i="7"/>
  <c r="G144" i="7"/>
  <c r="H144" i="7"/>
  <c r="I144" i="7"/>
  <c r="J144" i="7"/>
  <c r="G45" i="7"/>
  <c r="H45" i="7"/>
  <c r="I45" i="7"/>
  <c r="J45" i="7"/>
  <c r="G91" i="7"/>
  <c r="H91" i="7"/>
  <c r="I91" i="7"/>
  <c r="J91" i="7"/>
  <c r="G87" i="7"/>
  <c r="H87" i="7"/>
  <c r="I87" i="7"/>
  <c r="J87" i="7"/>
  <c r="G106" i="7"/>
  <c r="H106" i="7"/>
  <c r="I106" i="7"/>
  <c r="J106" i="7"/>
  <c r="G76" i="7"/>
  <c r="H76" i="7"/>
  <c r="I76" i="7"/>
  <c r="J76" i="7"/>
  <c r="G143" i="7"/>
  <c r="H143" i="7"/>
  <c r="I143" i="7"/>
  <c r="J143" i="7"/>
  <c r="G92" i="7"/>
  <c r="H92" i="7"/>
  <c r="I92" i="7"/>
  <c r="J92" i="7"/>
  <c r="G49" i="7"/>
  <c r="H49" i="7"/>
  <c r="I49" i="7"/>
  <c r="J49" i="7"/>
  <c r="G93" i="7"/>
  <c r="H93" i="7"/>
  <c r="I93" i="7"/>
  <c r="J93" i="7"/>
  <c r="G131" i="7"/>
  <c r="H131" i="7"/>
  <c r="I131" i="7"/>
  <c r="J131" i="7"/>
  <c r="G98" i="7"/>
  <c r="H98" i="7"/>
  <c r="I98" i="7"/>
  <c r="J98" i="7"/>
  <c r="G105" i="7"/>
  <c r="H105" i="7"/>
  <c r="I105" i="7"/>
  <c r="J105" i="7"/>
  <c r="G117" i="7"/>
  <c r="H117" i="7"/>
  <c r="I117" i="7"/>
  <c r="J117" i="7"/>
  <c r="G155" i="7"/>
  <c r="H155" i="7"/>
  <c r="I155" i="7"/>
  <c r="J155" i="7"/>
  <c r="G89" i="7"/>
  <c r="H89" i="7"/>
  <c r="I89" i="7"/>
  <c r="J89" i="7"/>
  <c r="G107" i="7"/>
  <c r="H107" i="7"/>
  <c r="I107" i="7"/>
  <c r="J107" i="7"/>
  <c r="G17" i="7"/>
  <c r="H17" i="7"/>
  <c r="I17" i="7"/>
  <c r="J17" i="7"/>
  <c r="G163" i="7"/>
  <c r="H163" i="7"/>
  <c r="I163" i="7"/>
  <c r="J163" i="7"/>
  <c r="G24" i="7"/>
  <c r="H24" i="7"/>
  <c r="I24" i="7"/>
  <c r="J24" i="7"/>
  <c r="G120" i="7"/>
  <c r="H120" i="7"/>
  <c r="I120" i="7"/>
  <c r="J120" i="7"/>
  <c r="G103" i="7"/>
  <c r="H103" i="7"/>
  <c r="I103" i="7"/>
  <c r="J103" i="7"/>
  <c r="G108" i="7"/>
  <c r="H108" i="7"/>
  <c r="I108" i="7"/>
  <c r="J108" i="7"/>
  <c r="G132" i="7"/>
  <c r="H132" i="7"/>
  <c r="I132" i="7"/>
  <c r="J132" i="7"/>
  <c r="G36" i="7"/>
  <c r="H36" i="7"/>
  <c r="I36" i="7"/>
  <c r="J36" i="7"/>
  <c r="G127" i="7"/>
  <c r="H127" i="7"/>
  <c r="I127" i="7"/>
  <c r="J127" i="7"/>
  <c r="G128" i="7"/>
  <c r="H128" i="7"/>
  <c r="I128" i="7"/>
  <c r="J128" i="7"/>
  <c r="G40" i="7"/>
  <c r="H40" i="7"/>
  <c r="I40" i="7"/>
  <c r="J40" i="7"/>
  <c r="G139" i="7"/>
  <c r="H139" i="7"/>
  <c r="I139" i="7"/>
  <c r="J139" i="7"/>
  <c r="G28" i="7"/>
  <c r="H28" i="7"/>
  <c r="I28" i="7"/>
  <c r="J28" i="7"/>
  <c r="G140" i="7"/>
  <c r="H140" i="7"/>
  <c r="I140" i="7"/>
  <c r="J140" i="7"/>
  <c r="G156" i="7"/>
  <c r="H156" i="7"/>
  <c r="I156" i="7"/>
  <c r="J156" i="7"/>
  <c r="G125" i="7"/>
  <c r="H125" i="7"/>
  <c r="I125" i="7"/>
  <c r="J125" i="7"/>
  <c r="G100" i="7"/>
  <c r="H100" i="7"/>
  <c r="I100" i="7"/>
  <c r="J100" i="7"/>
  <c r="G151" i="7"/>
  <c r="H151" i="7"/>
  <c r="I151" i="7"/>
  <c r="J151" i="7"/>
  <c r="G137" i="7"/>
  <c r="H137" i="7"/>
  <c r="I137" i="7"/>
  <c r="J137" i="7"/>
  <c r="G101" i="7"/>
  <c r="H101" i="7"/>
  <c r="I101" i="7"/>
  <c r="J101" i="7"/>
  <c r="G12" i="7"/>
  <c r="H12" i="7"/>
  <c r="I12" i="7"/>
  <c r="J12" i="7"/>
  <c r="G112" i="7"/>
  <c r="H112" i="7"/>
  <c r="I112" i="7"/>
  <c r="J112" i="7"/>
  <c r="G148" i="7"/>
  <c r="H148" i="7"/>
  <c r="I148" i="7"/>
  <c r="J148" i="7"/>
  <c r="G113" i="7"/>
  <c r="H113" i="7"/>
  <c r="I113" i="7"/>
  <c r="J113" i="7"/>
  <c r="J32" i="7"/>
  <c r="I32" i="7"/>
  <c r="H32" i="7"/>
  <c r="G32" i="7"/>
  <c r="L4" i="6"/>
  <c r="M4" i="6"/>
  <c r="N4" i="6"/>
  <c r="L5" i="6"/>
  <c r="M5" i="6"/>
  <c r="N5" i="6"/>
  <c r="L6" i="6"/>
  <c r="M6" i="6"/>
  <c r="N6" i="6"/>
  <c r="L7" i="6"/>
  <c r="M7" i="6"/>
  <c r="N7" i="6"/>
  <c r="L8" i="6"/>
  <c r="M8" i="6"/>
  <c r="N8" i="6"/>
  <c r="L9" i="6"/>
  <c r="M9" i="6"/>
  <c r="N9" i="6"/>
  <c r="L10" i="6"/>
  <c r="M10" i="6"/>
  <c r="N10" i="6"/>
  <c r="L11" i="6"/>
  <c r="M11" i="6"/>
  <c r="N11" i="6"/>
  <c r="L12" i="6"/>
  <c r="M12" i="6"/>
  <c r="N12" i="6"/>
  <c r="L13" i="6"/>
  <c r="M13" i="6"/>
  <c r="N13" i="6"/>
  <c r="L14" i="6"/>
  <c r="M14" i="6"/>
  <c r="N14" i="6"/>
  <c r="L15" i="6"/>
  <c r="M15" i="6"/>
  <c r="N15" i="6"/>
  <c r="L16" i="6"/>
  <c r="M16" i="6"/>
  <c r="N16" i="6"/>
  <c r="L17" i="6"/>
  <c r="M17" i="6"/>
  <c r="N17" i="6"/>
  <c r="L18" i="6"/>
  <c r="M18" i="6"/>
  <c r="N18" i="6"/>
  <c r="L19" i="6"/>
  <c r="M19" i="6"/>
  <c r="N19" i="6"/>
  <c r="L20" i="6"/>
  <c r="M20" i="6"/>
  <c r="N20" i="6"/>
  <c r="L21" i="6"/>
  <c r="M21" i="6"/>
  <c r="N21" i="6"/>
  <c r="L22" i="6"/>
  <c r="M22" i="6"/>
  <c r="N22" i="6"/>
  <c r="L23" i="6"/>
  <c r="M23" i="6"/>
  <c r="N23" i="6"/>
  <c r="L24" i="6"/>
  <c r="M24" i="6"/>
  <c r="N24" i="6"/>
  <c r="L25" i="6"/>
  <c r="M25" i="6"/>
  <c r="N25" i="6"/>
  <c r="L26" i="6"/>
  <c r="M26" i="6"/>
  <c r="N26" i="6"/>
  <c r="L27" i="6"/>
  <c r="M27" i="6"/>
  <c r="N27" i="6"/>
  <c r="L28" i="6"/>
  <c r="M28" i="6"/>
  <c r="N28" i="6"/>
  <c r="L29" i="6"/>
  <c r="M29" i="6"/>
  <c r="N29" i="6"/>
  <c r="L30" i="6"/>
  <c r="M30" i="6"/>
  <c r="N30" i="6"/>
  <c r="L31" i="6"/>
  <c r="M31" i="6"/>
  <c r="N31" i="6"/>
  <c r="L32" i="6"/>
  <c r="M32" i="6"/>
  <c r="N32" i="6"/>
  <c r="L33" i="6"/>
  <c r="M33" i="6"/>
  <c r="N33" i="6"/>
  <c r="L34" i="6"/>
  <c r="M34" i="6"/>
  <c r="N34" i="6"/>
  <c r="L35" i="6"/>
  <c r="M35" i="6"/>
  <c r="N35" i="6"/>
  <c r="L36" i="6"/>
  <c r="M36" i="6"/>
  <c r="N36" i="6"/>
  <c r="L37" i="6"/>
  <c r="M37" i="6"/>
  <c r="N37" i="6"/>
  <c r="L38" i="6"/>
  <c r="M38" i="6"/>
  <c r="N38" i="6"/>
  <c r="L39" i="6"/>
  <c r="M39" i="6"/>
  <c r="N39" i="6"/>
  <c r="L40" i="6"/>
  <c r="M40" i="6"/>
  <c r="N40" i="6"/>
  <c r="L41" i="6"/>
  <c r="M41" i="6"/>
  <c r="N41" i="6"/>
  <c r="L42" i="6"/>
  <c r="M42" i="6"/>
  <c r="N42" i="6"/>
  <c r="L43" i="6"/>
  <c r="M43" i="6"/>
  <c r="N43" i="6"/>
  <c r="L44" i="6"/>
  <c r="M44" i="6"/>
  <c r="N44" i="6"/>
  <c r="L45" i="6"/>
  <c r="M45" i="6"/>
  <c r="N45" i="6"/>
  <c r="L46" i="6"/>
  <c r="M46" i="6"/>
  <c r="N46" i="6"/>
  <c r="L47" i="6"/>
  <c r="M47" i="6"/>
  <c r="N47" i="6"/>
  <c r="L48" i="6"/>
  <c r="M48" i="6"/>
  <c r="N48" i="6"/>
  <c r="L49" i="6"/>
  <c r="M49" i="6"/>
  <c r="N49" i="6"/>
  <c r="L50" i="6"/>
  <c r="M50" i="6"/>
  <c r="N50" i="6"/>
  <c r="L51" i="6"/>
  <c r="M51" i="6"/>
  <c r="N51" i="6"/>
  <c r="L52" i="6"/>
  <c r="M52" i="6"/>
  <c r="N52" i="6"/>
  <c r="L53" i="6"/>
  <c r="M53" i="6"/>
  <c r="N53" i="6"/>
  <c r="L54" i="6"/>
  <c r="M54" i="6"/>
  <c r="N54" i="6"/>
  <c r="L55" i="6"/>
  <c r="M55" i="6"/>
  <c r="N55" i="6"/>
  <c r="L56" i="6"/>
  <c r="M56" i="6"/>
  <c r="N56" i="6"/>
  <c r="L57" i="6"/>
  <c r="M57" i="6"/>
  <c r="N57" i="6"/>
  <c r="L58" i="6"/>
  <c r="M58" i="6"/>
  <c r="N58" i="6"/>
  <c r="L59" i="6"/>
  <c r="M59" i="6"/>
  <c r="N59" i="6"/>
  <c r="L60" i="6"/>
  <c r="M60" i="6"/>
  <c r="N60" i="6"/>
  <c r="L61" i="6"/>
  <c r="M61" i="6"/>
  <c r="N61" i="6"/>
  <c r="L62" i="6"/>
  <c r="M62" i="6"/>
  <c r="N62" i="6"/>
  <c r="L63" i="6"/>
  <c r="M63" i="6"/>
  <c r="N63" i="6"/>
  <c r="L64" i="6"/>
  <c r="M64" i="6"/>
  <c r="N64" i="6"/>
  <c r="L65" i="6"/>
  <c r="M65" i="6"/>
  <c r="N65" i="6"/>
  <c r="L66" i="6"/>
  <c r="M66" i="6"/>
  <c r="N66" i="6"/>
  <c r="L67" i="6"/>
  <c r="M67" i="6"/>
  <c r="N67" i="6"/>
  <c r="L68" i="6"/>
  <c r="M68" i="6"/>
  <c r="N68" i="6"/>
  <c r="L69" i="6"/>
  <c r="M69" i="6"/>
  <c r="N69" i="6"/>
  <c r="L70" i="6"/>
  <c r="M70" i="6"/>
  <c r="N70" i="6"/>
  <c r="L71" i="6"/>
  <c r="M71" i="6"/>
  <c r="N71" i="6"/>
  <c r="L72" i="6"/>
  <c r="M72" i="6"/>
  <c r="N72" i="6"/>
  <c r="L73" i="6"/>
  <c r="M73" i="6"/>
  <c r="N73" i="6"/>
  <c r="L74" i="6"/>
  <c r="M74" i="6"/>
  <c r="N74" i="6"/>
  <c r="L75" i="6"/>
  <c r="M75" i="6"/>
  <c r="N75" i="6"/>
  <c r="L76" i="6"/>
  <c r="M76" i="6"/>
  <c r="N76" i="6"/>
  <c r="L77" i="6"/>
  <c r="M77" i="6"/>
  <c r="N77" i="6"/>
  <c r="L78" i="6"/>
  <c r="M78" i="6"/>
  <c r="N78" i="6"/>
  <c r="L79" i="6"/>
  <c r="M79" i="6"/>
  <c r="N79" i="6"/>
  <c r="L80" i="6"/>
  <c r="M80" i="6"/>
  <c r="N80" i="6"/>
  <c r="L81" i="6"/>
  <c r="M81" i="6"/>
  <c r="N81" i="6"/>
  <c r="L82" i="6"/>
  <c r="M82" i="6"/>
  <c r="N82" i="6"/>
  <c r="L83" i="6"/>
  <c r="M83" i="6"/>
  <c r="N83" i="6"/>
  <c r="L84" i="6"/>
  <c r="M84" i="6"/>
  <c r="N84" i="6"/>
  <c r="L85" i="6"/>
  <c r="M85" i="6"/>
  <c r="N85" i="6"/>
  <c r="L86" i="6"/>
  <c r="M86" i="6"/>
  <c r="N86" i="6"/>
  <c r="L87" i="6"/>
  <c r="M87" i="6"/>
  <c r="N87" i="6"/>
  <c r="L88" i="6"/>
  <c r="M88" i="6"/>
  <c r="N88" i="6"/>
  <c r="L89" i="6"/>
  <c r="M89" i="6"/>
  <c r="N89" i="6"/>
  <c r="L90" i="6"/>
  <c r="M90" i="6"/>
  <c r="N90" i="6"/>
  <c r="L91" i="6"/>
  <c r="M91" i="6"/>
  <c r="N91" i="6"/>
  <c r="L92" i="6"/>
  <c r="M92" i="6"/>
  <c r="N92" i="6"/>
  <c r="L93" i="6"/>
  <c r="M93" i="6"/>
  <c r="N93" i="6"/>
  <c r="L94" i="6"/>
  <c r="M94" i="6"/>
  <c r="N94" i="6"/>
  <c r="L95" i="6"/>
  <c r="M95" i="6"/>
  <c r="N95" i="6"/>
  <c r="L96" i="6"/>
  <c r="M96" i="6"/>
  <c r="N96" i="6"/>
  <c r="L97" i="6"/>
  <c r="M97" i="6"/>
  <c r="N97" i="6"/>
  <c r="L98" i="6"/>
  <c r="M98" i="6"/>
  <c r="N98" i="6"/>
  <c r="L99" i="6"/>
  <c r="M99" i="6"/>
  <c r="N99" i="6"/>
  <c r="L100" i="6"/>
  <c r="M100" i="6"/>
  <c r="N100" i="6"/>
  <c r="L101" i="6"/>
  <c r="M101" i="6"/>
  <c r="N101" i="6"/>
  <c r="L102" i="6"/>
  <c r="M102" i="6"/>
  <c r="N102" i="6"/>
  <c r="L103" i="6"/>
  <c r="M103" i="6"/>
  <c r="N103" i="6"/>
  <c r="L104" i="6"/>
  <c r="M104" i="6"/>
  <c r="N104" i="6"/>
  <c r="L105" i="6"/>
  <c r="M105" i="6"/>
  <c r="N105" i="6"/>
  <c r="L106" i="6"/>
  <c r="M106" i="6"/>
  <c r="N106" i="6"/>
  <c r="L107" i="6"/>
  <c r="M107" i="6"/>
  <c r="N107" i="6"/>
  <c r="L108" i="6"/>
  <c r="M108" i="6"/>
  <c r="N108" i="6"/>
  <c r="L109" i="6"/>
  <c r="M109" i="6"/>
  <c r="N109" i="6"/>
  <c r="L110" i="6"/>
  <c r="M110" i="6"/>
  <c r="N110" i="6"/>
  <c r="L111" i="6"/>
  <c r="M111" i="6"/>
  <c r="N111" i="6"/>
  <c r="L112" i="6"/>
  <c r="M112" i="6"/>
  <c r="N112" i="6"/>
  <c r="L113" i="6"/>
  <c r="M113" i="6"/>
  <c r="N113" i="6"/>
  <c r="L114" i="6"/>
  <c r="M114" i="6"/>
  <c r="N114" i="6"/>
  <c r="L115" i="6"/>
  <c r="M115" i="6"/>
  <c r="N115" i="6"/>
  <c r="L116" i="6"/>
  <c r="M116" i="6"/>
  <c r="N116" i="6"/>
  <c r="L117" i="6"/>
  <c r="M117" i="6"/>
  <c r="N117" i="6"/>
  <c r="L118" i="6"/>
  <c r="M118" i="6"/>
  <c r="N118" i="6"/>
  <c r="L119" i="6"/>
  <c r="M119" i="6"/>
  <c r="N119" i="6"/>
  <c r="L120" i="6"/>
  <c r="M120" i="6"/>
  <c r="N120" i="6"/>
  <c r="L121" i="6"/>
  <c r="M121" i="6"/>
  <c r="N121" i="6"/>
  <c r="L122" i="6"/>
  <c r="M122" i="6"/>
  <c r="N122" i="6"/>
  <c r="L123" i="6"/>
  <c r="M123" i="6"/>
  <c r="N123" i="6"/>
  <c r="L124" i="6"/>
  <c r="M124" i="6"/>
  <c r="N124" i="6"/>
  <c r="L125" i="6"/>
  <c r="M125" i="6"/>
  <c r="N125" i="6"/>
  <c r="L126" i="6"/>
  <c r="M126" i="6"/>
  <c r="N126" i="6"/>
  <c r="L127" i="6"/>
  <c r="M127" i="6"/>
  <c r="N127" i="6"/>
  <c r="L128" i="6"/>
  <c r="M128" i="6"/>
  <c r="N128" i="6"/>
  <c r="L129" i="6"/>
  <c r="M129" i="6"/>
  <c r="N129" i="6"/>
  <c r="L130" i="6"/>
  <c r="M130" i="6"/>
  <c r="N130" i="6"/>
  <c r="L131" i="6"/>
  <c r="M131" i="6"/>
  <c r="N131" i="6"/>
  <c r="L132" i="6"/>
  <c r="M132" i="6"/>
  <c r="N132" i="6"/>
  <c r="L133" i="6"/>
  <c r="M133" i="6"/>
  <c r="N133" i="6"/>
  <c r="L134" i="6"/>
  <c r="M134" i="6"/>
  <c r="N134" i="6"/>
  <c r="L135" i="6"/>
  <c r="M135" i="6"/>
  <c r="N135" i="6"/>
  <c r="L136" i="6"/>
  <c r="M136" i="6"/>
  <c r="N136" i="6"/>
  <c r="L137" i="6"/>
  <c r="M137" i="6"/>
  <c r="N137" i="6"/>
  <c r="L138" i="6"/>
  <c r="M138" i="6"/>
  <c r="N138" i="6"/>
  <c r="L139" i="6"/>
  <c r="M139" i="6"/>
  <c r="N139" i="6"/>
  <c r="L140" i="6"/>
  <c r="M140" i="6"/>
  <c r="N140" i="6"/>
  <c r="L141" i="6"/>
  <c r="M141" i="6"/>
  <c r="N141" i="6"/>
  <c r="L142" i="6"/>
  <c r="M142" i="6"/>
  <c r="N142" i="6"/>
  <c r="L143" i="6"/>
  <c r="M143" i="6"/>
  <c r="N143" i="6"/>
  <c r="L144" i="6"/>
  <c r="M144" i="6"/>
  <c r="N144" i="6"/>
  <c r="L145" i="6"/>
  <c r="M145" i="6"/>
  <c r="N145" i="6"/>
  <c r="L146" i="6"/>
  <c r="M146" i="6"/>
  <c r="N146" i="6"/>
  <c r="L147" i="6"/>
  <c r="M147" i="6"/>
  <c r="N147" i="6"/>
  <c r="L148" i="6"/>
  <c r="M148" i="6"/>
  <c r="N148" i="6"/>
  <c r="L149" i="6"/>
  <c r="M149" i="6"/>
  <c r="N149" i="6"/>
  <c r="L150" i="6"/>
  <c r="M150" i="6"/>
  <c r="N150" i="6"/>
  <c r="L151" i="6"/>
  <c r="M151" i="6"/>
  <c r="N151" i="6"/>
  <c r="L152" i="6"/>
  <c r="M152" i="6"/>
  <c r="N152" i="6"/>
  <c r="L153" i="6"/>
  <c r="M153" i="6"/>
  <c r="N153" i="6"/>
  <c r="L154" i="6"/>
  <c r="M154" i="6"/>
  <c r="N154" i="6"/>
  <c r="L155" i="6"/>
  <c r="M155" i="6"/>
  <c r="N155" i="6"/>
  <c r="L156" i="6"/>
  <c r="M156" i="6"/>
  <c r="N156" i="6"/>
  <c r="L157" i="6"/>
  <c r="M157" i="6"/>
  <c r="N157" i="6"/>
  <c r="L158" i="6"/>
  <c r="M158" i="6"/>
  <c r="N158" i="6"/>
  <c r="L159" i="6"/>
  <c r="M159" i="6"/>
  <c r="N159" i="6"/>
  <c r="L160" i="6"/>
  <c r="M160" i="6"/>
  <c r="N160" i="6"/>
  <c r="L161" i="6"/>
  <c r="M161" i="6"/>
  <c r="N161" i="6"/>
  <c r="L162" i="6"/>
  <c r="M162" i="6"/>
  <c r="N162" i="6"/>
  <c r="L163" i="6"/>
  <c r="M163" i="6"/>
  <c r="N163" i="6"/>
  <c r="N3" i="6"/>
  <c r="M3" i="6"/>
  <c r="L3" i="6"/>
  <c r="G21" i="6"/>
  <c r="H21" i="6"/>
  <c r="I21" i="6"/>
  <c r="J21" i="6"/>
  <c r="G162" i="6"/>
  <c r="H162" i="6"/>
  <c r="I162" i="6"/>
  <c r="J162" i="6"/>
  <c r="G28" i="6"/>
  <c r="H28" i="6"/>
  <c r="I28" i="6"/>
  <c r="J28" i="6"/>
  <c r="G33" i="6"/>
  <c r="H33" i="6"/>
  <c r="I33" i="6"/>
  <c r="J33" i="6"/>
  <c r="G35" i="6"/>
  <c r="H35" i="6"/>
  <c r="I35" i="6"/>
  <c r="J35" i="6"/>
  <c r="G71" i="6"/>
  <c r="H71" i="6"/>
  <c r="I71" i="6"/>
  <c r="J71" i="6"/>
  <c r="G140" i="6"/>
  <c r="H140" i="6"/>
  <c r="I140" i="6"/>
  <c r="J140" i="6"/>
  <c r="G14" i="6"/>
  <c r="H14" i="6"/>
  <c r="I14" i="6"/>
  <c r="J14" i="6"/>
  <c r="G53" i="6"/>
  <c r="H53" i="6"/>
  <c r="I53" i="6"/>
  <c r="J53" i="6"/>
  <c r="G58" i="6"/>
  <c r="H58" i="6"/>
  <c r="I58" i="6"/>
  <c r="J58" i="6"/>
  <c r="G19" i="6"/>
  <c r="H19" i="6"/>
  <c r="I19" i="6"/>
  <c r="J19" i="6"/>
  <c r="G3" i="6"/>
  <c r="H3" i="6"/>
  <c r="I3" i="6"/>
  <c r="J3" i="6"/>
  <c r="G43" i="6"/>
  <c r="H43" i="6"/>
  <c r="I43" i="6"/>
  <c r="J43" i="6"/>
  <c r="G32" i="6"/>
  <c r="H32" i="6"/>
  <c r="I32" i="6"/>
  <c r="J32" i="6"/>
  <c r="G6" i="6"/>
  <c r="H6" i="6"/>
  <c r="I6" i="6"/>
  <c r="J6" i="6"/>
  <c r="G44" i="6"/>
  <c r="H44" i="6"/>
  <c r="I44" i="6"/>
  <c r="J44" i="6"/>
  <c r="G46" i="6"/>
  <c r="H46" i="6"/>
  <c r="I46" i="6"/>
  <c r="J46" i="6"/>
  <c r="G36" i="6"/>
  <c r="H36" i="6"/>
  <c r="I36" i="6"/>
  <c r="J36" i="6"/>
  <c r="G80" i="6"/>
  <c r="H80" i="6"/>
  <c r="I80" i="6"/>
  <c r="J80" i="6"/>
  <c r="G10" i="6"/>
  <c r="H10" i="6"/>
  <c r="I10" i="6"/>
  <c r="J10" i="6"/>
  <c r="G57" i="6"/>
  <c r="H57" i="6"/>
  <c r="I57" i="6"/>
  <c r="J57" i="6"/>
  <c r="G23" i="6"/>
  <c r="H23" i="6"/>
  <c r="I23" i="6"/>
  <c r="J23" i="6"/>
  <c r="G16" i="6"/>
  <c r="H16" i="6"/>
  <c r="I16" i="6"/>
  <c r="J16" i="6"/>
  <c r="G136" i="6"/>
  <c r="H136" i="6"/>
  <c r="I136" i="6"/>
  <c r="J136" i="6"/>
  <c r="G45" i="6"/>
  <c r="H45" i="6"/>
  <c r="I45" i="6"/>
  <c r="J45" i="6"/>
  <c r="G24" i="6"/>
  <c r="H24" i="6"/>
  <c r="I24" i="6"/>
  <c r="J24" i="6"/>
  <c r="G115" i="6"/>
  <c r="H115" i="6"/>
  <c r="I115" i="6"/>
  <c r="J115" i="6"/>
  <c r="G105" i="6"/>
  <c r="H105" i="6"/>
  <c r="I105" i="6"/>
  <c r="J105" i="6"/>
  <c r="G135" i="6"/>
  <c r="H135" i="6"/>
  <c r="I135" i="6"/>
  <c r="J135" i="6"/>
  <c r="G48" i="6"/>
  <c r="H48" i="6"/>
  <c r="I48" i="6"/>
  <c r="J48" i="6"/>
  <c r="G109" i="6"/>
  <c r="H109" i="6"/>
  <c r="I109" i="6"/>
  <c r="J109" i="6"/>
  <c r="G11" i="6"/>
  <c r="H11" i="6"/>
  <c r="I11" i="6"/>
  <c r="J11" i="6"/>
  <c r="G67" i="6"/>
  <c r="H67" i="6"/>
  <c r="I67" i="6"/>
  <c r="J67" i="6"/>
  <c r="G17" i="6"/>
  <c r="H17" i="6"/>
  <c r="I17" i="6"/>
  <c r="J17" i="6"/>
  <c r="G25" i="6"/>
  <c r="H25" i="6"/>
  <c r="I25" i="6"/>
  <c r="J25" i="6"/>
  <c r="G31" i="6"/>
  <c r="H31" i="6"/>
  <c r="I31" i="6"/>
  <c r="J31" i="6"/>
  <c r="G74" i="6"/>
  <c r="H74" i="6"/>
  <c r="I74" i="6"/>
  <c r="J74" i="6"/>
  <c r="G56" i="6"/>
  <c r="H56" i="6"/>
  <c r="I56" i="6"/>
  <c r="J56" i="6"/>
  <c r="G12" i="6"/>
  <c r="H12" i="6"/>
  <c r="I12" i="6"/>
  <c r="J12" i="6"/>
  <c r="G89" i="6"/>
  <c r="H89" i="6"/>
  <c r="I89" i="6"/>
  <c r="J89" i="6"/>
  <c r="G119" i="6"/>
  <c r="H119" i="6"/>
  <c r="I119" i="6"/>
  <c r="J119" i="6"/>
  <c r="G137" i="6"/>
  <c r="H137" i="6"/>
  <c r="I137" i="6"/>
  <c r="J137" i="6"/>
  <c r="G7" i="6"/>
  <c r="H7" i="6"/>
  <c r="I7" i="6"/>
  <c r="J7" i="6"/>
  <c r="G79" i="6"/>
  <c r="H79" i="6"/>
  <c r="I79" i="6"/>
  <c r="J79" i="6"/>
  <c r="G127" i="6"/>
  <c r="H127" i="6"/>
  <c r="I127" i="6"/>
  <c r="J127" i="6"/>
  <c r="G101" i="6"/>
  <c r="H101" i="6"/>
  <c r="I101" i="6"/>
  <c r="J101" i="6"/>
  <c r="G77" i="6"/>
  <c r="H77" i="6"/>
  <c r="I77" i="6"/>
  <c r="J77" i="6"/>
  <c r="G87" i="6"/>
  <c r="H87" i="6"/>
  <c r="I87" i="6"/>
  <c r="J87" i="6"/>
  <c r="G42" i="6"/>
  <c r="H42" i="6"/>
  <c r="I42" i="6"/>
  <c r="J42" i="6"/>
  <c r="G85" i="6"/>
  <c r="H85" i="6"/>
  <c r="I85" i="6"/>
  <c r="J85" i="6"/>
  <c r="G88" i="6"/>
  <c r="H88" i="6"/>
  <c r="I88" i="6"/>
  <c r="J88" i="6"/>
  <c r="G66" i="6"/>
  <c r="H66" i="6"/>
  <c r="I66" i="6"/>
  <c r="J66" i="6"/>
  <c r="G125" i="6"/>
  <c r="H125" i="6"/>
  <c r="I125" i="6"/>
  <c r="J125" i="6"/>
  <c r="G34" i="6"/>
  <c r="H34" i="6"/>
  <c r="I34" i="6"/>
  <c r="J34" i="6"/>
  <c r="G60" i="6"/>
  <c r="H60" i="6"/>
  <c r="I60" i="6"/>
  <c r="J60" i="6"/>
  <c r="G133" i="6"/>
  <c r="H133" i="6"/>
  <c r="I133" i="6"/>
  <c r="J133" i="6"/>
  <c r="G54" i="6"/>
  <c r="H54" i="6"/>
  <c r="I54" i="6"/>
  <c r="J54" i="6"/>
  <c r="G5" i="6"/>
  <c r="H5" i="6"/>
  <c r="I5" i="6"/>
  <c r="J5" i="6"/>
  <c r="G51" i="6"/>
  <c r="H51" i="6"/>
  <c r="I51" i="6"/>
  <c r="J51" i="6"/>
  <c r="G39" i="6"/>
  <c r="H39" i="6"/>
  <c r="I39" i="6"/>
  <c r="J39" i="6"/>
  <c r="G97" i="6"/>
  <c r="H97" i="6"/>
  <c r="I97" i="6"/>
  <c r="J97" i="6"/>
  <c r="G118" i="6"/>
  <c r="H118" i="6"/>
  <c r="I118" i="6"/>
  <c r="J118" i="6"/>
  <c r="G9" i="6"/>
  <c r="H9" i="6"/>
  <c r="I9" i="6"/>
  <c r="J9" i="6"/>
  <c r="G18" i="6"/>
  <c r="H18" i="6"/>
  <c r="I18" i="6"/>
  <c r="J18" i="6"/>
  <c r="G76" i="6"/>
  <c r="H76" i="6"/>
  <c r="I76" i="6"/>
  <c r="J76" i="6"/>
  <c r="G112" i="6"/>
  <c r="H112" i="6"/>
  <c r="I112" i="6"/>
  <c r="J112" i="6"/>
  <c r="G93" i="6"/>
  <c r="H93" i="6"/>
  <c r="I93" i="6"/>
  <c r="J93" i="6"/>
  <c r="G59" i="6"/>
  <c r="H59" i="6"/>
  <c r="I59" i="6"/>
  <c r="J59" i="6"/>
  <c r="G37" i="6"/>
  <c r="H37" i="6"/>
  <c r="I37" i="6"/>
  <c r="J37" i="6"/>
  <c r="G132" i="6"/>
  <c r="H132" i="6"/>
  <c r="I132" i="6"/>
  <c r="J132" i="6"/>
  <c r="G134" i="6"/>
  <c r="H134" i="6"/>
  <c r="I134" i="6"/>
  <c r="J134" i="6"/>
  <c r="G40" i="6"/>
  <c r="H40" i="6"/>
  <c r="I40" i="6"/>
  <c r="J40" i="6"/>
  <c r="G102" i="6"/>
  <c r="H102" i="6"/>
  <c r="I102" i="6"/>
  <c r="J102" i="6"/>
  <c r="G81" i="6"/>
  <c r="H81" i="6"/>
  <c r="I81" i="6"/>
  <c r="J81" i="6"/>
  <c r="G78" i="6"/>
  <c r="H78" i="6"/>
  <c r="I78" i="6"/>
  <c r="J78" i="6"/>
  <c r="G124" i="6"/>
  <c r="H124" i="6"/>
  <c r="I124" i="6"/>
  <c r="J124" i="6"/>
  <c r="G146" i="6"/>
  <c r="H146" i="6"/>
  <c r="I146" i="6"/>
  <c r="J146" i="6"/>
  <c r="G86" i="6"/>
  <c r="H86" i="6"/>
  <c r="I86" i="6"/>
  <c r="J86" i="6"/>
  <c r="G82" i="6"/>
  <c r="H82" i="6"/>
  <c r="I82" i="6"/>
  <c r="J82" i="6"/>
  <c r="G84" i="6"/>
  <c r="H84" i="6"/>
  <c r="I84" i="6"/>
  <c r="J84" i="6"/>
  <c r="G110" i="6"/>
  <c r="H110" i="6"/>
  <c r="I110" i="6"/>
  <c r="J110" i="6"/>
  <c r="G22" i="6"/>
  <c r="H22" i="6"/>
  <c r="I22" i="6"/>
  <c r="J22" i="6"/>
  <c r="G52" i="6"/>
  <c r="H52" i="6"/>
  <c r="I52" i="6"/>
  <c r="J52" i="6"/>
  <c r="G144" i="6"/>
  <c r="H144" i="6"/>
  <c r="I144" i="6"/>
  <c r="J144" i="6"/>
  <c r="G108" i="6"/>
  <c r="H108" i="6"/>
  <c r="I108" i="6"/>
  <c r="J108" i="6"/>
  <c r="G69" i="6"/>
  <c r="H69" i="6"/>
  <c r="I69" i="6"/>
  <c r="J69" i="6"/>
  <c r="G62" i="6"/>
  <c r="H62" i="6"/>
  <c r="I62" i="6"/>
  <c r="J62" i="6"/>
  <c r="G4" i="6"/>
  <c r="H4" i="6"/>
  <c r="I4" i="6"/>
  <c r="J4" i="6"/>
  <c r="G63" i="6"/>
  <c r="H63" i="6"/>
  <c r="I63" i="6"/>
  <c r="J63" i="6"/>
  <c r="G121" i="6"/>
  <c r="H121" i="6"/>
  <c r="I121" i="6"/>
  <c r="J121" i="6"/>
  <c r="G38" i="6"/>
  <c r="H38" i="6"/>
  <c r="I38" i="6"/>
  <c r="J38" i="6"/>
  <c r="G138" i="6"/>
  <c r="H138" i="6"/>
  <c r="I138" i="6"/>
  <c r="J138" i="6"/>
  <c r="G155" i="6"/>
  <c r="H155" i="6"/>
  <c r="I155" i="6"/>
  <c r="J155" i="6"/>
  <c r="G64" i="6"/>
  <c r="H64" i="6"/>
  <c r="I64" i="6"/>
  <c r="J64" i="6"/>
  <c r="G41" i="6"/>
  <c r="H41" i="6"/>
  <c r="I41" i="6"/>
  <c r="J41" i="6"/>
  <c r="G83" i="6"/>
  <c r="H83" i="6"/>
  <c r="I83" i="6"/>
  <c r="J83" i="6"/>
  <c r="G116" i="6"/>
  <c r="H116" i="6"/>
  <c r="I116" i="6"/>
  <c r="J116" i="6"/>
  <c r="G72" i="6"/>
  <c r="H72" i="6"/>
  <c r="I72" i="6"/>
  <c r="J72" i="6"/>
  <c r="G55" i="6"/>
  <c r="H55" i="6"/>
  <c r="I55" i="6"/>
  <c r="J55" i="6"/>
  <c r="G153" i="6"/>
  <c r="H153" i="6"/>
  <c r="I153" i="6"/>
  <c r="J153" i="6"/>
  <c r="G159" i="6"/>
  <c r="H159" i="6"/>
  <c r="I159" i="6"/>
  <c r="J159" i="6"/>
  <c r="G98" i="6"/>
  <c r="H98" i="6"/>
  <c r="I98" i="6"/>
  <c r="J98" i="6"/>
  <c r="G92" i="6"/>
  <c r="H92" i="6"/>
  <c r="I92" i="6"/>
  <c r="J92" i="6"/>
  <c r="G151" i="6"/>
  <c r="H151" i="6"/>
  <c r="I151" i="6"/>
  <c r="J151" i="6"/>
  <c r="G142" i="6"/>
  <c r="H142" i="6"/>
  <c r="I142" i="6"/>
  <c r="J142" i="6"/>
  <c r="G96" i="6"/>
  <c r="H96" i="6"/>
  <c r="I96" i="6"/>
  <c r="J96" i="6"/>
  <c r="G13" i="6"/>
  <c r="H13" i="6"/>
  <c r="I13" i="6"/>
  <c r="J13" i="6"/>
  <c r="G126" i="6"/>
  <c r="H126" i="6"/>
  <c r="I126" i="6"/>
  <c r="J126" i="6"/>
  <c r="G26" i="6"/>
  <c r="H26" i="6"/>
  <c r="I26" i="6"/>
  <c r="J26" i="6"/>
  <c r="G130" i="6"/>
  <c r="H130" i="6"/>
  <c r="I130" i="6"/>
  <c r="J130" i="6"/>
  <c r="G61" i="6"/>
  <c r="H61" i="6"/>
  <c r="I61" i="6"/>
  <c r="J61" i="6"/>
  <c r="G161" i="6"/>
  <c r="H161" i="6"/>
  <c r="I161" i="6"/>
  <c r="J161" i="6"/>
  <c r="G90" i="6"/>
  <c r="H90" i="6"/>
  <c r="I90" i="6"/>
  <c r="J90" i="6"/>
  <c r="G27" i="6"/>
  <c r="H27" i="6"/>
  <c r="I27" i="6"/>
  <c r="J27" i="6"/>
  <c r="G148" i="6"/>
  <c r="H148" i="6"/>
  <c r="I148" i="6"/>
  <c r="J148" i="6"/>
  <c r="G150" i="6"/>
  <c r="H150" i="6"/>
  <c r="I150" i="6"/>
  <c r="J150" i="6"/>
  <c r="G50" i="6"/>
  <c r="H50" i="6"/>
  <c r="I50" i="6"/>
  <c r="J50" i="6"/>
  <c r="G107" i="6"/>
  <c r="H107" i="6"/>
  <c r="I107" i="6"/>
  <c r="J107" i="6"/>
  <c r="G8" i="6"/>
  <c r="H8" i="6"/>
  <c r="I8" i="6"/>
  <c r="J8" i="6"/>
  <c r="G131" i="6"/>
  <c r="H131" i="6"/>
  <c r="I131" i="6"/>
  <c r="J131" i="6"/>
  <c r="G73" i="6"/>
  <c r="H73" i="6"/>
  <c r="I73" i="6"/>
  <c r="J73" i="6"/>
  <c r="G104" i="6"/>
  <c r="H104" i="6"/>
  <c r="I104" i="6"/>
  <c r="J104" i="6"/>
  <c r="G95" i="6"/>
  <c r="H95" i="6"/>
  <c r="I95" i="6"/>
  <c r="J95" i="6"/>
  <c r="G94" i="6"/>
  <c r="H94" i="6"/>
  <c r="I94" i="6"/>
  <c r="J94" i="6"/>
  <c r="G30" i="6"/>
  <c r="H30" i="6"/>
  <c r="I30" i="6"/>
  <c r="J30" i="6"/>
  <c r="G100" i="6"/>
  <c r="H100" i="6"/>
  <c r="I100" i="6"/>
  <c r="J100" i="6"/>
  <c r="G122" i="6"/>
  <c r="H122" i="6"/>
  <c r="I122" i="6"/>
  <c r="J122" i="6"/>
  <c r="G117" i="6"/>
  <c r="H117" i="6"/>
  <c r="I117" i="6"/>
  <c r="J117" i="6"/>
  <c r="G99" i="6"/>
  <c r="H99" i="6"/>
  <c r="I99" i="6"/>
  <c r="J99" i="6"/>
  <c r="G111" i="6"/>
  <c r="H111" i="6"/>
  <c r="I111" i="6"/>
  <c r="J111" i="6"/>
  <c r="G103" i="6"/>
  <c r="H103" i="6"/>
  <c r="I103" i="6"/>
  <c r="J103" i="6"/>
  <c r="G143" i="6"/>
  <c r="H143" i="6"/>
  <c r="I143" i="6"/>
  <c r="J143" i="6"/>
  <c r="G157" i="6"/>
  <c r="H157" i="6"/>
  <c r="I157" i="6"/>
  <c r="J157" i="6"/>
  <c r="G154" i="6"/>
  <c r="H154" i="6"/>
  <c r="I154" i="6"/>
  <c r="J154" i="6"/>
  <c r="G141" i="6"/>
  <c r="H141" i="6"/>
  <c r="I141" i="6"/>
  <c r="J141" i="6"/>
  <c r="G106" i="6"/>
  <c r="H106" i="6"/>
  <c r="I106" i="6"/>
  <c r="J106" i="6"/>
  <c r="G156" i="6"/>
  <c r="H156" i="6"/>
  <c r="I156" i="6"/>
  <c r="J156" i="6"/>
  <c r="G123" i="6"/>
  <c r="H123" i="6"/>
  <c r="I123" i="6"/>
  <c r="J123" i="6"/>
  <c r="G20" i="6"/>
  <c r="H20" i="6"/>
  <c r="I20" i="6"/>
  <c r="J20" i="6"/>
  <c r="G65" i="6"/>
  <c r="H65" i="6"/>
  <c r="I65" i="6"/>
  <c r="J65" i="6"/>
  <c r="G139" i="6"/>
  <c r="H139" i="6"/>
  <c r="I139" i="6"/>
  <c r="J139" i="6"/>
  <c r="G113" i="6"/>
  <c r="H113" i="6"/>
  <c r="I113" i="6"/>
  <c r="J113" i="6"/>
  <c r="G149" i="6"/>
  <c r="H149" i="6"/>
  <c r="I149" i="6"/>
  <c r="J149" i="6"/>
  <c r="G49" i="6"/>
  <c r="H49" i="6"/>
  <c r="I49" i="6"/>
  <c r="J49" i="6"/>
  <c r="G120" i="6"/>
  <c r="H120" i="6"/>
  <c r="I120" i="6"/>
  <c r="J120" i="6"/>
  <c r="G152" i="6"/>
  <c r="H152" i="6"/>
  <c r="I152" i="6"/>
  <c r="J152" i="6"/>
  <c r="G68" i="6"/>
  <c r="H68" i="6"/>
  <c r="I68" i="6"/>
  <c r="J68" i="6"/>
  <c r="G128" i="6"/>
  <c r="H128" i="6"/>
  <c r="I128" i="6"/>
  <c r="J128" i="6"/>
  <c r="G75" i="6"/>
  <c r="H75" i="6"/>
  <c r="I75" i="6"/>
  <c r="J75" i="6"/>
  <c r="G114" i="6"/>
  <c r="H114" i="6"/>
  <c r="I114" i="6"/>
  <c r="J114" i="6"/>
  <c r="G158" i="6"/>
  <c r="H158" i="6"/>
  <c r="I158" i="6"/>
  <c r="J158" i="6"/>
  <c r="G91" i="6"/>
  <c r="H91" i="6"/>
  <c r="I91" i="6"/>
  <c r="J91" i="6"/>
  <c r="G160" i="6"/>
  <c r="H160" i="6"/>
  <c r="I160" i="6"/>
  <c r="J160" i="6"/>
  <c r="G129" i="6"/>
  <c r="H129" i="6"/>
  <c r="I129" i="6"/>
  <c r="J129" i="6"/>
  <c r="G145" i="6"/>
  <c r="H145" i="6"/>
  <c r="I145" i="6"/>
  <c r="J145" i="6"/>
  <c r="G147" i="6"/>
  <c r="H147" i="6"/>
  <c r="I147" i="6"/>
  <c r="J147" i="6"/>
  <c r="G15" i="6"/>
  <c r="H15" i="6"/>
  <c r="I15" i="6"/>
  <c r="J15" i="6"/>
  <c r="G47" i="6"/>
  <c r="H47" i="6"/>
  <c r="I47" i="6"/>
  <c r="J47" i="6"/>
  <c r="G70" i="6"/>
  <c r="H70" i="6"/>
  <c r="I70" i="6"/>
  <c r="J70" i="6"/>
  <c r="G163" i="6"/>
  <c r="H163" i="6"/>
  <c r="I163" i="6"/>
  <c r="J163" i="6"/>
  <c r="J29" i="6"/>
  <c r="I29" i="6"/>
  <c r="H29" i="6"/>
  <c r="G29" i="6"/>
  <c r="L4" i="5"/>
  <c r="M4" i="5"/>
  <c r="N4" i="5"/>
  <c r="L5" i="5"/>
  <c r="M5" i="5"/>
  <c r="N5" i="5"/>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N3" i="5"/>
  <c r="M3" i="5"/>
  <c r="L3" i="5"/>
  <c r="G60" i="5"/>
  <c r="H60" i="5"/>
  <c r="I60" i="5"/>
  <c r="J60" i="5"/>
  <c r="G160" i="5"/>
  <c r="H160" i="5"/>
  <c r="I160" i="5"/>
  <c r="J160" i="5"/>
  <c r="G56" i="5"/>
  <c r="H56" i="5"/>
  <c r="I56" i="5"/>
  <c r="J56" i="5"/>
  <c r="G77" i="5"/>
  <c r="H77" i="5"/>
  <c r="I77" i="5"/>
  <c r="J77" i="5"/>
  <c r="G73" i="5"/>
  <c r="H73" i="5"/>
  <c r="I73" i="5"/>
  <c r="J73" i="5"/>
  <c r="G4" i="5"/>
  <c r="H4" i="5"/>
  <c r="I4" i="5"/>
  <c r="J4" i="5"/>
  <c r="G145" i="5"/>
  <c r="H145" i="5"/>
  <c r="I145" i="5"/>
  <c r="J145" i="5"/>
  <c r="G37" i="5"/>
  <c r="H37" i="5"/>
  <c r="I37" i="5"/>
  <c r="J37" i="5"/>
  <c r="G10" i="5"/>
  <c r="H10" i="5"/>
  <c r="I10" i="5"/>
  <c r="J10" i="5"/>
  <c r="G34" i="5"/>
  <c r="H34" i="5"/>
  <c r="I34" i="5"/>
  <c r="J34" i="5"/>
  <c r="G109" i="5"/>
  <c r="H109" i="5"/>
  <c r="I109" i="5"/>
  <c r="J109" i="5"/>
  <c r="G38" i="5"/>
  <c r="H38" i="5"/>
  <c r="I38" i="5"/>
  <c r="J38" i="5"/>
  <c r="G127" i="5"/>
  <c r="H127" i="5"/>
  <c r="I127" i="5"/>
  <c r="J127" i="5"/>
  <c r="G47" i="5"/>
  <c r="H47" i="5"/>
  <c r="I47" i="5"/>
  <c r="J47" i="5"/>
  <c r="G6" i="5"/>
  <c r="H6" i="5"/>
  <c r="I6" i="5"/>
  <c r="J6" i="5"/>
  <c r="G119" i="5"/>
  <c r="H119" i="5"/>
  <c r="I119" i="5"/>
  <c r="J119" i="5"/>
  <c r="G135" i="5"/>
  <c r="H135" i="5"/>
  <c r="I135" i="5"/>
  <c r="J135" i="5"/>
  <c r="G59" i="5"/>
  <c r="H59" i="5"/>
  <c r="I59" i="5"/>
  <c r="J59" i="5"/>
  <c r="G100" i="5"/>
  <c r="H100" i="5"/>
  <c r="I100" i="5"/>
  <c r="J100" i="5"/>
  <c r="G33" i="5"/>
  <c r="H33" i="5"/>
  <c r="I33" i="5"/>
  <c r="J33" i="5"/>
  <c r="G122" i="5"/>
  <c r="H122" i="5"/>
  <c r="I122" i="5"/>
  <c r="J122" i="5"/>
  <c r="G103" i="5"/>
  <c r="H103" i="5"/>
  <c r="I103" i="5"/>
  <c r="J103" i="5"/>
  <c r="G24" i="5"/>
  <c r="H24" i="5"/>
  <c r="I24" i="5"/>
  <c r="J24" i="5"/>
  <c r="G89" i="5"/>
  <c r="H89" i="5"/>
  <c r="I89" i="5"/>
  <c r="J89" i="5"/>
  <c r="G68" i="5"/>
  <c r="H68" i="5"/>
  <c r="I68" i="5"/>
  <c r="J68" i="5"/>
  <c r="G61" i="5"/>
  <c r="H61" i="5"/>
  <c r="I61" i="5"/>
  <c r="J61" i="5"/>
  <c r="G14" i="5"/>
  <c r="H14" i="5"/>
  <c r="I14" i="5"/>
  <c r="J14" i="5"/>
  <c r="G133" i="5"/>
  <c r="H133" i="5"/>
  <c r="I133" i="5"/>
  <c r="J133" i="5"/>
  <c r="G16" i="5"/>
  <c r="H16" i="5"/>
  <c r="I16" i="5"/>
  <c r="J16" i="5"/>
  <c r="G153" i="5"/>
  <c r="H153" i="5"/>
  <c r="I153" i="5"/>
  <c r="J153" i="5"/>
  <c r="G55" i="5"/>
  <c r="H55" i="5"/>
  <c r="I55" i="5"/>
  <c r="J55" i="5"/>
  <c r="G151" i="5"/>
  <c r="H151" i="5"/>
  <c r="I151" i="5"/>
  <c r="J151" i="5"/>
  <c r="G17" i="5"/>
  <c r="H17" i="5"/>
  <c r="I17" i="5"/>
  <c r="J17" i="5"/>
  <c r="G22" i="5"/>
  <c r="H22" i="5"/>
  <c r="I22" i="5"/>
  <c r="J22" i="5"/>
  <c r="G81" i="5"/>
  <c r="H81" i="5"/>
  <c r="I81" i="5"/>
  <c r="J81" i="5"/>
  <c r="G101" i="5"/>
  <c r="H101" i="5"/>
  <c r="I101" i="5"/>
  <c r="J101" i="5"/>
  <c r="G130" i="5"/>
  <c r="H130" i="5"/>
  <c r="I130" i="5"/>
  <c r="J130" i="5"/>
  <c r="G41" i="5"/>
  <c r="H41" i="5"/>
  <c r="I41" i="5"/>
  <c r="J41" i="5"/>
  <c r="G30" i="5"/>
  <c r="H30" i="5"/>
  <c r="I30" i="5"/>
  <c r="J30" i="5"/>
  <c r="G134" i="5"/>
  <c r="H134" i="5"/>
  <c r="I134" i="5"/>
  <c r="J134" i="5"/>
  <c r="G67" i="5"/>
  <c r="H67" i="5"/>
  <c r="I67" i="5"/>
  <c r="J67" i="5"/>
  <c r="G140" i="5"/>
  <c r="H140" i="5"/>
  <c r="I140" i="5"/>
  <c r="J140" i="5"/>
  <c r="G26" i="5"/>
  <c r="H26" i="5"/>
  <c r="I26" i="5"/>
  <c r="J26" i="5"/>
  <c r="G83" i="5"/>
  <c r="H83" i="5"/>
  <c r="I83" i="5"/>
  <c r="J83" i="5"/>
  <c r="G99" i="5"/>
  <c r="H99" i="5"/>
  <c r="I99" i="5"/>
  <c r="J99" i="5"/>
  <c r="G13" i="5"/>
  <c r="H13" i="5"/>
  <c r="I13" i="5"/>
  <c r="J13" i="5"/>
  <c r="G125" i="5"/>
  <c r="H125" i="5"/>
  <c r="I125" i="5"/>
  <c r="J125" i="5"/>
  <c r="G12" i="5"/>
  <c r="H12" i="5"/>
  <c r="I12" i="5"/>
  <c r="J12" i="5"/>
  <c r="G115" i="5"/>
  <c r="H115" i="5"/>
  <c r="I115" i="5"/>
  <c r="J115" i="5"/>
  <c r="G142" i="5"/>
  <c r="H142" i="5"/>
  <c r="I142" i="5"/>
  <c r="J142" i="5"/>
  <c r="G84" i="5"/>
  <c r="H84" i="5"/>
  <c r="I84" i="5"/>
  <c r="J84" i="5"/>
  <c r="G58" i="5"/>
  <c r="H58" i="5"/>
  <c r="I58" i="5"/>
  <c r="J58" i="5"/>
  <c r="G129" i="5"/>
  <c r="H129" i="5"/>
  <c r="I129" i="5"/>
  <c r="J129" i="5"/>
  <c r="G147" i="5"/>
  <c r="H147" i="5"/>
  <c r="I147" i="5"/>
  <c r="J147" i="5"/>
  <c r="G46" i="5"/>
  <c r="H46" i="5"/>
  <c r="I46" i="5"/>
  <c r="J46" i="5"/>
  <c r="G113" i="5"/>
  <c r="H113" i="5"/>
  <c r="I113" i="5"/>
  <c r="J113" i="5"/>
  <c r="G90" i="5"/>
  <c r="H90" i="5"/>
  <c r="I90" i="5"/>
  <c r="J90" i="5"/>
  <c r="G15" i="5"/>
  <c r="H15" i="5"/>
  <c r="I15" i="5"/>
  <c r="J15" i="5"/>
  <c r="G152" i="5"/>
  <c r="H152" i="5"/>
  <c r="I152" i="5"/>
  <c r="J152" i="5"/>
  <c r="G79" i="5"/>
  <c r="H79" i="5"/>
  <c r="I79" i="5"/>
  <c r="J79" i="5"/>
  <c r="G126" i="5"/>
  <c r="H126" i="5"/>
  <c r="I126" i="5"/>
  <c r="J126" i="5"/>
  <c r="G124" i="5"/>
  <c r="H124" i="5"/>
  <c r="I124" i="5"/>
  <c r="J124" i="5"/>
  <c r="G7" i="5"/>
  <c r="H7" i="5"/>
  <c r="I7" i="5"/>
  <c r="J7" i="5"/>
  <c r="G118" i="5"/>
  <c r="H118" i="5"/>
  <c r="I118" i="5"/>
  <c r="J118" i="5"/>
  <c r="G112" i="5"/>
  <c r="H112" i="5"/>
  <c r="I112" i="5"/>
  <c r="J112" i="5"/>
  <c r="G75" i="5"/>
  <c r="H75" i="5"/>
  <c r="I75" i="5"/>
  <c r="J75" i="5"/>
  <c r="G20" i="5"/>
  <c r="H20" i="5"/>
  <c r="I20" i="5"/>
  <c r="J20" i="5"/>
  <c r="G78" i="5"/>
  <c r="H78" i="5"/>
  <c r="I78" i="5"/>
  <c r="J78" i="5"/>
  <c r="G74" i="5"/>
  <c r="H74" i="5"/>
  <c r="I74" i="5"/>
  <c r="J74" i="5"/>
  <c r="G97" i="5"/>
  <c r="H97" i="5"/>
  <c r="I97" i="5"/>
  <c r="J97" i="5"/>
  <c r="G117" i="5"/>
  <c r="H117" i="5"/>
  <c r="I117" i="5"/>
  <c r="J117" i="5"/>
  <c r="G40" i="5"/>
  <c r="H40" i="5"/>
  <c r="I40" i="5"/>
  <c r="J40" i="5"/>
  <c r="G111" i="5"/>
  <c r="H111" i="5"/>
  <c r="I111" i="5"/>
  <c r="J111" i="5"/>
  <c r="G44" i="5"/>
  <c r="H44" i="5"/>
  <c r="I44" i="5"/>
  <c r="J44" i="5"/>
  <c r="G48" i="5"/>
  <c r="H48" i="5"/>
  <c r="I48" i="5"/>
  <c r="J48" i="5"/>
  <c r="G69" i="5"/>
  <c r="H69" i="5"/>
  <c r="I69" i="5"/>
  <c r="J69" i="5"/>
  <c r="G92" i="5"/>
  <c r="H92" i="5"/>
  <c r="I92" i="5"/>
  <c r="J92" i="5"/>
  <c r="G28" i="5"/>
  <c r="H28" i="5"/>
  <c r="I28" i="5"/>
  <c r="J28" i="5"/>
  <c r="G143" i="5"/>
  <c r="H143" i="5"/>
  <c r="I143" i="5"/>
  <c r="J143" i="5"/>
  <c r="G144" i="5"/>
  <c r="H144" i="5"/>
  <c r="I144" i="5"/>
  <c r="J144" i="5"/>
  <c r="G25" i="5"/>
  <c r="H25" i="5"/>
  <c r="I25" i="5"/>
  <c r="J25" i="5"/>
  <c r="G42" i="5"/>
  <c r="H42" i="5"/>
  <c r="I42" i="5"/>
  <c r="J42" i="5"/>
  <c r="G91" i="5"/>
  <c r="H91" i="5"/>
  <c r="I91" i="5"/>
  <c r="J91" i="5"/>
  <c r="G138" i="5"/>
  <c r="H138" i="5"/>
  <c r="I138" i="5"/>
  <c r="J138" i="5"/>
  <c r="G94" i="5"/>
  <c r="H94" i="5"/>
  <c r="I94" i="5"/>
  <c r="J94" i="5"/>
  <c r="G105" i="5"/>
  <c r="H105" i="5"/>
  <c r="I105" i="5"/>
  <c r="J105" i="5"/>
  <c r="G57" i="5"/>
  <c r="H57" i="5"/>
  <c r="I57" i="5"/>
  <c r="J57" i="5"/>
  <c r="G155" i="5"/>
  <c r="H155" i="5"/>
  <c r="I155" i="5"/>
  <c r="J155" i="5"/>
  <c r="G82" i="5"/>
  <c r="H82" i="5"/>
  <c r="I82" i="5"/>
  <c r="J82" i="5"/>
  <c r="G107" i="5"/>
  <c r="H107" i="5"/>
  <c r="I107" i="5"/>
  <c r="J107" i="5"/>
  <c r="G51" i="5"/>
  <c r="H51" i="5"/>
  <c r="I51" i="5"/>
  <c r="J51" i="5"/>
  <c r="G70" i="5"/>
  <c r="H70" i="5"/>
  <c r="I70" i="5"/>
  <c r="J70" i="5"/>
  <c r="G120" i="5"/>
  <c r="H120" i="5"/>
  <c r="I120" i="5"/>
  <c r="J120" i="5"/>
  <c r="G19" i="5"/>
  <c r="H19" i="5"/>
  <c r="I19" i="5"/>
  <c r="J19" i="5"/>
  <c r="G23" i="5"/>
  <c r="H23" i="5"/>
  <c r="I23" i="5"/>
  <c r="J23" i="5"/>
  <c r="G128" i="5"/>
  <c r="H128" i="5"/>
  <c r="I128" i="5"/>
  <c r="J128" i="5"/>
  <c r="G66" i="5"/>
  <c r="H66" i="5"/>
  <c r="I66" i="5"/>
  <c r="J66" i="5"/>
  <c r="G76" i="5"/>
  <c r="H76" i="5"/>
  <c r="I76" i="5"/>
  <c r="J76" i="5"/>
  <c r="G96" i="5"/>
  <c r="H96" i="5"/>
  <c r="I96" i="5"/>
  <c r="J96" i="5"/>
  <c r="G161" i="5"/>
  <c r="H161" i="5"/>
  <c r="I161" i="5"/>
  <c r="J161" i="5"/>
  <c r="G149" i="5"/>
  <c r="H149" i="5"/>
  <c r="I149" i="5"/>
  <c r="J149" i="5"/>
  <c r="G86" i="5"/>
  <c r="H86" i="5"/>
  <c r="I86" i="5"/>
  <c r="J86" i="5"/>
  <c r="G5" i="5"/>
  <c r="H5" i="5"/>
  <c r="I5" i="5"/>
  <c r="J5" i="5"/>
  <c r="G9" i="5"/>
  <c r="H9" i="5"/>
  <c r="I9" i="5"/>
  <c r="J9" i="5"/>
  <c r="G121" i="5"/>
  <c r="H121" i="5"/>
  <c r="I121" i="5"/>
  <c r="J121" i="5"/>
  <c r="G27" i="5"/>
  <c r="H27" i="5"/>
  <c r="I27" i="5"/>
  <c r="J27" i="5"/>
  <c r="G36" i="5"/>
  <c r="H36" i="5"/>
  <c r="I36" i="5"/>
  <c r="J36" i="5"/>
  <c r="G53" i="5"/>
  <c r="H53" i="5"/>
  <c r="I53" i="5"/>
  <c r="J53" i="5"/>
  <c r="G71" i="5"/>
  <c r="H71" i="5"/>
  <c r="I71" i="5"/>
  <c r="J71" i="5"/>
  <c r="G158" i="5"/>
  <c r="H158" i="5"/>
  <c r="I158" i="5"/>
  <c r="J158" i="5"/>
  <c r="G31" i="5"/>
  <c r="H31" i="5"/>
  <c r="I31" i="5"/>
  <c r="J31" i="5"/>
  <c r="G162" i="5"/>
  <c r="H162" i="5"/>
  <c r="I162" i="5"/>
  <c r="J162" i="5"/>
  <c r="G29" i="5"/>
  <c r="H29" i="5"/>
  <c r="I29" i="5"/>
  <c r="J29" i="5"/>
  <c r="G72" i="5"/>
  <c r="H72" i="5"/>
  <c r="I72" i="5"/>
  <c r="J72" i="5"/>
  <c r="G85" i="5"/>
  <c r="H85" i="5"/>
  <c r="I85" i="5"/>
  <c r="J85" i="5"/>
  <c r="G108" i="5"/>
  <c r="H108" i="5"/>
  <c r="I108" i="5"/>
  <c r="J108" i="5"/>
  <c r="G3" i="5"/>
  <c r="H3" i="5"/>
  <c r="I3" i="5"/>
  <c r="J3" i="5"/>
  <c r="G43" i="5"/>
  <c r="H43" i="5"/>
  <c r="I43" i="5"/>
  <c r="J43" i="5"/>
  <c r="G102" i="5"/>
  <c r="H102" i="5"/>
  <c r="I102" i="5"/>
  <c r="J102" i="5"/>
  <c r="G123" i="5"/>
  <c r="H123" i="5"/>
  <c r="I123" i="5"/>
  <c r="J123" i="5"/>
  <c r="G148" i="5"/>
  <c r="H148" i="5"/>
  <c r="I148" i="5"/>
  <c r="J148" i="5"/>
  <c r="G93" i="5"/>
  <c r="H93" i="5"/>
  <c r="I93" i="5"/>
  <c r="J93" i="5"/>
  <c r="G88" i="5"/>
  <c r="H88" i="5"/>
  <c r="I88" i="5"/>
  <c r="J88" i="5"/>
  <c r="G104" i="5"/>
  <c r="H104" i="5"/>
  <c r="I104" i="5"/>
  <c r="J104" i="5"/>
  <c r="G50" i="5"/>
  <c r="H50" i="5"/>
  <c r="I50" i="5"/>
  <c r="J50" i="5"/>
  <c r="G116" i="5"/>
  <c r="H116" i="5"/>
  <c r="I116" i="5"/>
  <c r="J116" i="5"/>
  <c r="G21" i="5"/>
  <c r="H21" i="5"/>
  <c r="I21" i="5"/>
  <c r="J21" i="5"/>
  <c r="G146" i="5"/>
  <c r="H146" i="5"/>
  <c r="I146" i="5"/>
  <c r="J146" i="5"/>
  <c r="G45" i="5"/>
  <c r="H45" i="5"/>
  <c r="I45" i="5"/>
  <c r="J45" i="5"/>
  <c r="G87" i="5"/>
  <c r="H87" i="5"/>
  <c r="I87" i="5"/>
  <c r="J87" i="5"/>
  <c r="G139" i="5"/>
  <c r="H139" i="5"/>
  <c r="I139" i="5"/>
  <c r="J139" i="5"/>
  <c r="G137" i="5"/>
  <c r="H137" i="5"/>
  <c r="I137" i="5"/>
  <c r="J137" i="5"/>
  <c r="G157" i="5"/>
  <c r="H157" i="5"/>
  <c r="I157" i="5"/>
  <c r="J157" i="5"/>
  <c r="G98" i="5"/>
  <c r="H98" i="5"/>
  <c r="I98" i="5"/>
  <c r="J98" i="5"/>
  <c r="G141" i="5"/>
  <c r="H141" i="5"/>
  <c r="I141" i="5"/>
  <c r="J141" i="5"/>
  <c r="G54" i="5"/>
  <c r="H54" i="5"/>
  <c r="I54" i="5"/>
  <c r="J54" i="5"/>
  <c r="G156" i="5"/>
  <c r="H156" i="5"/>
  <c r="I156" i="5"/>
  <c r="J156" i="5"/>
  <c r="G18" i="5"/>
  <c r="H18" i="5"/>
  <c r="I18" i="5"/>
  <c r="J18" i="5"/>
  <c r="G8" i="5"/>
  <c r="H8" i="5"/>
  <c r="I8" i="5"/>
  <c r="J8" i="5"/>
  <c r="G131" i="5"/>
  <c r="H131" i="5"/>
  <c r="I131" i="5"/>
  <c r="J131" i="5"/>
  <c r="G95" i="5"/>
  <c r="H95" i="5"/>
  <c r="I95" i="5"/>
  <c r="J95" i="5"/>
  <c r="G150" i="5"/>
  <c r="H150" i="5"/>
  <c r="I150" i="5"/>
  <c r="J150" i="5"/>
  <c r="G110" i="5"/>
  <c r="H110" i="5"/>
  <c r="I110" i="5"/>
  <c r="J110" i="5"/>
  <c r="G63" i="5"/>
  <c r="H63" i="5"/>
  <c r="I63" i="5"/>
  <c r="J63" i="5"/>
  <c r="G62" i="5"/>
  <c r="H62" i="5"/>
  <c r="I62" i="5"/>
  <c r="J62" i="5"/>
  <c r="G64" i="5"/>
  <c r="H64" i="5"/>
  <c r="I64" i="5"/>
  <c r="J64" i="5"/>
  <c r="G52" i="5"/>
  <c r="H52" i="5"/>
  <c r="I52" i="5"/>
  <c r="J52" i="5"/>
  <c r="G32" i="5"/>
  <c r="H32" i="5"/>
  <c r="I32" i="5"/>
  <c r="J32" i="5"/>
  <c r="G132" i="5"/>
  <c r="H132" i="5"/>
  <c r="I132" i="5"/>
  <c r="J132" i="5"/>
  <c r="G65" i="5"/>
  <c r="H65" i="5"/>
  <c r="I65" i="5"/>
  <c r="J65" i="5"/>
  <c r="G114" i="5"/>
  <c r="H114" i="5"/>
  <c r="I114" i="5"/>
  <c r="J114" i="5"/>
  <c r="G39" i="5"/>
  <c r="H39" i="5"/>
  <c r="I39" i="5"/>
  <c r="J39" i="5"/>
  <c r="G106" i="5"/>
  <c r="H106" i="5"/>
  <c r="I106" i="5"/>
  <c r="J106" i="5"/>
  <c r="G49" i="5"/>
  <c r="H49" i="5"/>
  <c r="I49" i="5"/>
  <c r="J49" i="5"/>
  <c r="G159" i="5"/>
  <c r="H159" i="5"/>
  <c r="I159" i="5"/>
  <c r="J159" i="5"/>
  <c r="G136" i="5"/>
  <c r="H136" i="5"/>
  <c r="I136" i="5"/>
  <c r="J136" i="5"/>
  <c r="G35" i="5"/>
  <c r="H35" i="5"/>
  <c r="I35" i="5"/>
  <c r="J35" i="5"/>
  <c r="G154" i="5"/>
  <c r="H154" i="5"/>
  <c r="I154" i="5"/>
  <c r="J154" i="5"/>
  <c r="G80" i="5"/>
  <c r="H80" i="5"/>
  <c r="I80" i="5"/>
  <c r="J80" i="5"/>
  <c r="G163" i="5"/>
  <c r="H163" i="5"/>
  <c r="I163" i="5"/>
  <c r="J163" i="5"/>
  <c r="J11" i="5"/>
  <c r="I11" i="5"/>
  <c r="H11" i="5"/>
  <c r="G11" i="5"/>
  <c r="L4" i="4"/>
  <c r="M4" i="4"/>
  <c r="N4" i="4"/>
  <c r="L5" i="4"/>
  <c r="M5" i="4"/>
  <c r="N5" i="4"/>
  <c r="L6" i="4"/>
  <c r="M6" i="4"/>
  <c r="N6" i="4"/>
  <c r="L7" i="4"/>
  <c r="M7" i="4"/>
  <c r="N7" i="4"/>
  <c r="L8" i="4"/>
  <c r="M8" i="4"/>
  <c r="N8" i="4"/>
  <c r="L9" i="4"/>
  <c r="M9" i="4"/>
  <c r="N9" i="4"/>
  <c r="L10" i="4"/>
  <c r="M10" i="4"/>
  <c r="N10" i="4"/>
  <c r="L11" i="4"/>
  <c r="M11" i="4"/>
  <c r="N11" i="4"/>
  <c r="L12" i="4"/>
  <c r="M12" i="4"/>
  <c r="N12" i="4"/>
  <c r="L13" i="4"/>
  <c r="M13" i="4"/>
  <c r="N13" i="4"/>
  <c r="L14" i="4"/>
  <c r="M14" i="4"/>
  <c r="N14" i="4"/>
  <c r="L15" i="4"/>
  <c r="M15" i="4"/>
  <c r="N15" i="4"/>
  <c r="L16" i="4"/>
  <c r="M16" i="4"/>
  <c r="N16" i="4"/>
  <c r="L17" i="4"/>
  <c r="M17" i="4"/>
  <c r="N17" i="4"/>
  <c r="L18" i="4"/>
  <c r="M18" i="4"/>
  <c r="N18" i="4"/>
  <c r="L19" i="4"/>
  <c r="M19" i="4"/>
  <c r="N19" i="4"/>
  <c r="L20" i="4"/>
  <c r="M20" i="4"/>
  <c r="N20" i="4"/>
  <c r="L21" i="4"/>
  <c r="M21" i="4"/>
  <c r="N21" i="4"/>
  <c r="L22" i="4"/>
  <c r="M22" i="4"/>
  <c r="N22" i="4"/>
  <c r="L23" i="4"/>
  <c r="M23" i="4"/>
  <c r="N23" i="4"/>
  <c r="L24" i="4"/>
  <c r="M24" i="4"/>
  <c r="N24" i="4"/>
  <c r="L25" i="4"/>
  <c r="M25" i="4"/>
  <c r="N25" i="4"/>
  <c r="L26" i="4"/>
  <c r="M26" i="4"/>
  <c r="N26" i="4"/>
  <c r="L27" i="4"/>
  <c r="M27" i="4"/>
  <c r="N27" i="4"/>
  <c r="L28" i="4"/>
  <c r="M28" i="4"/>
  <c r="N28" i="4"/>
  <c r="L29" i="4"/>
  <c r="M29" i="4"/>
  <c r="N29" i="4"/>
  <c r="L30" i="4"/>
  <c r="M30" i="4"/>
  <c r="N30" i="4"/>
  <c r="L31" i="4"/>
  <c r="M31" i="4"/>
  <c r="N31" i="4"/>
  <c r="L32" i="4"/>
  <c r="M32" i="4"/>
  <c r="N32" i="4"/>
  <c r="L33" i="4"/>
  <c r="M33" i="4"/>
  <c r="N33" i="4"/>
  <c r="L34" i="4"/>
  <c r="M34" i="4"/>
  <c r="N34" i="4"/>
  <c r="L35" i="4"/>
  <c r="M35" i="4"/>
  <c r="N35" i="4"/>
  <c r="L36" i="4"/>
  <c r="M36" i="4"/>
  <c r="N36" i="4"/>
  <c r="L37" i="4"/>
  <c r="M37" i="4"/>
  <c r="N37" i="4"/>
  <c r="L38" i="4"/>
  <c r="M38" i="4"/>
  <c r="N38" i="4"/>
  <c r="L39" i="4"/>
  <c r="M39" i="4"/>
  <c r="N39" i="4"/>
  <c r="L40" i="4"/>
  <c r="M40" i="4"/>
  <c r="N40" i="4"/>
  <c r="L41" i="4"/>
  <c r="M41" i="4"/>
  <c r="N41" i="4"/>
  <c r="L42" i="4"/>
  <c r="M42" i="4"/>
  <c r="N42" i="4"/>
  <c r="L43" i="4"/>
  <c r="M43" i="4"/>
  <c r="N43" i="4"/>
  <c r="L44" i="4"/>
  <c r="M44" i="4"/>
  <c r="N44" i="4"/>
  <c r="L45" i="4"/>
  <c r="M45" i="4"/>
  <c r="N45" i="4"/>
  <c r="L46" i="4"/>
  <c r="M46" i="4"/>
  <c r="N46" i="4"/>
  <c r="L47" i="4"/>
  <c r="M47" i="4"/>
  <c r="N47" i="4"/>
  <c r="L48" i="4"/>
  <c r="M48" i="4"/>
  <c r="N48" i="4"/>
  <c r="L49" i="4"/>
  <c r="M49" i="4"/>
  <c r="N49" i="4"/>
  <c r="L50" i="4"/>
  <c r="M50" i="4"/>
  <c r="N50" i="4"/>
  <c r="L51" i="4"/>
  <c r="M51" i="4"/>
  <c r="N51" i="4"/>
  <c r="L52" i="4"/>
  <c r="M52" i="4"/>
  <c r="N52" i="4"/>
  <c r="L53" i="4"/>
  <c r="M53" i="4"/>
  <c r="N53" i="4"/>
  <c r="L54" i="4"/>
  <c r="M54" i="4"/>
  <c r="N54" i="4"/>
  <c r="L55" i="4"/>
  <c r="M55" i="4"/>
  <c r="N55" i="4"/>
  <c r="L56" i="4"/>
  <c r="M56" i="4"/>
  <c r="N56" i="4"/>
  <c r="L57" i="4"/>
  <c r="M57" i="4"/>
  <c r="N57" i="4"/>
  <c r="L58" i="4"/>
  <c r="M58" i="4"/>
  <c r="N58" i="4"/>
  <c r="L59" i="4"/>
  <c r="M59" i="4"/>
  <c r="N59" i="4"/>
  <c r="L60" i="4"/>
  <c r="M60" i="4"/>
  <c r="N60" i="4"/>
  <c r="L61" i="4"/>
  <c r="M61" i="4"/>
  <c r="N61" i="4"/>
  <c r="L62" i="4"/>
  <c r="M62" i="4"/>
  <c r="N62" i="4"/>
  <c r="L63" i="4"/>
  <c r="M63" i="4"/>
  <c r="N63" i="4"/>
  <c r="L64" i="4"/>
  <c r="M64" i="4"/>
  <c r="N64" i="4"/>
  <c r="L65" i="4"/>
  <c r="M65" i="4"/>
  <c r="N65" i="4"/>
  <c r="L66" i="4"/>
  <c r="M66" i="4"/>
  <c r="N66" i="4"/>
  <c r="L67" i="4"/>
  <c r="M67" i="4"/>
  <c r="N67" i="4"/>
  <c r="L68" i="4"/>
  <c r="M68" i="4"/>
  <c r="N68" i="4"/>
  <c r="L69" i="4"/>
  <c r="M69" i="4"/>
  <c r="N69" i="4"/>
  <c r="L70" i="4"/>
  <c r="M70" i="4"/>
  <c r="N70" i="4"/>
  <c r="L71" i="4"/>
  <c r="M71" i="4"/>
  <c r="N71" i="4"/>
  <c r="L72" i="4"/>
  <c r="M72" i="4"/>
  <c r="N72" i="4"/>
  <c r="L73" i="4"/>
  <c r="M73" i="4"/>
  <c r="N73" i="4"/>
  <c r="L74" i="4"/>
  <c r="M74" i="4"/>
  <c r="N74" i="4"/>
  <c r="L75" i="4"/>
  <c r="M75" i="4"/>
  <c r="N75" i="4"/>
  <c r="L76" i="4"/>
  <c r="M76" i="4"/>
  <c r="N76" i="4"/>
  <c r="L77" i="4"/>
  <c r="M77" i="4"/>
  <c r="N77" i="4"/>
  <c r="L78" i="4"/>
  <c r="M78" i="4"/>
  <c r="N78" i="4"/>
  <c r="L79" i="4"/>
  <c r="M79" i="4"/>
  <c r="N79" i="4"/>
  <c r="L80" i="4"/>
  <c r="M80" i="4"/>
  <c r="N80" i="4"/>
  <c r="L81" i="4"/>
  <c r="M81" i="4"/>
  <c r="N81" i="4"/>
  <c r="L82" i="4"/>
  <c r="M82" i="4"/>
  <c r="N82" i="4"/>
  <c r="L83" i="4"/>
  <c r="M83" i="4"/>
  <c r="N83" i="4"/>
  <c r="L84" i="4"/>
  <c r="M84" i="4"/>
  <c r="N84" i="4"/>
  <c r="L85" i="4"/>
  <c r="M85" i="4"/>
  <c r="N85" i="4"/>
  <c r="L86" i="4"/>
  <c r="M86" i="4"/>
  <c r="N86" i="4"/>
  <c r="L87" i="4"/>
  <c r="M87" i="4"/>
  <c r="N87" i="4"/>
  <c r="L88" i="4"/>
  <c r="M88" i="4"/>
  <c r="N88" i="4"/>
  <c r="L89" i="4"/>
  <c r="M89" i="4"/>
  <c r="N89" i="4"/>
  <c r="L90" i="4"/>
  <c r="M90" i="4"/>
  <c r="N90" i="4"/>
  <c r="L91" i="4"/>
  <c r="M91" i="4"/>
  <c r="N91" i="4"/>
  <c r="L92" i="4"/>
  <c r="M92" i="4"/>
  <c r="N92" i="4"/>
  <c r="L93" i="4"/>
  <c r="M93" i="4"/>
  <c r="N93" i="4"/>
  <c r="L94" i="4"/>
  <c r="M94" i="4"/>
  <c r="N94" i="4"/>
  <c r="L95" i="4"/>
  <c r="M95" i="4"/>
  <c r="N95" i="4"/>
  <c r="L96" i="4"/>
  <c r="M96" i="4"/>
  <c r="N96" i="4"/>
  <c r="L97" i="4"/>
  <c r="M97" i="4"/>
  <c r="N97" i="4"/>
  <c r="L98" i="4"/>
  <c r="M98" i="4"/>
  <c r="N98" i="4"/>
  <c r="L99" i="4"/>
  <c r="M99" i="4"/>
  <c r="N99" i="4"/>
  <c r="L100" i="4"/>
  <c r="M100" i="4"/>
  <c r="N100" i="4"/>
  <c r="L101" i="4"/>
  <c r="M101" i="4"/>
  <c r="N101" i="4"/>
  <c r="L102" i="4"/>
  <c r="M102" i="4"/>
  <c r="N102" i="4"/>
  <c r="L103" i="4"/>
  <c r="M103" i="4"/>
  <c r="N103" i="4"/>
  <c r="L104" i="4"/>
  <c r="M104" i="4"/>
  <c r="N104" i="4"/>
  <c r="L105" i="4"/>
  <c r="M105" i="4"/>
  <c r="N105" i="4"/>
  <c r="L106" i="4"/>
  <c r="M106" i="4"/>
  <c r="N106" i="4"/>
  <c r="L107" i="4"/>
  <c r="M107" i="4"/>
  <c r="N107" i="4"/>
  <c r="L108" i="4"/>
  <c r="M108" i="4"/>
  <c r="N108" i="4"/>
  <c r="L109" i="4"/>
  <c r="M109" i="4"/>
  <c r="N109" i="4"/>
  <c r="L110" i="4"/>
  <c r="M110" i="4"/>
  <c r="N110" i="4"/>
  <c r="L111" i="4"/>
  <c r="M111" i="4"/>
  <c r="N111" i="4"/>
  <c r="L112" i="4"/>
  <c r="M112" i="4"/>
  <c r="N112" i="4"/>
  <c r="L113" i="4"/>
  <c r="M113" i="4"/>
  <c r="N113" i="4"/>
  <c r="L114" i="4"/>
  <c r="M114" i="4"/>
  <c r="N114" i="4"/>
  <c r="L115" i="4"/>
  <c r="M115" i="4"/>
  <c r="N115" i="4"/>
  <c r="L116" i="4"/>
  <c r="M116" i="4"/>
  <c r="N116" i="4"/>
  <c r="L117" i="4"/>
  <c r="M117" i="4"/>
  <c r="N117" i="4"/>
  <c r="L118" i="4"/>
  <c r="M118" i="4"/>
  <c r="N118" i="4"/>
  <c r="L119" i="4"/>
  <c r="M119" i="4"/>
  <c r="N119" i="4"/>
  <c r="L120" i="4"/>
  <c r="M120" i="4"/>
  <c r="N120" i="4"/>
  <c r="L121" i="4"/>
  <c r="M121" i="4"/>
  <c r="N121" i="4"/>
  <c r="L122" i="4"/>
  <c r="M122" i="4"/>
  <c r="N122" i="4"/>
  <c r="L123" i="4"/>
  <c r="M123" i="4"/>
  <c r="N123" i="4"/>
  <c r="L124" i="4"/>
  <c r="M124" i="4"/>
  <c r="N124" i="4"/>
  <c r="L125" i="4"/>
  <c r="M125" i="4"/>
  <c r="N125" i="4"/>
  <c r="L126" i="4"/>
  <c r="M126" i="4"/>
  <c r="N126" i="4"/>
  <c r="L127" i="4"/>
  <c r="M127" i="4"/>
  <c r="N127" i="4"/>
  <c r="L128" i="4"/>
  <c r="M128" i="4"/>
  <c r="N128" i="4"/>
  <c r="L129" i="4"/>
  <c r="M129" i="4"/>
  <c r="N129" i="4"/>
  <c r="L130" i="4"/>
  <c r="M130" i="4"/>
  <c r="N130" i="4"/>
  <c r="L131" i="4"/>
  <c r="M131" i="4"/>
  <c r="N131" i="4"/>
  <c r="L132" i="4"/>
  <c r="M132" i="4"/>
  <c r="N132" i="4"/>
  <c r="L133" i="4"/>
  <c r="M133" i="4"/>
  <c r="N133" i="4"/>
  <c r="L134" i="4"/>
  <c r="M134" i="4"/>
  <c r="N134" i="4"/>
  <c r="L135" i="4"/>
  <c r="M135" i="4"/>
  <c r="N135" i="4"/>
  <c r="L136" i="4"/>
  <c r="M136" i="4"/>
  <c r="N136" i="4"/>
  <c r="L137" i="4"/>
  <c r="M137" i="4"/>
  <c r="N137" i="4"/>
  <c r="L138" i="4"/>
  <c r="M138" i="4"/>
  <c r="N138" i="4"/>
  <c r="L139" i="4"/>
  <c r="M139" i="4"/>
  <c r="N139" i="4"/>
  <c r="L140" i="4"/>
  <c r="M140" i="4"/>
  <c r="N140" i="4"/>
  <c r="L141" i="4"/>
  <c r="M141" i="4"/>
  <c r="N141" i="4"/>
  <c r="L142" i="4"/>
  <c r="M142" i="4"/>
  <c r="N142" i="4"/>
  <c r="L143" i="4"/>
  <c r="M143" i="4"/>
  <c r="N143" i="4"/>
  <c r="L144" i="4"/>
  <c r="M144" i="4"/>
  <c r="N144" i="4"/>
  <c r="L145" i="4"/>
  <c r="M145" i="4"/>
  <c r="N145" i="4"/>
  <c r="L146" i="4"/>
  <c r="M146" i="4"/>
  <c r="N146" i="4"/>
  <c r="L147" i="4"/>
  <c r="M147" i="4"/>
  <c r="N147" i="4"/>
  <c r="L148" i="4"/>
  <c r="M148" i="4"/>
  <c r="N148" i="4"/>
  <c r="L149" i="4"/>
  <c r="M149" i="4"/>
  <c r="N149" i="4"/>
  <c r="L150" i="4"/>
  <c r="M150" i="4"/>
  <c r="N150" i="4"/>
  <c r="L151" i="4"/>
  <c r="M151" i="4"/>
  <c r="N151" i="4"/>
  <c r="L152" i="4"/>
  <c r="M152" i="4"/>
  <c r="N152" i="4"/>
  <c r="L153" i="4"/>
  <c r="M153" i="4"/>
  <c r="N153" i="4"/>
  <c r="L154" i="4"/>
  <c r="M154" i="4"/>
  <c r="N154" i="4"/>
  <c r="L155" i="4"/>
  <c r="M155" i="4"/>
  <c r="N155" i="4"/>
  <c r="L156" i="4"/>
  <c r="M156" i="4"/>
  <c r="N156" i="4"/>
  <c r="L157" i="4"/>
  <c r="M157" i="4"/>
  <c r="N157" i="4"/>
  <c r="L158" i="4"/>
  <c r="M158" i="4"/>
  <c r="N158" i="4"/>
  <c r="L159" i="4"/>
  <c r="M159" i="4"/>
  <c r="N159" i="4"/>
  <c r="L160" i="4"/>
  <c r="M160" i="4"/>
  <c r="N160" i="4"/>
  <c r="L161" i="4"/>
  <c r="M161" i="4"/>
  <c r="N161" i="4"/>
  <c r="L162" i="4"/>
  <c r="M162" i="4"/>
  <c r="N162" i="4"/>
  <c r="L163" i="4"/>
  <c r="M163" i="4"/>
  <c r="N163" i="4"/>
  <c r="N3" i="4"/>
  <c r="M3" i="4"/>
  <c r="G4" i="4"/>
  <c r="H4" i="4"/>
  <c r="I4" i="4"/>
  <c r="J4" i="4"/>
  <c r="G5" i="4"/>
  <c r="H5" i="4"/>
  <c r="I5" i="4"/>
  <c r="J5" i="4"/>
  <c r="G6" i="4"/>
  <c r="H6" i="4"/>
  <c r="I6" i="4"/>
  <c r="J6" i="4"/>
  <c r="G7" i="4"/>
  <c r="H7" i="4"/>
  <c r="I7" i="4"/>
  <c r="J7" i="4"/>
  <c r="G8" i="4"/>
  <c r="H8" i="4"/>
  <c r="I8" i="4"/>
  <c r="J8" i="4"/>
  <c r="G9" i="4"/>
  <c r="H9" i="4"/>
  <c r="I9" i="4"/>
  <c r="J9" i="4"/>
  <c r="G10" i="4"/>
  <c r="H10" i="4"/>
  <c r="I10" i="4"/>
  <c r="J10" i="4"/>
  <c r="G11" i="4"/>
  <c r="H11" i="4"/>
  <c r="I11" i="4"/>
  <c r="J11" i="4"/>
  <c r="G12" i="4"/>
  <c r="H12" i="4"/>
  <c r="I12" i="4"/>
  <c r="J12" i="4"/>
  <c r="G13" i="4"/>
  <c r="H13" i="4"/>
  <c r="I13" i="4"/>
  <c r="J13" i="4"/>
  <c r="G14" i="4"/>
  <c r="H14" i="4"/>
  <c r="I14" i="4"/>
  <c r="J14" i="4"/>
  <c r="G15" i="4"/>
  <c r="H15" i="4"/>
  <c r="I15" i="4"/>
  <c r="J15" i="4"/>
  <c r="G16" i="4"/>
  <c r="H16" i="4"/>
  <c r="I16" i="4"/>
  <c r="J16" i="4"/>
  <c r="G17" i="4"/>
  <c r="H17" i="4"/>
  <c r="I17" i="4"/>
  <c r="J17" i="4"/>
  <c r="G18" i="4"/>
  <c r="H18" i="4"/>
  <c r="I18" i="4"/>
  <c r="J18" i="4"/>
  <c r="G19" i="4"/>
  <c r="H19" i="4"/>
  <c r="I19" i="4"/>
  <c r="J19" i="4"/>
  <c r="G20" i="4"/>
  <c r="H20" i="4"/>
  <c r="I20" i="4"/>
  <c r="J20" i="4"/>
  <c r="G21" i="4"/>
  <c r="H21" i="4"/>
  <c r="I21" i="4"/>
  <c r="J21" i="4"/>
  <c r="G22" i="4"/>
  <c r="H22" i="4"/>
  <c r="I22" i="4"/>
  <c r="J22" i="4"/>
  <c r="G23" i="4"/>
  <c r="H23" i="4"/>
  <c r="I23" i="4"/>
  <c r="J23" i="4"/>
  <c r="G24" i="4"/>
  <c r="H24" i="4"/>
  <c r="I24" i="4"/>
  <c r="J24" i="4"/>
  <c r="G25" i="4"/>
  <c r="H25" i="4"/>
  <c r="I25" i="4"/>
  <c r="J25" i="4"/>
  <c r="G26" i="4"/>
  <c r="H26" i="4"/>
  <c r="I26" i="4"/>
  <c r="J26" i="4"/>
  <c r="G27" i="4"/>
  <c r="H27" i="4"/>
  <c r="I27" i="4"/>
  <c r="J27" i="4"/>
  <c r="G28" i="4"/>
  <c r="H28" i="4"/>
  <c r="I28" i="4"/>
  <c r="J28" i="4"/>
  <c r="G29" i="4"/>
  <c r="H29" i="4"/>
  <c r="I29" i="4"/>
  <c r="J29" i="4"/>
  <c r="G30" i="4"/>
  <c r="H30" i="4"/>
  <c r="I30" i="4"/>
  <c r="J30" i="4"/>
  <c r="G31" i="4"/>
  <c r="H31" i="4"/>
  <c r="I31" i="4"/>
  <c r="J31" i="4"/>
  <c r="G32" i="4"/>
  <c r="H32" i="4"/>
  <c r="I32" i="4"/>
  <c r="J32" i="4"/>
  <c r="G33" i="4"/>
  <c r="H33" i="4"/>
  <c r="I33" i="4"/>
  <c r="J33" i="4"/>
  <c r="G34" i="4"/>
  <c r="H34" i="4"/>
  <c r="I34" i="4"/>
  <c r="J34" i="4"/>
  <c r="G35" i="4"/>
  <c r="H35" i="4"/>
  <c r="I35" i="4"/>
  <c r="J35" i="4"/>
  <c r="G36" i="4"/>
  <c r="H36" i="4"/>
  <c r="I36" i="4"/>
  <c r="J36" i="4"/>
  <c r="G37" i="4"/>
  <c r="H37" i="4"/>
  <c r="I37" i="4"/>
  <c r="J37" i="4"/>
  <c r="G38" i="4"/>
  <c r="H38" i="4"/>
  <c r="I38" i="4"/>
  <c r="J38" i="4"/>
  <c r="G39" i="4"/>
  <c r="H39" i="4"/>
  <c r="I39" i="4"/>
  <c r="J39" i="4"/>
  <c r="G40" i="4"/>
  <c r="H40" i="4"/>
  <c r="I40" i="4"/>
  <c r="J40" i="4"/>
  <c r="G41" i="4"/>
  <c r="H41" i="4"/>
  <c r="I41" i="4"/>
  <c r="J41" i="4"/>
  <c r="G42" i="4"/>
  <c r="H42" i="4"/>
  <c r="I42" i="4"/>
  <c r="J42" i="4"/>
  <c r="G43" i="4"/>
  <c r="H43" i="4"/>
  <c r="I43" i="4"/>
  <c r="J43" i="4"/>
  <c r="G44" i="4"/>
  <c r="H44" i="4"/>
  <c r="I44" i="4"/>
  <c r="J44" i="4"/>
  <c r="G45" i="4"/>
  <c r="H45" i="4"/>
  <c r="I45" i="4"/>
  <c r="J45" i="4"/>
  <c r="G46" i="4"/>
  <c r="H46" i="4"/>
  <c r="I46" i="4"/>
  <c r="J46" i="4"/>
  <c r="G47" i="4"/>
  <c r="H47" i="4"/>
  <c r="I47" i="4"/>
  <c r="J47" i="4"/>
  <c r="G48" i="4"/>
  <c r="H48" i="4"/>
  <c r="I48" i="4"/>
  <c r="J48" i="4"/>
  <c r="G49" i="4"/>
  <c r="H49" i="4"/>
  <c r="I49" i="4"/>
  <c r="J49" i="4"/>
  <c r="G50" i="4"/>
  <c r="H50" i="4"/>
  <c r="I50" i="4"/>
  <c r="J50" i="4"/>
  <c r="G51" i="4"/>
  <c r="H51" i="4"/>
  <c r="I51" i="4"/>
  <c r="J51" i="4"/>
  <c r="G52" i="4"/>
  <c r="H52" i="4"/>
  <c r="I52" i="4"/>
  <c r="J52" i="4"/>
  <c r="G53" i="4"/>
  <c r="H53" i="4"/>
  <c r="I53" i="4"/>
  <c r="J53" i="4"/>
  <c r="G54" i="4"/>
  <c r="H54" i="4"/>
  <c r="I54" i="4"/>
  <c r="J54" i="4"/>
  <c r="G55" i="4"/>
  <c r="H55" i="4"/>
  <c r="I55" i="4"/>
  <c r="J55" i="4"/>
  <c r="G56" i="4"/>
  <c r="H56" i="4"/>
  <c r="I56" i="4"/>
  <c r="J56" i="4"/>
  <c r="G57" i="4"/>
  <c r="H57" i="4"/>
  <c r="I57" i="4"/>
  <c r="J57" i="4"/>
  <c r="G58" i="4"/>
  <c r="H58" i="4"/>
  <c r="I58" i="4"/>
  <c r="J58" i="4"/>
  <c r="G59" i="4"/>
  <c r="H59" i="4"/>
  <c r="I59" i="4"/>
  <c r="J59" i="4"/>
  <c r="G60" i="4"/>
  <c r="H60" i="4"/>
  <c r="I60" i="4"/>
  <c r="J60" i="4"/>
  <c r="G61" i="4"/>
  <c r="H61" i="4"/>
  <c r="I61" i="4"/>
  <c r="J61" i="4"/>
  <c r="G62" i="4"/>
  <c r="H62" i="4"/>
  <c r="I62" i="4"/>
  <c r="J62" i="4"/>
  <c r="G63" i="4"/>
  <c r="H63" i="4"/>
  <c r="I63" i="4"/>
  <c r="J63" i="4"/>
  <c r="G64" i="4"/>
  <c r="H64" i="4"/>
  <c r="I64" i="4"/>
  <c r="J64" i="4"/>
  <c r="G65" i="4"/>
  <c r="H65" i="4"/>
  <c r="I65" i="4"/>
  <c r="J65" i="4"/>
  <c r="G66" i="4"/>
  <c r="H66" i="4"/>
  <c r="I66" i="4"/>
  <c r="J66" i="4"/>
  <c r="G67" i="4"/>
  <c r="H67" i="4"/>
  <c r="I67" i="4"/>
  <c r="J67" i="4"/>
  <c r="G68" i="4"/>
  <c r="H68" i="4"/>
  <c r="I68" i="4"/>
  <c r="J68" i="4"/>
  <c r="G69" i="4"/>
  <c r="H69" i="4"/>
  <c r="I69" i="4"/>
  <c r="J69" i="4"/>
  <c r="G70" i="4"/>
  <c r="H70" i="4"/>
  <c r="I70" i="4"/>
  <c r="J70" i="4"/>
  <c r="G71" i="4"/>
  <c r="H71" i="4"/>
  <c r="I71" i="4"/>
  <c r="J71" i="4"/>
  <c r="G72" i="4"/>
  <c r="H72" i="4"/>
  <c r="I72" i="4"/>
  <c r="J72" i="4"/>
  <c r="G73" i="4"/>
  <c r="H73" i="4"/>
  <c r="I73" i="4"/>
  <c r="J73" i="4"/>
  <c r="G74" i="4"/>
  <c r="H74" i="4"/>
  <c r="I74" i="4"/>
  <c r="J74" i="4"/>
  <c r="G75" i="4"/>
  <c r="H75" i="4"/>
  <c r="I75" i="4"/>
  <c r="J75" i="4"/>
  <c r="G76" i="4"/>
  <c r="H76" i="4"/>
  <c r="I76" i="4"/>
  <c r="J76" i="4"/>
  <c r="G77" i="4"/>
  <c r="H77" i="4"/>
  <c r="I77" i="4"/>
  <c r="J77" i="4"/>
  <c r="G78" i="4"/>
  <c r="H78" i="4"/>
  <c r="I78" i="4"/>
  <c r="J78" i="4"/>
  <c r="G79" i="4"/>
  <c r="H79" i="4"/>
  <c r="I79" i="4"/>
  <c r="J79" i="4"/>
  <c r="G80" i="4"/>
  <c r="H80" i="4"/>
  <c r="I80" i="4"/>
  <c r="J80" i="4"/>
  <c r="G81" i="4"/>
  <c r="H81" i="4"/>
  <c r="I81" i="4"/>
  <c r="J81" i="4"/>
  <c r="G82" i="4"/>
  <c r="H82" i="4"/>
  <c r="I82" i="4"/>
  <c r="J82" i="4"/>
  <c r="G83" i="4"/>
  <c r="H83" i="4"/>
  <c r="I83" i="4"/>
  <c r="J83" i="4"/>
  <c r="G84" i="4"/>
  <c r="H84" i="4"/>
  <c r="I84" i="4"/>
  <c r="J84" i="4"/>
  <c r="G85" i="4"/>
  <c r="H85" i="4"/>
  <c r="I85" i="4"/>
  <c r="J85" i="4"/>
  <c r="G86" i="4"/>
  <c r="H86" i="4"/>
  <c r="I86" i="4"/>
  <c r="J86" i="4"/>
  <c r="G87" i="4"/>
  <c r="H87" i="4"/>
  <c r="I87" i="4"/>
  <c r="J87" i="4"/>
  <c r="G88" i="4"/>
  <c r="H88" i="4"/>
  <c r="I88" i="4"/>
  <c r="J88" i="4"/>
  <c r="G89" i="4"/>
  <c r="H89" i="4"/>
  <c r="I89" i="4"/>
  <c r="J89" i="4"/>
  <c r="G90" i="4"/>
  <c r="H90" i="4"/>
  <c r="I90" i="4"/>
  <c r="J90" i="4"/>
  <c r="G91" i="4"/>
  <c r="H91" i="4"/>
  <c r="I91" i="4"/>
  <c r="J91" i="4"/>
  <c r="G92" i="4"/>
  <c r="H92" i="4"/>
  <c r="I92" i="4"/>
  <c r="J92" i="4"/>
  <c r="G93" i="4"/>
  <c r="H93" i="4"/>
  <c r="I93" i="4"/>
  <c r="J93" i="4"/>
  <c r="G94" i="4"/>
  <c r="H94" i="4"/>
  <c r="I94" i="4"/>
  <c r="J94" i="4"/>
  <c r="G95" i="4"/>
  <c r="H95" i="4"/>
  <c r="I95" i="4"/>
  <c r="J95" i="4"/>
  <c r="G96" i="4"/>
  <c r="H96" i="4"/>
  <c r="I96" i="4"/>
  <c r="J96" i="4"/>
  <c r="G97" i="4"/>
  <c r="H97" i="4"/>
  <c r="I97" i="4"/>
  <c r="J97" i="4"/>
  <c r="G98" i="4"/>
  <c r="H98" i="4"/>
  <c r="I98" i="4"/>
  <c r="J98" i="4"/>
  <c r="G99" i="4"/>
  <c r="H99" i="4"/>
  <c r="I99" i="4"/>
  <c r="J99" i="4"/>
  <c r="G100" i="4"/>
  <c r="H100" i="4"/>
  <c r="I100" i="4"/>
  <c r="J100" i="4"/>
  <c r="G101" i="4"/>
  <c r="H101" i="4"/>
  <c r="I101" i="4"/>
  <c r="J101" i="4"/>
  <c r="G102" i="4"/>
  <c r="H102" i="4"/>
  <c r="I102" i="4"/>
  <c r="J102" i="4"/>
  <c r="G103" i="4"/>
  <c r="H103" i="4"/>
  <c r="I103" i="4"/>
  <c r="J103" i="4"/>
  <c r="G104" i="4"/>
  <c r="H104" i="4"/>
  <c r="I104" i="4"/>
  <c r="J104" i="4"/>
  <c r="G105" i="4"/>
  <c r="H105" i="4"/>
  <c r="I105" i="4"/>
  <c r="J105" i="4"/>
  <c r="G106" i="4"/>
  <c r="H106" i="4"/>
  <c r="I106" i="4"/>
  <c r="J106" i="4"/>
  <c r="G107" i="4"/>
  <c r="H107" i="4"/>
  <c r="I107" i="4"/>
  <c r="J107" i="4"/>
  <c r="G108" i="4"/>
  <c r="H108" i="4"/>
  <c r="I108" i="4"/>
  <c r="J108" i="4"/>
  <c r="G109" i="4"/>
  <c r="H109" i="4"/>
  <c r="I109" i="4"/>
  <c r="J109" i="4"/>
  <c r="G110" i="4"/>
  <c r="H110" i="4"/>
  <c r="I110" i="4"/>
  <c r="J110" i="4"/>
  <c r="G111" i="4"/>
  <c r="H111" i="4"/>
  <c r="I111" i="4"/>
  <c r="J111" i="4"/>
  <c r="G112" i="4"/>
  <c r="H112" i="4"/>
  <c r="I112" i="4"/>
  <c r="J112" i="4"/>
  <c r="G113" i="4"/>
  <c r="H113" i="4"/>
  <c r="I113" i="4"/>
  <c r="J113" i="4"/>
  <c r="G114" i="4"/>
  <c r="H114" i="4"/>
  <c r="I114" i="4"/>
  <c r="J114" i="4"/>
  <c r="G115" i="4"/>
  <c r="H115" i="4"/>
  <c r="I115" i="4"/>
  <c r="J115" i="4"/>
  <c r="G116" i="4"/>
  <c r="H116" i="4"/>
  <c r="I116" i="4"/>
  <c r="J116" i="4"/>
  <c r="G117" i="4"/>
  <c r="H117" i="4"/>
  <c r="I117" i="4"/>
  <c r="J117" i="4"/>
  <c r="G118" i="4"/>
  <c r="H118" i="4"/>
  <c r="I118" i="4"/>
  <c r="J118" i="4"/>
  <c r="G119" i="4"/>
  <c r="H119" i="4"/>
  <c r="I119" i="4"/>
  <c r="J119" i="4"/>
  <c r="G120" i="4"/>
  <c r="H120" i="4"/>
  <c r="I120" i="4"/>
  <c r="J120" i="4"/>
  <c r="G121" i="4"/>
  <c r="H121" i="4"/>
  <c r="I121" i="4"/>
  <c r="J121" i="4"/>
  <c r="G122" i="4"/>
  <c r="H122" i="4"/>
  <c r="I122" i="4"/>
  <c r="J122" i="4"/>
  <c r="G123" i="4"/>
  <c r="H123" i="4"/>
  <c r="I123" i="4"/>
  <c r="J123" i="4"/>
  <c r="G124" i="4"/>
  <c r="H124" i="4"/>
  <c r="I124" i="4"/>
  <c r="J124" i="4"/>
  <c r="G125" i="4"/>
  <c r="H125" i="4"/>
  <c r="I125" i="4"/>
  <c r="J125" i="4"/>
  <c r="G126" i="4"/>
  <c r="H126" i="4"/>
  <c r="I126" i="4"/>
  <c r="J126" i="4"/>
  <c r="G127" i="4"/>
  <c r="H127" i="4"/>
  <c r="I127" i="4"/>
  <c r="J127" i="4"/>
  <c r="G128" i="4"/>
  <c r="H128" i="4"/>
  <c r="I128" i="4"/>
  <c r="J128" i="4"/>
  <c r="G129" i="4"/>
  <c r="H129" i="4"/>
  <c r="I129" i="4"/>
  <c r="J129" i="4"/>
  <c r="G130" i="4"/>
  <c r="H130" i="4"/>
  <c r="I130" i="4"/>
  <c r="J130" i="4"/>
  <c r="G131" i="4"/>
  <c r="H131" i="4"/>
  <c r="I131" i="4"/>
  <c r="J131" i="4"/>
  <c r="G132" i="4"/>
  <c r="H132" i="4"/>
  <c r="I132" i="4"/>
  <c r="J132" i="4"/>
  <c r="G133" i="4"/>
  <c r="H133" i="4"/>
  <c r="I133" i="4"/>
  <c r="J133" i="4"/>
  <c r="G134" i="4"/>
  <c r="H134" i="4"/>
  <c r="I134" i="4"/>
  <c r="J134" i="4"/>
  <c r="G135" i="4"/>
  <c r="H135" i="4"/>
  <c r="I135" i="4"/>
  <c r="J135" i="4"/>
  <c r="G136" i="4"/>
  <c r="H136" i="4"/>
  <c r="I136" i="4"/>
  <c r="J136" i="4"/>
  <c r="G137" i="4"/>
  <c r="H137" i="4"/>
  <c r="I137" i="4"/>
  <c r="J137" i="4"/>
  <c r="G138" i="4"/>
  <c r="H138" i="4"/>
  <c r="I138" i="4"/>
  <c r="J138" i="4"/>
  <c r="G139" i="4"/>
  <c r="H139" i="4"/>
  <c r="I139" i="4"/>
  <c r="J139" i="4"/>
  <c r="G140" i="4"/>
  <c r="H140" i="4"/>
  <c r="I140" i="4"/>
  <c r="J140" i="4"/>
  <c r="G141" i="4"/>
  <c r="H141" i="4"/>
  <c r="I141" i="4"/>
  <c r="J141" i="4"/>
  <c r="G142" i="4"/>
  <c r="H142" i="4"/>
  <c r="I142" i="4"/>
  <c r="J142" i="4"/>
  <c r="G143" i="4"/>
  <c r="H143" i="4"/>
  <c r="I143" i="4"/>
  <c r="J143" i="4"/>
  <c r="G144" i="4"/>
  <c r="H144" i="4"/>
  <c r="I144" i="4"/>
  <c r="J144" i="4"/>
  <c r="G145" i="4"/>
  <c r="H145" i="4"/>
  <c r="I145" i="4"/>
  <c r="J145" i="4"/>
  <c r="G146" i="4"/>
  <c r="H146" i="4"/>
  <c r="I146" i="4"/>
  <c r="J146" i="4"/>
  <c r="G147" i="4"/>
  <c r="H147" i="4"/>
  <c r="I147" i="4"/>
  <c r="J147" i="4"/>
  <c r="G148" i="4"/>
  <c r="H148" i="4"/>
  <c r="I148" i="4"/>
  <c r="J148" i="4"/>
  <c r="G149" i="4"/>
  <c r="H149" i="4"/>
  <c r="I149" i="4"/>
  <c r="J149" i="4"/>
  <c r="G150" i="4"/>
  <c r="H150" i="4"/>
  <c r="I150" i="4"/>
  <c r="J150" i="4"/>
  <c r="G151" i="4"/>
  <c r="H151" i="4"/>
  <c r="I151" i="4"/>
  <c r="J151" i="4"/>
  <c r="G152" i="4"/>
  <c r="H152" i="4"/>
  <c r="I152" i="4"/>
  <c r="J152" i="4"/>
  <c r="G153" i="4"/>
  <c r="H153" i="4"/>
  <c r="I153" i="4"/>
  <c r="J153" i="4"/>
  <c r="G154" i="4"/>
  <c r="H154" i="4"/>
  <c r="I154" i="4"/>
  <c r="J154" i="4"/>
  <c r="G155" i="4"/>
  <c r="H155" i="4"/>
  <c r="I155" i="4"/>
  <c r="J155" i="4"/>
  <c r="G156" i="4"/>
  <c r="H156" i="4"/>
  <c r="I156" i="4"/>
  <c r="J156" i="4"/>
  <c r="G157" i="4"/>
  <c r="H157" i="4"/>
  <c r="I157" i="4"/>
  <c r="J157" i="4"/>
  <c r="G158" i="4"/>
  <c r="H158" i="4"/>
  <c r="I158" i="4"/>
  <c r="J158" i="4"/>
  <c r="G159" i="4"/>
  <c r="H159" i="4"/>
  <c r="I159" i="4"/>
  <c r="J159" i="4"/>
  <c r="G160" i="4"/>
  <c r="H160" i="4"/>
  <c r="I160" i="4"/>
  <c r="J160" i="4"/>
  <c r="G161" i="4"/>
  <c r="H161" i="4"/>
  <c r="I161" i="4"/>
  <c r="J161" i="4"/>
  <c r="G162" i="4"/>
  <c r="H162" i="4"/>
  <c r="I162" i="4"/>
  <c r="J162" i="4"/>
  <c r="G163" i="4"/>
  <c r="H163" i="4"/>
  <c r="I163" i="4"/>
  <c r="J163" i="4"/>
  <c r="J3" i="4"/>
  <c r="I3" i="4"/>
  <c r="H3" i="4"/>
  <c r="G3" i="4"/>
  <c r="L3" i="4"/>
  <c r="Q5" i="3"/>
  <c r="R5" i="3"/>
  <c r="Q6" i="3"/>
  <c r="R6" i="3"/>
  <c r="Q7" i="3"/>
  <c r="R7" i="3"/>
  <c r="Q8" i="3"/>
  <c r="R8" i="3"/>
  <c r="Q9" i="3"/>
  <c r="R9" i="3"/>
  <c r="Q10" i="3"/>
  <c r="R10" i="3"/>
  <c r="Q11" i="3"/>
  <c r="R11" i="3"/>
  <c r="Q12" i="3"/>
  <c r="R12" i="3"/>
  <c r="Q13" i="3"/>
  <c r="R13" i="3"/>
  <c r="Q14" i="3"/>
  <c r="R14" i="3"/>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4" i="3"/>
  <c r="R44" i="3"/>
  <c r="Q45" i="3"/>
  <c r="R45" i="3"/>
  <c r="Q46" i="3"/>
  <c r="R46" i="3"/>
  <c r="Q47" i="3"/>
  <c r="R47" i="3"/>
  <c r="Q48" i="3"/>
  <c r="R48" i="3"/>
  <c r="Q49" i="3"/>
  <c r="R49" i="3"/>
  <c r="Q50" i="3"/>
  <c r="R50" i="3"/>
  <c r="Q51" i="3"/>
  <c r="R51" i="3"/>
  <c r="Q52" i="3"/>
  <c r="R52" i="3"/>
  <c r="Q53" i="3"/>
  <c r="R53" i="3"/>
  <c r="Q54" i="3"/>
  <c r="R54" i="3"/>
  <c r="Q55" i="3"/>
  <c r="R55" i="3"/>
  <c r="Q56" i="3"/>
  <c r="R56" i="3"/>
  <c r="Q57" i="3"/>
  <c r="R57" i="3"/>
  <c r="Q58" i="3"/>
  <c r="R58" i="3"/>
  <c r="Q59" i="3"/>
  <c r="R59" i="3"/>
  <c r="Q60" i="3"/>
  <c r="R60" i="3"/>
  <c r="Q61" i="3"/>
  <c r="R61" i="3"/>
  <c r="Q62" i="3"/>
  <c r="R62" i="3"/>
  <c r="Q63" i="3"/>
  <c r="R63" i="3"/>
  <c r="Q64" i="3"/>
  <c r="R64" i="3"/>
  <c r="Q65" i="3"/>
  <c r="R65" i="3"/>
  <c r="Q66" i="3"/>
  <c r="R66" i="3"/>
  <c r="Q67" i="3"/>
  <c r="R67" i="3"/>
  <c r="Q68" i="3"/>
  <c r="R68" i="3"/>
  <c r="Q69" i="3"/>
  <c r="R69" i="3"/>
  <c r="Q70" i="3"/>
  <c r="R70" i="3"/>
  <c r="Q71" i="3"/>
  <c r="R71" i="3"/>
  <c r="Q72" i="3"/>
  <c r="R72" i="3"/>
  <c r="Q73" i="3"/>
  <c r="R73" i="3"/>
  <c r="Q74" i="3"/>
  <c r="R74" i="3"/>
  <c r="Q75" i="3"/>
  <c r="R75" i="3"/>
  <c r="Q76" i="3"/>
  <c r="R76" i="3"/>
  <c r="Q77" i="3"/>
  <c r="R77" i="3"/>
  <c r="Q78" i="3"/>
  <c r="R78" i="3"/>
  <c r="Q79" i="3"/>
  <c r="R79" i="3"/>
  <c r="Q80" i="3"/>
  <c r="R80" i="3"/>
  <c r="Q81" i="3"/>
  <c r="R81" i="3"/>
  <c r="Q82" i="3"/>
  <c r="R82" i="3"/>
  <c r="Q83" i="3"/>
  <c r="R83" i="3"/>
  <c r="Q84" i="3"/>
  <c r="R84" i="3"/>
  <c r="Q85" i="3"/>
  <c r="R85" i="3"/>
  <c r="Q86" i="3"/>
  <c r="R86" i="3"/>
  <c r="Q87" i="3"/>
  <c r="R87" i="3"/>
  <c r="Q88" i="3"/>
  <c r="R88" i="3"/>
  <c r="Q89" i="3"/>
  <c r="R89" i="3"/>
  <c r="Q90" i="3"/>
  <c r="R90" i="3"/>
  <c r="Q91" i="3"/>
  <c r="R91" i="3"/>
  <c r="Q92" i="3"/>
  <c r="R92" i="3"/>
  <c r="Q93" i="3"/>
  <c r="R93" i="3"/>
  <c r="Q94" i="3"/>
  <c r="R94" i="3"/>
  <c r="Q95" i="3"/>
  <c r="R95" i="3"/>
  <c r="Q96" i="3"/>
  <c r="R96" i="3"/>
  <c r="Q97" i="3"/>
  <c r="R97" i="3"/>
  <c r="Q98" i="3"/>
  <c r="R98" i="3"/>
  <c r="Q99" i="3"/>
  <c r="R99" i="3"/>
  <c r="Q100" i="3"/>
  <c r="R100" i="3"/>
  <c r="Q101" i="3"/>
  <c r="R101" i="3"/>
  <c r="Q102" i="3"/>
  <c r="R102" i="3"/>
  <c r="Q103" i="3"/>
  <c r="R103" i="3"/>
  <c r="Q104" i="3"/>
  <c r="R104" i="3"/>
  <c r="Q105" i="3"/>
  <c r="R105" i="3"/>
  <c r="Q106" i="3"/>
  <c r="R106" i="3"/>
  <c r="Q107" i="3"/>
  <c r="R107" i="3"/>
  <c r="Q108" i="3"/>
  <c r="R108" i="3"/>
  <c r="Q109" i="3"/>
  <c r="R109" i="3"/>
  <c r="Q110" i="3"/>
  <c r="R110" i="3"/>
  <c r="Q111" i="3"/>
  <c r="R111" i="3"/>
  <c r="Q112" i="3"/>
  <c r="R112" i="3"/>
  <c r="Q113" i="3"/>
  <c r="R113" i="3"/>
  <c r="Q114" i="3"/>
  <c r="R114" i="3"/>
  <c r="Q115" i="3"/>
  <c r="R115" i="3"/>
  <c r="Q116" i="3"/>
  <c r="R116" i="3"/>
  <c r="Q117" i="3"/>
  <c r="R117" i="3"/>
  <c r="Q118" i="3"/>
  <c r="R118" i="3"/>
  <c r="Q119" i="3"/>
  <c r="R119" i="3"/>
  <c r="Q120" i="3"/>
  <c r="R120" i="3"/>
  <c r="Q121" i="3"/>
  <c r="R121" i="3"/>
  <c r="Q122" i="3"/>
  <c r="R122" i="3"/>
  <c r="Q123" i="3"/>
  <c r="R123" i="3"/>
  <c r="Q124" i="3"/>
  <c r="R124" i="3"/>
  <c r="Q125" i="3"/>
  <c r="R125" i="3"/>
  <c r="Q126" i="3"/>
  <c r="R126" i="3"/>
  <c r="Q127" i="3"/>
  <c r="R127" i="3"/>
  <c r="Q128" i="3"/>
  <c r="R128" i="3"/>
  <c r="Q129" i="3"/>
  <c r="R129" i="3"/>
  <c r="Q130" i="3"/>
  <c r="R130" i="3"/>
  <c r="Q131" i="3"/>
  <c r="R131" i="3"/>
  <c r="Q132" i="3"/>
  <c r="R132" i="3"/>
  <c r="Q133" i="3"/>
  <c r="R133" i="3"/>
  <c r="Q134" i="3"/>
  <c r="R134" i="3"/>
  <c r="Q135" i="3"/>
  <c r="R135" i="3"/>
  <c r="Q136" i="3"/>
  <c r="R136" i="3"/>
  <c r="Q137" i="3"/>
  <c r="R137" i="3"/>
  <c r="Q138" i="3"/>
  <c r="R138" i="3"/>
  <c r="Q139" i="3"/>
  <c r="R139" i="3"/>
  <c r="Q140" i="3"/>
  <c r="R140" i="3"/>
  <c r="Q141" i="3"/>
  <c r="R141" i="3"/>
  <c r="Q142" i="3"/>
  <c r="R142" i="3"/>
  <c r="Q143" i="3"/>
  <c r="R143" i="3"/>
  <c r="Q144" i="3"/>
  <c r="R144" i="3"/>
  <c r="Q145" i="3"/>
  <c r="R145" i="3"/>
  <c r="Q146" i="3"/>
  <c r="R146" i="3"/>
  <c r="Q147" i="3"/>
  <c r="R147" i="3"/>
  <c r="Q148" i="3"/>
  <c r="R148" i="3"/>
  <c r="Q149" i="3"/>
  <c r="R149" i="3"/>
  <c r="Q150" i="3"/>
  <c r="R150" i="3"/>
  <c r="Q151" i="3"/>
  <c r="R151" i="3"/>
  <c r="Q152" i="3"/>
  <c r="R152" i="3"/>
  <c r="Q153" i="3"/>
  <c r="R153" i="3"/>
  <c r="Q154" i="3"/>
  <c r="R154" i="3"/>
  <c r="Q155" i="3"/>
  <c r="R155" i="3"/>
  <c r="Q156" i="3"/>
  <c r="R156" i="3"/>
  <c r="Q157" i="3"/>
  <c r="R157" i="3"/>
  <c r="Q158" i="3"/>
  <c r="R158" i="3"/>
  <c r="Q159" i="3"/>
  <c r="R159" i="3"/>
  <c r="Q160" i="3"/>
  <c r="R160" i="3"/>
  <c r="Q161" i="3"/>
  <c r="R161" i="3"/>
  <c r="Q162" i="3"/>
  <c r="R162" i="3"/>
  <c r="Q163" i="3"/>
  <c r="R163" i="3"/>
  <c r="Q164" i="3"/>
  <c r="R164" i="3"/>
  <c r="R4" i="3"/>
  <c r="Q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4"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L164" i="3"/>
  <c r="M164" i="3"/>
  <c r="N164" i="3"/>
  <c r="L5" i="3"/>
  <c r="M5" i="3"/>
  <c r="N5" i="3"/>
  <c r="L6" i="3"/>
  <c r="M6" i="3"/>
  <c r="N6" i="3"/>
  <c r="L7" i="3"/>
  <c r="M7" i="3"/>
  <c r="N7" i="3"/>
  <c r="L8" i="3"/>
  <c r="M8" i="3"/>
  <c r="N8" i="3"/>
  <c r="L9" i="3"/>
  <c r="M9" i="3"/>
  <c r="N9" i="3"/>
  <c r="L10" i="3"/>
  <c r="M10" i="3"/>
  <c r="N10" i="3"/>
  <c r="L11" i="3"/>
  <c r="M11" i="3"/>
  <c r="N11" i="3"/>
  <c r="L12" i="3"/>
  <c r="M12" i="3"/>
  <c r="N12" i="3"/>
  <c r="L13" i="3"/>
  <c r="M13" i="3"/>
  <c r="N13" i="3"/>
  <c r="L14" i="3"/>
  <c r="M14" i="3"/>
  <c r="N14" i="3"/>
  <c r="L15" i="3"/>
  <c r="M15" i="3"/>
  <c r="N15" i="3"/>
  <c r="L16" i="3"/>
  <c r="M16" i="3"/>
  <c r="N16" i="3"/>
  <c r="L17" i="3"/>
  <c r="M17" i="3"/>
  <c r="N17" i="3"/>
  <c r="L18" i="3"/>
  <c r="M18" i="3"/>
  <c r="N18" i="3"/>
  <c r="L19" i="3"/>
  <c r="M19" i="3"/>
  <c r="N19" i="3"/>
  <c r="L20" i="3"/>
  <c r="M20" i="3"/>
  <c r="N20" i="3"/>
  <c r="L21" i="3"/>
  <c r="M21" i="3"/>
  <c r="N21" i="3"/>
  <c r="L22" i="3"/>
  <c r="M22" i="3"/>
  <c r="N22" i="3"/>
  <c r="L23" i="3"/>
  <c r="M23" i="3"/>
  <c r="N23" i="3"/>
  <c r="L24" i="3"/>
  <c r="M24" i="3"/>
  <c r="N24" i="3"/>
  <c r="L25"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39" i="3"/>
  <c r="M39" i="3"/>
  <c r="N39" i="3"/>
  <c r="L40" i="3"/>
  <c r="M40" i="3"/>
  <c r="N40" i="3"/>
  <c r="L41" i="3"/>
  <c r="M41" i="3"/>
  <c r="N41" i="3"/>
  <c r="L42" i="3"/>
  <c r="M42" i="3"/>
  <c r="N42" i="3"/>
  <c r="L43" i="3"/>
  <c r="M43" i="3"/>
  <c r="N43" i="3"/>
  <c r="L44" i="3"/>
  <c r="M44" i="3"/>
  <c r="N44" i="3"/>
  <c r="L45" i="3"/>
  <c r="M45" i="3"/>
  <c r="N45" i="3"/>
  <c r="L46" i="3"/>
  <c r="M46" i="3"/>
  <c r="N46" i="3"/>
  <c r="L47" i="3"/>
  <c r="M47" i="3"/>
  <c r="N47" i="3"/>
  <c r="L48" i="3"/>
  <c r="M48" i="3"/>
  <c r="N48" i="3"/>
  <c r="L49" i="3"/>
  <c r="M49" i="3"/>
  <c r="N49" i="3"/>
  <c r="L50" i="3"/>
  <c r="M50" i="3"/>
  <c r="N50" i="3"/>
  <c r="L51" i="3"/>
  <c r="M51" i="3"/>
  <c r="N51" i="3"/>
  <c r="L52" i="3"/>
  <c r="M52" i="3"/>
  <c r="N52" i="3"/>
  <c r="L53" i="3"/>
  <c r="M53" i="3"/>
  <c r="N53" i="3"/>
  <c r="L54" i="3"/>
  <c r="M54" i="3"/>
  <c r="N54" i="3"/>
  <c r="L55" i="3"/>
  <c r="M55" i="3"/>
  <c r="N55" i="3"/>
  <c r="L56" i="3"/>
  <c r="M56" i="3"/>
  <c r="N56" i="3"/>
  <c r="L57" i="3"/>
  <c r="M57" i="3"/>
  <c r="N57" i="3"/>
  <c r="L58" i="3"/>
  <c r="M58" i="3"/>
  <c r="N58" i="3"/>
  <c r="L59" i="3"/>
  <c r="M59" i="3"/>
  <c r="N59" i="3"/>
  <c r="L60" i="3"/>
  <c r="M60" i="3"/>
  <c r="N60" i="3"/>
  <c r="L61" i="3"/>
  <c r="M61" i="3"/>
  <c r="N61" i="3"/>
  <c r="L62" i="3"/>
  <c r="M62" i="3"/>
  <c r="N62" i="3"/>
  <c r="L63" i="3"/>
  <c r="M63" i="3"/>
  <c r="N63" i="3"/>
  <c r="L64" i="3"/>
  <c r="M64" i="3"/>
  <c r="N64" i="3"/>
  <c r="L65" i="3"/>
  <c r="M65" i="3"/>
  <c r="N65" i="3"/>
  <c r="L66" i="3"/>
  <c r="M66" i="3"/>
  <c r="N66" i="3"/>
  <c r="L67" i="3"/>
  <c r="M67" i="3"/>
  <c r="N67" i="3"/>
  <c r="L68" i="3"/>
  <c r="M68" i="3"/>
  <c r="N68" i="3"/>
  <c r="L69" i="3"/>
  <c r="M69" i="3"/>
  <c r="N69" i="3"/>
  <c r="L70" i="3"/>
  <c r="M70" i="3"/>
  <c r="N70" i="3"/>
  <c r="L71" i="3"/>
  <c r="M71" i="3"/>
  <c r="N71" i="3"/>
  <c r="L72" i="3"/>
  <c r="M72" i="3"/>
  <c r="N72" i="3"/>
  <c r="L73" i="3"/>
  <c r="M73" i="3"/>
  <c r="N73" i="3"/>
  <c r="L74" i="3"/>
  <c r="M74" i="3"/>
  <c r="N74" i="3"/>
  <c r="L75" i="3"/>
  <c r="M75" i="3"/>
  <c r="N75" i="3"/>
  <c r="L76" i="3"/>
  <c r="M76" i="3"/>
  <c r="N76" i="3"/>
  <c r="L77" i="3"/>
  <c r="M77" i="3"/>
  <c r="N77" i="3"/>
  <c r="L78" i="3"/>
  <c r="M78" i="3"/>
  <c r="N78" i="3"/>
  <c r="L79" i="3"/>
  <c r="M79" i="3"/>
  <c r="N79" i="3"/>
  <c r="L80" i="3"/>
  <c r="M80" i="3"/>
  <c r="N80" i="3"/>
  <c r="L81" i="3"/>
  <c r="M81" i="3"/>
  <c r="N81" i="3"/>
  <c r="L82" i="3"/>
  <c r="M82" i="3"/>
  <c r="N82" i="3"/>
  <c r="L83" i="3"/>
  <c r="M83" i="3"/>
  <c r="N83" i="3"/>
  <c r="L84" i="3"/>
  <c r="M84" i="3"/>
  <c r="N84" i="3"/>
  <c r="L85" i="3"/>
  <c r="M85" i="3"/>
  <c r="N85" i="3"/>
  <c r="L86" i="3"/>
  <c r="M86" i="3"/>
  <c r="N86" i="3"/>
  <c r="L87" i="3"/>
  <c r="M87" i="3"/>
  <c r="N87" i="3"/>
  <c r="L88" i="3"/>
  <c r="M88" i="3"/>
  <c r="N88" i="3"/>
  <c r="L89" i="3"/>
  <c r="M89" i="3"/>
  <c r="N89" i="3"/>
  <c r="L90" i="3"/>
  <c r="M90" i="3"/>
  <c r="N90" i="3"/>
  <c r="L91" i="3"/>
  <c r="M91" i="3"/>
  <c r="N91" i="3"/>
  <c r="L92" i="3"/>
  <c r="M92" i="3"/>
  <c r="N92" i="3"/>
  <c r="L93" i="3"/>
  <c r="M93" i="3"/>
  <c r="N93" i="3"/>
  <c r="L94" i="3"/>
  <c r="M94" i="3"/>
  <c r="N94" i="3"/>
  <c r="L95" i="3"/>
  <c r="M95" i="3"/>
  <c r="N95" i="3"/>
  <c r="L96" i="3"/>
  <c r="M96" i="3"/>
  <c r="N96" i="3"/>
  <c r="L97" i="3"/>
  <c r="M97" i="3"/>
  <c r="N97" i="3"/>
  <c r="L98" i="3"/>
  <c r="M98" i="3"/>
  <c r="N98" i="3"/>
  <c r="L99" i="3"/>
  <c r="M99" i="3"/>
  <c r="N99" i="3"/>
  <c r="L100" i="3"/>
  <c r="M100" i="3"/>
  <c r="N100" i="3"/>
  <c r="L101" i="3"/>
  <c r="M101" i="3"/>
  <c r="N101" i="3"/>
  <c r="L102" i="3"/>
  <c r="M102" i="3"/>
  <c r="N102" i="3"/>
  <c r="L103" i="3"/>
  <c r="M103" i="3"/>
  <c r="N103" i="3"/>
  <c r="L104" i="3"/>
  <c r="M104" i="3"/>
  <c r="N104" i="3"/>
  <c r="L105" i="3"/>
  <c r="M105" i="3"/>
  <c r="N105" i="3"/>
  <c r="L106" i="3"/>
  <c r="M106" i="3"/>
  <c r="N106" i="3"/>
  <c r="L107" i="3"/>
  <c r="M107" i="3"/>
  <c r="N107" i="3"/>
  <c r="L108" i="3"/>
  <c r="M108" i="3"/>
  <c r="N108" i="3"/>
  <c r="L109" i="3"/>
  <c r="M109" i="3"/>
  <c r="N109" i="3"/>
  <c r="L110" i="3"/>
  <c r="M110" i="3"/>
  <c r="N110" i="3"/>
  <c r="L111" i="3"/>
  <c r="M111" i="3"/>
  <c r="N111" i="3"/>
  <c r="L112" i="3"/>
  <c r="M112" i="3"/>
  <c r="N112" i="3"/>
  <c r="L113" i="3"/>
  <c r="M113" i="3"/>
  <c r="N113" i="3"/>
  <c r="L114" i="3"/>
  <c r="M114" i="3"/>
  <c r="N114" i="3"/>
  <c r="L115" i="3"/>
  <c r="M115" i="3"/>
  <c r="N115" i="3"/>
  <c r="L116" i="3"/>
  <c r="M116" i="3"/>
  <c r="N116" i="3"/>
  <c r="L117" i="3"/>
  <c r="M117" i="3"/>
  <c r="N117" i="3"/>
  <c r="L118" i="3"/>
  <c r="M118" i="3"/>
  <c r="N118" i="3"/>
  <c r="L119" i="3"/>
  <c r="M119" i="3"/>
  <c r="N119" i="3"/>
  <c r="L120" i="3"/>
  <c r="M120" i="3"/>
  <c r="N120" i="3"/>
  <c r="L121" i="3"/>
  <c r="M121" i="3"/>
  <c r="N121" i="3"/>
  <c r="L122" i="3"/>
  <c r="M122" i="3"/>
  <c r="N122" i="3"/>
  <c r="L123" i="3"/>
  <c r="M123" i="3"/>
  <c r="N123" i="3"/>
  <c r="L124" i="3"/>
  <c r="M124" i="3"/>
  <c r="N124" i="3"/>
  <c r="L125" i="3"/>
  <c r="M125" i="3"/>
  <c r="N125" i="3"/>
  <c r="L126" i="3"/>
  <c r="M126" i="3"/>
  <c r="N126" i="3"/>
  <c r="L127" i="3"/>
  <c r="M127" i="3"/>
  <c r="N127" i="3"/>
  <c r="L128" i="3"/>
  <c r="M128" i="3"/>
  <c r="N128" i="3"/>
  <c r="L129" i="3"/>
  <c r="M129" i="3"/>
  <c r="N129" i="3"/>
  <c r="L130" i="3"/>
  <c r="M130" i="3"/>
  <c r="N130" i="3"/>
  <c r="L131" i="3"/>
  <c r="M131" i="3"/>
  <c r="N131" i="3"/>
  <c r="L132" i="3"/>
  <c r="M132" i="3"/>
  <c r="N132" i="3"/>
  <c r="L133" i="3"/>
  <c r="M133" i="3"/>
  <c r="N133" i="3"/>
  <c r="L134" i="3"/>
  <c r="M134" i="3"/>
  <c r="N134" i="3"/>
  <c r="L135" i="3"/>
  <c r="M135" i="3"/>
  <c r="N135" i="3"/>
  <c r="L136" i="3"/>
  <c r="M136" i="3"/>
  <c r="N136" i="3"/>
  <c r="L137" i="3"/>
  <c r="M137" i="3"/>
  <c r="N137" i="3"/>
  <c r="L138" i="3"/>
  <c r="M138" i="3"/>
  <c r="N138" i="3"/>
  <c r="L139" i="3"/>
  <c r="M139" i="3"/>
  <c r="N139" i="3"/>
  <c r="L140" i="3"/>
  <c r="M140" i="3"/>
  <c r="N140" i="3"/>
  <c r="L141" i="3"/>
  <c r="M141" i="3"/>
  <c r="N141" i="3"/>
  <c r="L142" i="3"/>
  <c r="M142" i="3"/>
  <c r="N142" i="3"/>
  <c r="L143" i="3"/>
  <c r="M143" i="3"/>
  <c r="N143" i="3"/>
  <c r="L144" i="3"/>
  <c r="M144" i="3"/>
  <c r="N144" i="3"/>
  <c r="L145" i="3"/>
  <c r="M145" i="3"/>
  <c r="N145" i="3"/>
  <c r="L146" i="3"/>
  <c r="M146" i="3"/>
  <c r="N146" i="3"/>
  <c r="L147" i="3"/>
  <c r="M147" i="3"/>
  <c r="N147" i="3"/>
  <c r="L148" i="3"/>
  <c r="M148" i="3"/>
  <c r="N148" i="3"/>
  <c r="L149" i="3"/>
  <c r="M149" i="3"/>
  <c r="N149" i="3"/>
  <c r="L150" i="3"/>
  <c r="M150" i="3"/>
  <c r="N150" i="3"/>
  <c r="L151" i="3"/>
  <c r="M151" i="3"/>
  <c r="N151" i="3"/>
  <c r="L152" i="3"/>
  <c r="M152" i="3"/>
  <c r="N152" i="3"/>
  <c r="L153" i="3"/>
  <c r="M153" i="3"/>
  <c r="N153" i="3"/>
  <c r="L154" i="3"/>
  <c r="M154" i="3"/>
  <c r="N154" i="3"/>
  <c r="L155" i="3"/>
  <c r="M155" i="3"/>
  <c r="N155" i="3"/>
  <c r="L156" i="3"/>
  <c r="M156" i="3"/>
  <c r="N156" i="3"/>
  <c r="L157" i="3"/>
  <c r="M157" i="3"/>
  <c r="N157" i="3"/>
  <c r="L158" i="3"/>
  <c r="M158" i="3"/>
  <c r="N158" i="3"/>
  <c r="L159" i="3"/>
  <c r="M159" i="3"/>
  <c r="N159" i="3"/>
  <c r="L160" i="3"/>
  <c r="M160" i="3"/>
  <c r="N160" i="3"/>
  <c r="L161" i="3"/>
  <c r="M161" i="3"/>
  <c r="N161" i="3"/>
  <c r="L162" i="3"/>
  <c r="M162" i="3"/>
  <c r="N162" i="3"/>
  <c r="L163" i="3"/>
  <c r="M163" i="3"/>
  <c r="N163" i="3"/>
  <c r="N4" i="3"/>
  <c r="M4" i="3"/>
  <c r="L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Sieber</author>
  </authors>
  <commentList>
    <comment ref="E3" authorId="0" shapeId="0" xr:uid="{00000000-0006-0000-0500-000001000000}">
      <text>
        <r>
          <rPr>
            <b/>
            <sz val="10"/>
            <color rgb="FF000000"/>
            <rFont val="Tahoma"/>
            <family val="2"/>
          </rPr>
          <t>Michael Sieber:</t>
        </r>
        <r>
          <rPr>
            <sz val="10"/>
            <color rgb="FF000000"/>
            <rFont val="Tahoma"/>
            <family val="2"/>
          </rPr>
          <t xml:space="preserve">
</t>
        </r>
        <r>
          <rPr>
            <sz val="10"/>
            <color rgb="FF000000"/>
            <rFont val="Tahoma"/>
            <family val="2"/>
          </rPr>
          <t>Basis ist die Datei "list_incomegroup.xlsx" mit 213 Ländern + 1 EU als member = 214</t>
        </r>
      </text>
    </comment>
  </commentList>
</comments>
</file>

<file path=xl/sharedStrings.xml><?xml version="1.0" encoding="utf-8"?>
<sst xmlns="http://schemas.openxmlformats.org/spreadsheetml/2006/main" count="18343" uniqueCount="838">
  <si>
    <t>ISO3 Code</t>
  </si>
  <si>
    <t>Agriculture</t>
  </si>
  <si>
    <t>Mining</t>
  </si>
  <si>
    <t>Manufacturing</t>
  </si>
  <si>
    <t>Services</t>
  </si>
  <si>
    <t>Developementstage (4 categories)</t>
  </si>
  <si>
    <t>Developementstage (3 categories)</t>
  </si>
  <si>
    <t>Country Name</t>
  </si>
  <si>
    <t>AGO</t>
  </si>
  <si>
    <t>Fuel exporting</t>
  </si>
  <si>
    <t>Least Developed</t>
  </si>
  <si>
    <t>Angola</t>
  </si>
  <si>
    <t>ALB</t>
  </si>
  <si>
    <t>Economies in transition</t>
  </si>
  <si>
    <t>Developed</t>
  </si>
  <si>
    <t>Albania</t>
  </si>
  <si>
    <t>ARE</t>
  </si>
  <si>
    <t>Developing</t>
  </si>
  <si>
    <t>United Arab Emirates</t>
  </si>
  <si>
    <t>ARG</t>
  </si>
  <si>
    <t>Argentina</t>
  </si>
  <si>
    <t>ARM</t>
  </si>
  <si>
    <t>Armenia</t>
  </si>
  <si>
    <t>ATG</t>
  </si>
  <si>
    <t>Antigua and Barbuda</t>
  </si>
  <si>
    <t>AUS</t>
  </si>
  <si>
    <t>Australia</t>
  </si>
  <si>
    <t>AUT</t>
  </si>
  <si>
    <t>Austria</t>
  </si>
  <si>
    <t>BDI</t>
  </si>
  <si>
    <t>Burundi</t>
  </si>
  <si>
    <t>BEL</t>
  </si>
  <si>
    <t>Belgium</t>
  </si>
  <si>
    <t>BEN</t>
  </si>
  <si>
    <t>Benin</t>
  </si>
  <si>
    <t>BFA</t>
  </si>
  <si>
    <t>Burkina Faso</t>
  </si>
  <si>
    <t>BGD</t>
  </si>
  <si>
    <t>Bangladesh</t>
  </si>
  <si>
    <t>BGR</t>
  </si>
  <si>
    <t>Bulgaria</t>
  </si>
  <si>
    <t>BHR</t>
  </si>
  <si>
    <t>Bahrain, Kingdom of</t>
  </si>
  <si>
    <t>BLZ</t>
  </si>
  <si>
    <t>Belize</t>
  </si>
  <si>
    <t>BOL</t>
  </si>
  <si>
    <t>Bolivia, Plurinational State of</t>
  </si>
  <si>
    <t>BRA</t>
  </si>
  <si>
    <t>Brazil</t>
  </si>
  <si>
    <t>BRB</t>
  </si>
  <si>
    <t>Barbados</t>
  </si>
  <si>
    <t>BRN</t>
  </si>
  <si>
    <t>Brunei Darussalam</t>
  </si>
  <si>
    <t>BWA</t>
  </si>
  <si>
    <t>Botswana</t>
  </si>
  <si>
    <t>CAF</t>
  </si>
  <si>
    <t>Central African Republic</t>
  </si>
  <si>
    <t>CAN</t>
  </si>
  <si>
    <t>Canada</t>
  </si>
  <si>
    <t>CHE</t>
  </si>
  <si>
    <t>Switzerland</t>
  </si>
  <si>
    <t>CHL</t>
  </si>
  <si>
    <t>Chile</t>
  </si>
  <si>
    <t>CHN</t>
  </si>
  <si>
    <t>China</t>
  </si>
  <si>
    <t>CIV</t>
  </si>
  <si>
    <t>Côte d'Ivoire</t>
  </si>
  <si>
    <t>CMR</t>
  </si>
  <si>
    <t>Cameroon</t>
  </si>
  <si>
    <t>COD</t>
  </si>
  <si>
    <t>Democratic Republic of the Congo</t>
  </si>
  <si>
    <t>COG</t>
  </si>
  <si>
    <t>Congo</t>
  </si>
  <si>
    <t>COL</t>
  </si>
  <si>
    <t>Colombia</t>
  </si>
  <si>
    <t>CPV</t>
  </si>
  <si>
    <t>Cabo Verde</t>
  </si>
  <si>
    <t>CRI</t>
  </si>
  <si>
    <t>Costa Rica</t>
  </si>
  <si>
    <t>CUB</t>
  </si>
  <si>
    <t>Cuba</t>
  </si>
  <si>
    <t>CYP</t>
  </si>
  <si>
    <t>Cyprus</t>
  </si>
  <si>
    <t>CZE</t>
  </si>
  <si>
    <t>Czech Republic</t>
  </si>
  <si>
    <t>DEU</t>
  </si>
  <si>
    <t>Germany</t>
  </si>
  <si>
    <t>DJI</t>
  </si>
  <si>
    <t>Djibouti</t>
  </si>
  <si>
    <t>DMA</t>
  </si>
  <si>
    <t>Dominica</t>
  </si>
  <si>
    <t>DNK</t>
  </si>
  <si>
    <t>Denmark</t>
  </si>
  <si>
    <t>DOM</t>
  </si>
  <si>
    <t>Dominican Republic</t>
  </si>
  <si>
    <t>ECU</t>
  </si>
  <si>
    <t>Ecuador</t>
  </si>
  <si>
    <t>EGY</t>
  </si>
  <si>
    <t>Egypt</t>
  </si>
  <si>
    <t>ESP</t>
  </si>
  <si>
    <t>Spain</t>
  </si>
  <si>
    <t>EST</t>
  </si>
  <si>
    <t>Estonia</t>
  </si>
  <si>
    <t>FIN</t>
  </si>
  <si>
    <t>Finland</t>
  </si>
  <si>
    <t>FJI</t>
  </si>
  <si>
    <t>Fiji</t>
  </si>
  <si>
    <t>FRA</t>
  </si>
  <si>
    <t>France</t>
  </si>
  <si>
    <t>GAB</t>
  </si>
  <si>
    <t>Gabon</t>
  </si>
  <si>
    <t>GBR</t>
  </si>
  <si>
    <t>United Kingdom</t>
  </si>
  <si>
    <t>GEO</t>
  </si>
  <si>
    <t>Georgia</t>
  </si>
  <si>
    <t>GHA</t>
  </si>
  <si>
    <t>Ghana</t>
  </si>
  <si>
    <t>GIN</t>
  </si>
  <si>
    <t>Guinea</t>
  </si>
  <si>
    <t>GMB</t>
  </si>
  <si>
    <t>The Gambia</t>
  </si>
  <si>
    <t>GNB</t>
  </si>
  <si>
    <t>Guinea-Bissau</t>
  </si>
  <si>
    <t>GRC</t>
  </si>
  <si>
    <t>Greece</t>
  </si>
  <si>
    <t>GRD</t>
  </si>
  <si>
    <t>Grenada</t>
  </si>
  <si>
    <t>GTM</t>
  </si>
  <si>
    <t>Guatemala</t>
  </si>
  <si>
    <t>GUY</t>
  </si>
  <si>
    <t>Guyana</t>
  </si>
  <si>
    <t>HKG</t>
  </si>
  <si>
    <t>Hong Kong, China</t>
  </si>
  <si>
    <t>HND</t>
  </si>
  <si>
    <t>Honduras</t>
  </si>
  <si>
    <t>HRV</t>
  </si>
  <si>
    <t>Croatia</t>
  </si>
  <si>
    <t>HTI</t>
  </si>
  <si>
    <t>Haiti</t>
  </si>
  <si>
    <t>HUN</t>
  </si>
  <si>
    <t>Hungary</t>
  </si>
  <si>
    <t>IDN</t>
  </si>
  <si>
    <t>Indonesia</t>
  </si>
  <si>
    <t>IND</t>
  </si>
  <si>
    <t>India</t>
  </si>
  <si>
    <t>IRL</t>
  </si>
  <si>
    <t>Ireland</t>
  </si>
  <si>
    <t>ISL</t>
  </si>
  <si>
    <t>Iceland</t>
  </si>
  <si>
    <t>ISR</t>
  </si>
  <si>
    <t>Israel</t>
  </si>
  <si>
    <t>ITA</t>
  </si>
  <si>
    <t>Italy</t>
  </si>
  <si>
    <t>JAM</t>
  </si>
  <si>
    <t>Jamaica</t>
  </si>
  <si>
    <t>JOR</t>
  </si>
  <si>
    <t>Jordan</t>
  </si>
  <si>
    <t>JPN</t>
  </si>
  <si>
    <t>Japan</t>
  </si>
  <si>
    <t>KAZ</t>
  </si>
  <si>
    <t>Kazakhstan</t>
  </si>
  <si>
    <t>KEN</t>
  </si>
  <si>
    <t>Kenya</t>
  </si>
  <si>
    <t>KGZ</t>
  </si>
  <si>
    <t>Kyrgyz Republic</t>
  </si>
  <si>
    <t>KHM</t>
  </si>
  <si>
    <t>Cambodia</t>
  </si>
  <si>
    <t>KNA</t>
  </si>
  <si>
    <t>Saint Kitts and Nevis</t>
  </si>
  <si>
    <t>KOR</t>
  </si>
  <si>
    <t>Korea, Republic of</t>
  </si>
  <si>
    <t>KWT</t>
  </si>
  <si>
    <t>Kuwait, the State of</t>
  </si>
  <si>
    <t>LAO</t>
  </si>
  <si>
    <t>Lao People's Democratic Republic</t>
  </si>
  <si>
    <t>LCA</t>
  </si>
  <si>
    <t>Saint Lucia</t>
  </si>
  <si>
    <t>LIE</t>
  </si>
  <si>
    <t>Liechtenstein</t>
  </si>
  <si>
    <t>LKA</t>
  </si>
  <si>
    <t>Sri Lanka</t>
  </si>
  <si>
    <t>LSO</t>
  </si>
  <si>
    <t>Lesotho</t>
  </si>
  <si>
    <t>LTU</t>
  </si>
  <si>
    <t>Lithuania</t>
  </si>
  <si>
    <t>LUX</t>
  </si>
  <si>
    <t>Luxembourg</t>
  </si>
  <si>
    <t>LVA</t>
  </si>
  <si>
    <t>Latvia</t>
  </si>
  <si>
    <t>MAC</t>
  </si>
  <si>
    <t>Macao, China</t>
  </si>
  <si>
    <t>MAR</t>
  </si>
  <si>
    <t>Morocco</t>
  </si>
  <si>
    <t>MDA</t>
  </si>
  <si>
    <t>Moldova, Republic of</t>
  </si>
  <si>
    <t>MDG</t>
  </si>
  <si>
    <t>Madagascar</t>
  </si>
  <si>
    <t>MDV</t>
  </si>
  <si>
    <t>Maldives</t>
  </si>
  <si>
    <t>MEX</t>
  </si>
  <si>
    <t>Mexico</t>
  </si>
  <si>
    <t>MKD</t>
  </si>
  <si>
    <t>North Macedonia</t>
  </si>
  <si>
    <t>MLI</t>
  </si>
  <si>
    <t>Mali</t>
  </si>
  <si>
    <t>MLT</t>
  </si>
  <si>
    <t>Malta</t>
  </si>
  <si>
    <t>MMR</t>
  </si>
  <si>
    <t>Myanmar</t>
  </si>
  <si>
    <t>MNE</t>
  </si>
  <si>
    <t>Montenegro</t>
  </si>
  <si>
    <t>MNG</t>
  </si>
  <si>
    <t>Mongolia</t>
  </si>
  <si>
    <t>MOZ</t>
  </si>
  <si>
    <t>Mozambique</t>
  </si>
  <si>
    <t>MRT</t>
  </si>
  <si>
    <t>Mauritania</t>
  </si>
  <si>
    <t>MUS</t>
  </si>
  <si>
    <t>Mauritius</t>
  </si>
  <si>
    <t>MWI</t>
  </si>
  <si>
    <t>Malawi</t>
  </si>
  <si>
    <t>MYS</t>
  </si>
  <si>
    <t>Malaysia</t>
  </si>
  <si>
    <t>NAM</t>
  </si>
  <si>
    <t>Namibia</t>
  </si>
  <si>
    <t>NER</t>
  </si>
  <si>
    <t>Niger</t>
  </si>
  <si>
    <t>NGA</t>
  </si>
  <si>
    <t>Nigeria</t>
  </si>
  <si>
    <t>NIC</t>
  </si>
  <si>
    <t>Nicaragua</t>
  </si>
  <si>
    <t>NLD</t>
  </si>
  <si>
    <t>Netherlands</t>
  </si>
  <si>
    <t>NOR</t>
  </si>
  <si>
    <t>Norway</t>
  </si>
  <si>
    <t>NPL</t>
  </si>
  <si>
    <t>Nepal</t>
  </si>
  <si>
    <t>NZL</t>
  </si>
  <si>
    <t>New Zealand</t>
  </si>
  <si>
    <t>OMN</t>
  </si>
  <si>
    <t>Oman</t>
  </si>
  <si>
    <t>PAK</t>
  </si>
  <si>
    <t>Pakistan</t>
  </si>
  <si>
    <t>PAN</t>
  </si>
  <si>
    <t>Panama</t>
  </si>
  <si>
    <t>PER</t>
  </si>
  <si>
    <t>Peru</t>
  </si>
  <si>
    <t>PHL</t>
  </si>
  <si>
    <t>Philippines</t>
  </si>
  <si>
    <t>PNG</t>
  </si>
  <si>
    <t>Papua New Guinea</t>
  </si>
  <si>
    <t>POL</t>
  </si>
  <si>
    <t>Poland</t>
  </si>
  <si>
    <t>PRT</t>
  </si>
  <si>
    <t>Portugal</t>
  </si>
  <si>
    <t>PRY</t>
  </si>
  <si>
    <t>Paraguay</t>
  </si>
  <si>
    <t>QAT</t>
  </si>
  <si>
    <t>Qatar</t>
  </si>
  <si>
    <t>ROU</t>
  </si>
  <si>
    <t>Romania</t>
  </si>
  <si>
    <t>RUS</t>
  </si>
  <si>
    <t>Russian Federation</t>
  </si>
  <si>
    <t>RWA</t>
  </si>
  <si>
    <t>Rwanda</t>
  </si>
  <si>
    <t>SAU</t>
  </si>
  <si>
    <t>Saudi Arabia</t>
  </si>
  <si>
    <t>SEN</t>
  </si>
  <si>
    <t>Senegal</t>
  </si>
  <si>
    <t>SGP</t>
  </si>
  <si>
    <t>Singapore</t>
  </si>
  <si>
    <t>SLB</t>
  </si>
  <si>
    <t>Solomon Islands</t>
  </si>
  <si>
    <t>SLE</t>
  </si>
  <si>
    <t>Sierra Leone</t>
  </si>
  <si>
    <t>SLV</t>
  </si>
  <si>
    <t>El Salvador</t>
  </si>
  <si>
    <t>SUR</t>
  </si>
  <si>
    <t>Suriname</t>
  </si>
  <si>
    <t>SVK</t>
  </si>
  <si>
    <t>Slovak Republic</t>
  </si>
  <si>
    <t>SVN</t>
  </si>
  <si>
    <t>Slovenia</t>
  </si>
  <si>
    <t>SWE</t>
  </si>
  <si>
    <t>Sweden</t>
  </si>
  <si>
    <t>SWZ</t>
  </si>
  <si>
    <t>Eswatini</t>
  </si>
  <si>
    <t>SYC</t>
  </si>
  <si>
    <t>Seychelles</t>
  </si>
  <si>
    <t>TCD</t>
  </si>
  <si>
    <t>Chad</t>
  </si>
  <si>
    <t>TGO</t>
  </si>
  <si>
    <t>Togo</t>
  </si>
  <si>
    <t>THA</t>
  </si>
  <si>
    <t>Thailand</t>
  </si>
  <si>
    <t>TJK</t>
  </si>
  <si>
    <t>Tajikistan</t>
  </si>
  <si>
    <t>TON</t>
  </si>
  <si>
    <t>Tonga</t>
  </si>
  <si>
    <t>TTO</t>
  </si>
  <si>
    <t>Trinidad and Tobago</t>
  </si>
  <si>
    <t>TUN</t>
  </si>
  <si>
    <t>Tunisia</t>
  </si>
  <si>
    <t>TUR</t>
  </si>
  <si>
    <t>Turkey</t>
  </si>
  <si>
    <t>TWN</t>
  </si>
  <si>
    <t>Taiwan</t>
  </si>
  <si>
    <t>TZA</t>
  </si>
  <si>
    <t>Tanzania</t>
  </si>
  <si>
    <t>UGA</t>
  </si>
  <si>
    <t>Uganda</t>
  </si>
  <si>
    <t>UKR</t>
  </si>
  <si>
    <t>Ukraine</t>
  </si>
  <si>
    <t>URY</t>
  </si>
  <si>
    <t>Uruguay</t>
  </si>
  <si>
    <t>USA</t>
  </si>
  <si>
    <t>United States of America</t>
  </si>
  <si>
    <t>VCT</t>
  </si>
  <si>
    <t>Saint Vincent and the Grenadines</t>
  </si>
  <si>
    <t>VEN</t>
  </si>
  <si>
    <t>Venezuela, Bolivarian Republic of</t>
  </si>
  <si>
    <t>VNM</t>
  </si>
  <si>
    <t>Viet Nam</t>
  </si>
  <si>
    <t>VUT</t>
  </si>
  <si>
    <t>Vanuatu</t>
  </si>
  <si>
    <t>WSM</t>
  </si>
  <si>
    <t>Samoa</t>
  </si>
  <si>
    <t>YEM</t>
  </si>
  <si>
    <t>Yemen</t>
  </si>
  <si>
    <t>ZAF</t>
  </si>
  <si>
    <t>South Africa</t>
  </si>
  <si>
    <t>ZMB</t>
  </si>
  <si>
    <t>Zambia</t>
  </si>
  <si>
    <t>ZWE</t>
  </si>
  <si>
    <t>Zimbabwe</t>
  </si>
  <si>
    <t xml:space="preserve">Aggregate Estimates </t>
  </si>
  <si>
    <t>WTO Estimate</t>
  </si>
  <si>
    <t>Trade-Cost Counterfactual</t>
  </si>
  <si>
    <t>stderr</t>
  </si>
  <si>
    <t>z</t>
  </si>
  <si>
    <t>p</t>
  </si>
  <si>
    <t>min95</t>
  </si>
  <si>
    <t>max95</t>
  </si>
  <si>
    <t>exp(WTO)</t>
  </si>
  <si>
    <t>1/(1-Sigma) with Sigma=5</t>
  </si>
  <si>
    <t>trade cost counterfactual</t>
  </si>
  <si>
    <t>Valuing the Impact of the World Trade Organization (WTO)</t>
  </si>
  <si>
    <t>Research Authors: Mario Larch, Erdal Yalcin, Yoto V. Yotov</t>
  </si>
  <si>
    <t>Contents</t>
  </si>
  <si>
    <t>Figure 1</t>
  </si>
  <si>
    <t>25 years of WTO – milestones and historical events in a timeline (PowerPoint File)</t>
  </si>
  <si>
    <t>Figure 2</t>
  </si>
  <si>
    <t>Number of GATT/WTO members in comparison to Non-members (1948 – 2019)</t>
  </si>
  <si>
    <t>Figure 3</t>
  </si>
  <si>
    <t>World exports of goods and services – in trillion USD</t>
  </si>
  <si>
    <t>Figure 4</t>
  </si>
  <si>
    <t>The GATT/WTO countries’ share in world exports and imports – merchandise trade (1948-2019)</t>
  </si>
  <si>
    <t>Panel a) Exports</t>
  </si>
  <si>
    <t>Panel b) Imports</t>
  </si>
  <si>
    <t>Figure 6</t>
  </si>
  <si>
    <t>Estimated impact on aggregate trade resulting from WTO membership, by country</t>
  </si>
  <si>
    <t>Figure 7</t>
  </si>
  <si>
    <t>Ad-valorem tariff equivalent changes after WTO membership – in percent</t>
  </si>
  <si>
    <t>Figure 8</t>
  </si>
  <si>
    <t>Average WTO effects across sectors</t>
  </si>
  <si>
    <t>Figure 9</t>
  </si>
  <si>
    <t xml:space="preserve">Estimated impact of WTO membership on relative exports </t>
  </si>
  <si>
    <t>Figure 10</t>
  </si>
  <si>
    <t xml:space="preserve">Estimated impact of WTO membership on aggregate welfare – in percent </t>
  </si>
  <si>
    <t>Figure 11</t>
  </si>
  <si>
    <t>Quantified impact of WTO membership on consumer and producer prices</t>
  </si>
  <si>
    <t>Table 1</t>
  </si>
  <si>
    <t>Aggregate welfare and trade indexes: Constrained Scenario</t>
  </si>
  <si>
    <t>Appendix A</t>
  </si>
  <si>
    <t>List of WTO Members (December 2020)</t>
  </si>
  <si>
    <t>List of countries with observer status in the WTO (December 2020)</t>
  </si>
  <si>
    <t>List of WTO non-members (December 2020)</t>
  </si>
  <si>
    <t>Appendix B</t>
  </si>
  <si>
    <t>REGIONAL CLASSIFICATION</t>
  </si>
  <si>
    <t>Appendix D</t>
  </si>
  <si>
    <t>Table D1</t>
  </si>
  <si>
    <t>Partial equilibrium sectoral estimates</t>
  </si>
  <si>
    <t>Panel a): Agriculture</t>
  </si>
  <si>
    <t>Panel b): Mining</t>
  </si>
  <si>
    <t>Panel c) Manufacturing</t>
  </si>
  <si>
    <t>Panel d) Services</t>
  </si>
  <si>
    <t>Table D2.1</t>
  </si>
  <si>
    <t>Country-Specific WTO Estimates for Aggregate Trade</t>
  </si>
  <si>
    <t>Table D2.2</t>
  </si>
  <si>
    <t>Country-Specific WTO-Effects: Ad-Valorem Equivalents (in percent)</t>
  </si>
  <si>
    <t>Table D3</t>
  </si>
  <si>
    <t>Country- and Sector-Specific WTO Estimates for Trade</t>
  </si>
  <si>
    <t>Table D4</t>
  </si>
  <si>
    <t>Aggregate effects on consumer and producer prices: Constrained Scenario</t>
  </si>
  <si>
    <t>Table D5</t>
  </si>
  <si>
    <t>Aggregate indexes: Unconstrained Scenario</t>
  </si>
  <si>
    <t>Table D6</t>
  </si>
  <si>
    <t>Sectoral Indexes - Agriculture</t>
  </si>
  <si>
    <t>Table D7</t>
  </si>
  <si>
    <t>Sectoral Indexes - Mining</t>
  </si>
  <si>
    <t>Table D8</t>
  </si>
  <si>
    <t>Sectoral Indexes – Manufacturing</t>
  </si>
  <si>
    <t>Table D9</t>
  </si>
  <si>
    <t>Sectoral Indexes – Services</t>
  </si>
  <si>
    <t>Figure D1</t>
  </si>
  <si>
    <t>Estimated impact on aggregate trade resulting from WTO membership, by country and sector</t>
  </si>
  <si>
    <t>Panel a) Agriculture</t>
  </si>
  <si>
    <t>Panel b) Mining</t>
  </si>
  <si>
    <t>Liste über aller Jahre</t>
  </si>
  <si>
    <t>year</t>
  </si>
  <si>
    <t>memberHIC</t>
  </si>
  <si>
    <t>memberMIC</t>
  </si>
  <si>
    <t>memberLIC</t>
  </si>
  <si>
    <t>Non-member</t>
  </si>
  <si>
    <t>Umwandlung Liste für Grafik im 5-Jahres Rhythmus</t>
  </si>
  <si>
    <t>High-income</t>
  </si>
  <si>
    <t>Middle-income</t>
  </si>
  <si>
    <t>Low-income</t>
  </si>
  <si>
    <t>Figure 2: Number of GATT/WTO members in comparison to Non-members (1948 – 2019)</t>
  </si>
  <si>
    <t>Source of GATT &amp; WTO members:</t>
  </si>
  <si>
    <t>GATT members:</t>
  </si>
  <si>
    <t>https://www.wto.org/english/thewto_e/gattmem_e.htm</t>
  </si>
  <si>
    <t>WTO members:</t>
  </si>
  <si>
    <t>https://www.wto.org/english/thewto_e/whatis_e/tif_e/org6_e.htm</t>
  </si>
  <si>
    <t>Data Source</t>
  </si>
  <si>
    <t>World Development Indicators</t>
  </si>
  <si>
    <t>Last Updated Date</t>
  </si>
  <si>
    <t>Country Code</t>
  </si>
  <si>
    <t>Indicator Name</t>
  </si>
  <si>
    <t>Indicator Code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</si>
  <si>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</si>
  <si>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</si>
  <si>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</si>
  <si>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</si>
  <si>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</si>
  <si>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</si>
  <si>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</si>
  <si>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</si>
  <si>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</si>
  <si>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</si>
  <si>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</si>
  <si>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</si>
  <si>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</si>
  <si>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</si>
  <si>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</si>
  <si>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</si>
  <si>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</si>
  <si>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</si>
  <si>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</si>
  <si>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</si>
  <si>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</si>
  <si>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</si>
  <si>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</si>
  <si>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</si>
  <si>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</si>
  <si>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</si>
  <si>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</si>
  <si>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</si>
  <si>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</si>
  <si>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</si>
  <si>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</si>
  <si>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</si>
  <si>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</si>
  <si>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</si>
  <si>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</si>
  <si>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</si>
  <si>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</si>
  <si>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</si>
  <si>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</si>
  <si>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</si>
  <si>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</si>
  <si>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</si>
  <si>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</si>
  <si>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</si>
  <si>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</si>
  <si>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</si>
  <si>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</si>
  <si>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</si>
  <si>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</si>
  <si>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</si>
  <si>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</si>
  <si>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</si>
  <si>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</si>
  <si>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</si>
  <si>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</si>
  <si>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</si>
  <si>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</si>
  <si>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</si>
  <si>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</si>
  <si>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</si>
  <si>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</si>
  <si>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Aruba</t>
  </si>
  <si>
    <t>ABW</t>
  </si>
  <si>
    <t>Exports of goods and services (current US$)</t>
  </si>
  <si>
    <t>NE.EXP.GNFS.CD</t>
  </si>
  <si>
    <t>Afghanistan</t>
  </si>
  <si>
    <t>AFG</t>
  </si>
  <si>
    <t>Andorra</t>
  </si>
  <si>
    <t>AND</t>
  </si>
  <si>
    <t>Arab World</t>
  </si>
  <si>
    <t>ARB</t>
  </si>
  <si>
    <t>American Samoa</t>
  </si>
  <si>
    <t>ASM</t>
  </si>
  <si>
    <t>Azerbaijan</t>
  </si>
  <si>
    <t>AZE</t>
  </si>
  <si>
    <t>Bahrain</t>
  </si>
  <si>
    <t>Bahamas, The</t>
  </si>
  <si>
    <t>BHS</t>
  </si>
  <si>
    <t>Bosnia and Herzegovina</t>
  </si>
  <si>
    <t>BIH</t>
  </si>
  <si>
    <t>Belarus</t>
  </si>
  <si>
    <t>BLR</t>
  </si>
  <si>
    <t>Bermuda</t>
  </si>
  <si>
    <t>BMU</t>
  </si>
  <si>
    <t>Bolivia</t>
  </si>
  <si>
    <t>Bhutan</t>
  </si>
  <si>
    <t>BTN</t>
  </si>
  <si>
    <t>Central Europe and the Baltics</t>
  </si>
  <si>
    <t>CEB</t>
  </si>
  <si>
    <t>Channel Islands</t>
  </si>
  <si>
    <t>CHI</t>
  </si>
  <si>
    <t>Cote d'Ivoire</t>
  </si>
  <si>
    <t>Congo, Dem. Rep.</t>
  </si>
  <si>
    <t>Congo, Rep.</t>
  </si>
  <si>
    <t>Comoros</t>
  </si>
  <si>
    <t>COM</t>
  </si>
  <si>
    <t>Caribbean small states</t>
  </si>
  <si>
    <t>CSS</t>
  </si>
  <si>
    <t>Curacao</t>
  </si>
  <si>
    <t>CUW</t>
  </si>
  <si>
    <t>Cayman Islands</t>
  </si>
  <si>
    <t>CYM</t>
  </si>
  <si>
    <t>Algeria</t>
  </si>
  <si>
    <t>DZA</t>
  </si>
  <si>
    <t>East Asia &amp; Pacific (excluding high income)</t>
  </si>
  <si>
    <t>EAP</t>
  </si>
  <si>
    <t>Early-demographic dividend</t>
  </si>
  <si>
    <t>EAR</t>
  </si>
  <si>
    <t>East Asia &amp; Pacific</t>
  </si>
  <si>
    <t>EAS</t>
  </si>
  <si>
    <t>Europe &amp; Central Asia (excluding high income)</t>
  </si>
  <si>
    <t>ECA</t>
  </si>
  <si>
    <t>Europe &amp; Central Asia</t>
  </si>
  <si>
    <t>ECS</t>
  </si>
  <si>
    <t>Egypt, Arab Rep.</t>
  </si>
  <si>
    <t>Euro area</t>
  </si>
  <si>
    <t>EMU</t>
  </si>
  <si>
    <t>Eritrea</t>
  </si>
  <si>
    <t>ERI</t>
  </si>
  <si>
    <t>Ethiopia</t>
  </si>
  <si>
    <t>ETH</t>
  </si>
  <si>
    <t>European Union</t>
  </si>
  <si>
    <t>EUU</t>
  </si>
  <si>
    <t>Fragile and conflict affected situations</t>
  </si>
  <si>
    <t>FCS</t>
  </si>
  <si>
    <t>Faroe Islands</t>
  </si>
  <si>
    <t>FRO</t>
  </si>
  <si>
    <t>Micronesia, Fed. Sts.</t>
  </si>
  <si>
    <t>FSM</t>
  </si>
  <si>
    <t>Gibraltar</t>
  </si>
  <si>
    <t>GIB</t>
  </si>
  <si>
    <t>Gambia, The</t>
  </si>
  <si>
    <t>Equatorial Guinea</t>
  </si>
  <si>
    <t>GNQ</t>
  </si>
  <si>
    <t>Greenland</t>
  </si>
  <si>
    <t>GRL</t>
  </si>
  <si>
    <t>Guam</t>
  </si>
  <si>
    <t>GUM</t>
  </si>
  <si>
    <t>High income</t>
  </si>
  <si>
    <t>HIC</t>
  </si>
  <si>
    <t>Hong Kong SAR, China</t>
  </si>
  <si>
    <t>Heavily indebted poor countries (HIPC)</t>
  </si>
  <si>
    <t>HPC</t>
  </si>
  <si>
    <t>IBRD only</t>
  </si>
  <si>
    <t>IBD</t>
  </si>
  <si>
    <t>IDA &amp; IBRD total</t>
  </si>
  <si>
    <t>IBT</t>
  </si>
  <si>
    <t>IDA total</t>
  </si>
  <si>
    <t>IDA</t>
  </si>
  <si>
    <t>IDA blend</t>
  </si>
  <si>
    <t>IDB</t>
  </si>
  <si>
    <t>IDA only</t>
  </si>
  <si>
    <t>IDX</t>
  </si>
  <si>
    <t>Isle of Man</t>
  </si>
  <si>
    <t>IMN</t>
  </si>
  <si>
    <t>Not classified</t>
  </si>
  <si>
    <t>INX</t>
  </si>
  <si>
    <t>Iran, Islamic Rep.</t>
  </si>
  <si>
    <t>IRN</t>
  </si>
  <si>
    <t>Iraq</t>
  </si>
  <si>
    <t>IRQ</t>
  </si>
  <si>
    <t>Kiribati</t>
  </si>
  <si>
    <t>KIR</t>
  </si>
  <si>
    <t>St. Kitts and Nevis</t>
  </si>
  <si>
    <t>Korea, Rep.</t>
  </si>
  <si>
    <t>Kuwait</t>
  </si>
  <si>
    <t>Latin America &amp; Caribbean (excluding high income)</t>
  </si>
  <si>
    <t>LAC</t>
  </si>
  <si>
    <t>Lao PDR</t>
  </si>
  <si>
    <t>Lebanon</t>
  </si>
  <si>
    <t>LBN</t>
  </si>
  <si>
    <t>Liberia</t>
  </si>
  <si>
    <t>LBR</t>
  </si>
  <si>
    <t>Libya</t>
  </si>
  <si>
    <t>LBY</t>
  </si>
  <si>
    <t>St. Lucia</t>
  </si>
  <si>
    <t>Latin America &amp; Caribbean</t>
  </si>
  <si>
    <t>LCN</t>
  </si>
  <si>
    <t>Least developed countries: UN classification</t>
  </si>
  <si>
    <t>LDC</t>
  </si>
  <si>
    <t>Low income</t>
  </si>
  <si>
    <t>LIC</t>
  </si>
  <si>
    <t>Lower middle income</t>
  </si>
  <si>
    <t>LMC</t>
  </si>
  <si>
    <t>Low &amp; middle income</t>
  </si>
  <si>
    <t>LMY</t>
  </si>
  <si>
    <t>Late-demographic dividend</t>
  </si>
  <si>
    <t>LTE</t>
  </si>
  <si>
    <t>Macao SAR, China</t>
  </si>
  <si>
    <t>St. Martin (French part)</t>
  </si>
  <si>
    <t>MAF</t>
  </si>
  <si>
    <t>Monaco</t>
  </si>
  <si>
    <t>MCO</t>
  </si>
  <si>
    <t>Moldova</t>
  </si>
  <si>
    <t>Middle East &amp; North Africa</t>
  </si>
  <si>
    <t>MEA</t>
  </si>
  <si>
    <t>Marshall Islands</t>
  </si>
  <si>
    <t>MHL</t>
  </si>
  <si>
    <t>Middle income</t>
  </si>
  <si>
    <t>MIC</t>
  </si>
  <si>
    <t>Middle East &amp; North Africa (excluding high income)</t>
  </si>
  <si>
    <t>MNA</t>
  </si>
  <si>
    <t>Northern Mariana Islands</t>
  </si>
  <si>
    <t>MNP</t>
  </si>
  <si>
    <t>North America</t>
  </si>
  <si>
    <t>NAC</t>
  </si>
  <si>
    <t>New Caledonia</t>
  </si>
  <si>
    <t>NCL</t>
  </si>
  <si>
    <t>Nauru</t>
  </si>
  <si>
    <t>NRU</t>
  </si>
  <si>
    <t>OECD members</t>
  </si>
  <si>
    <t>OED</t>
  </si>
  <si>
    <t>Other small states</t>
  </si>
  <si>
    <t>OSS</t>
  </si>
  <si>
    <t>Palau</t>
  </si>
  <si>
    <t>PLW</t>
  </si>
  <si>
    <t>Pre-demographic dividend</t>
  </si>
  <si>
    <t>PRE</t>
  </si>
  <si>
    <t>Puerto Rico</t>
  </si>
  <si>
    <t>PRI</t>
  </si>
  <si>
    <t>Korea, Dem. People’s Rep.</t>
  </si>
  <si>
    <t>PRK</t>
  </si>
  <si>
    <t>West Bank and Gaza</t>
  </si>
  <si>
    <t>PSE</t>
  </si>
  <si>
    <t>Pacific island small states</t>
  </si>
  <si>
    <t>PSS</t>
  </si>
  <si>
    <t>Post-demographic dividend</t>
  </si>
  <si>
    <t>PST</t>
  </si>
  <si>
    <t>French Polynesia</t>
  </si>
  <si>
    <t>PYF</t>
  </si>
  <si>
    <t>South Asia</t>
  </si>
  <si>
    <t>SAS</t>
  </si>
  <si>
    <t>Sudan</t>
  </si>
  <si>
    <t>SDN</t>
  </si>
  <si>
    <t>San Marino</t>
  </si>
  <si>
    <t>SMR</t>
  </si>
  <si>
    <t>Somalia</t>
  </si>
  <si>
    <t>SOM</t>
  </si>
  <si>
    <t>Serbia</t>
  </si>
  <si>
    <t>SRB</t>
  </si>
  <si>
    <t>Sub-Saharan Africa (excluding high income)</t>
  </si>
  <si>
    <t>SSA</t>
  </si>
  <si>
    <t>South Sudan</t>
  </si>
  <si>
    <t>SSD</t>
  </si>
  <si>
    <t>Sub-Saharan Africa</t>
  </si>
  <si>
    <t>SSF</t>
  </si>
  <si>
    <t>Small states</t>
  </si>
  <si>
    <t>SST</t>
  </si>
  <si>
    <t>Sao Tome and Principe</t>
  </si>
  <si>
    <t>STP</t>
  </si>
  <si>
    <t>Sint Maarten (Dutch part)</t>
  </si>
  <si>
    <t>SXM</t>
  </si>
  <si>
    <t>Syrian Arab Republic</t>
  </si>
  <si>
    <t>SYR</t>
  </si>
  <si>
    <t>Turks and Caicos Islands</t>
  </si>
  <si>
    <t>TCA</t>
  </si>
  <si>
    <t>East Asia &amp; Pacific (IDA &amp; IBRD countries)</t>
  </si>
  <si>
    <t>TEA</t>
  </si>
  <si>
    <t>Europe &amp; Central Asia (IDA &amp; IBRD countries)</t>
  </si>
  <si>
    <t>TEC</t>
  </si>
  <si>
    <t>Turkmenistan</t>
  </si>
  <si>
    <t>TKM</t>
  </si>
  <si>
    <t>Latin America &amp; the Caribbean (IDA &amp; IBRD countries)</t>
  </si>
  <si>
    <t>TLA</t>
  </si>
  <si>
    <t>Timor-Leste</t>
  </si>
  <si>
    <t>TLS</t>
  </si>
  <si>
    <t>Middle East &amp; North Africa (IDA &amp; IBRD countries)</t>
  </si>
  <si>
    <t>TMN</t>
  </si>
  <si>
    <t>South Asia (IDA &amp; IBRD)</t>
  </si>
  <si>
    <t>TSA</t>
  </si>
  <si>
    <t>Sub-Saharan Africa (IDA &amp; IBRD countries)</t>
  </si>
  <si>
    <t>TSS</t>
  </si>
  <si>
    <t>Tuvalu</t>
  </si>
  <si>
    <t>TUV</t>
  </si>
  <si>
    <t>Upper middle income</t>
  </si>
  <si>
    <t>UMC</t>
  </si>
  <si>
    <t>United States</t>
  </si>
  <si>
    <t>Uzbekistan</t>
  </si>
  <si>
    <t>UZB</t>
  </si>
  <si>
    <t>St. Vincent and the Grenadines</t>
  </si>
  <si>
    <t>Venezuela, RB</t>
  </si>
  <si>
    <t>British Virgin Islands</t>
  </si>
  <si>
    <t>VGB</t>
  </si>
  <si>
    <t>Virgin Islands (U.S.)</t>
  </si>
  <si>
    <t>VIR</t>
  </si>
  <si>
    <t>Vietnam</t>
  </si>
  <si>
    <t>World</t>
  </si>
  <si>
    <t>WLD</t>
  </si>
  <si>
    <t>Kosovo</t>
  </si>
  <si>
    <t>XKX</t>
  </si>
  <si>
    <t>Yemen, Rep.</t>
  </si>
  <si>
    <t>Figure 3: World exports of goods and services – in trillion USD</t>
  </si>
  <si>
    <r>
      <t>Figure 4:</t>
    </r>
    <r>
      <rPr>
        <b/>
        <sz val="11"/>
        <color rgb="FF000000"/>
        <rFont val="Calibri"/>
        <family val="2"/>
      </rPr>
      <t xml:space="preserve"> </t>
    </r>
    <r>
      <rPr>
        <b/>
        <sz val="9"/>
        <color rgb="FFCF102D"/>
        <rFont val="Arial"/>
        <family val="2"/>
      </rPr>
      <t>The GATT/WTO countries’ share in world exports and imports – merchandise trade</t>
    </r>
  </si>
  <si>
    <t>(1948-2019)</t>
  </si>
  <si>
    <t>Indicator</t>
  </si>
  <si>
    <t xml:space="preserve">  Merchandise exports by product group – annual (Million US dollar)</t>
  </si>
  <si>
    <t>GATT</t>
  </si>
  <si>
    <t>WTO</t>
  </si>
  <si>
    <t>Reporting Economy</t>
  </si>
  <si>
    <t>Product/Sector</t>
  </si>
  <si>
    <t>Partner Economy</t>
  </si>
  <si>
    <t>1948</t>
  </si>
  <si>
    <t>1949</t>
  </si>
  <si>
    <t>1950</t>
  </si>
  <si>
    <t>1951</t>
  </si>
  <si>
    <t>1952</t>
  </si>
  <si>
    <t>1953</t>
  </si>
  <si>
    <t>1954</t>
  </si>
  <si>
    <t>1955</t>
  </si>
  <si>
    <t>1956</t>
  </si>
  <si>
    <t>1957</t>
  </si>
  <si>
    <t>1958</t>
  </si>
  <si>
    <t>1959</t>
  </si>
  <si>
    <t>1995*</t>
  </si>
  <si>
    <t>SI3_AGG - TO - Total merchandise</t>
  </si>
  <si>
    <t>not incl.</t>
  </si>
  <si>
    <t>Belgium-Luxembourg</t>
  </si>
  <si>
    <t>Saudi Arabia, Kingdom of</t>
  </si>
  <si>
    <t>Chinese Taipei</t>
  </si>
  <si>
    <t>Gatt/WTO Members</t>
  </si>
  <si>
    <t>not GATT/WTO Members</t>
  </si>
  <si>
    <t>Share World</t>
  </si>
  <si>
    <t>GATT/WTO Members</t>
  </si>
  <si>
    <t>Non-Members of  GATT/WTO</t>
  </si>
  <si>
    <t xml:space="preserve">  Merchandise imports by product group – annual (Million US dollar)</t>
  </si>
  <si>
    <t>Figure 6: Estimated impact on aggregate trade resulting from WTO membership, by country</t>
  </si>
  <si>
    <t>Trade Costs Counterfactual</t>
  </si>
  <si>
    <t>Figure 7: Ad-valorem tariff equivalent changes after WTO membership – in percent</t>
  </si>
  <si>
    <t>Mean Trade Cost Reduction</t>
  </si>
  <si>
    <t>Simple Average WTO Effects</t>
  </si>
  <si>
    <t>Estimated Average WTO Effects</t>
  </si>
  <si>
    <t>Figure 8: Average WTO effects across sectors</t>
  </si>
  <si>
    <t>Table 1: Aggregate welfare and trade indexes: Constrained Scenario</t>
  </si>
  <si>
    <t>Country</t>
  </si>
  <si>
    <t>welfare (%)</t>
  </si>
  <si>
    <t>total exports (%)</t>
  </si>
  <si>
    <t>ROW</t>
  </si>
  <si>
    <t>country</t>
  </si>
  <si>
    <t>Figure 9: Estimated impact of WTO membership on relative exports</t>
  </si>
  <si>
    <t>Figure 10: Estimated impact of WTO membership on aggregate welfare – in percent</t>
  </si>
  <si>
    <t>Average</t>
  </si>
  <si>
    <t>Figure 11: Quantified impact of WTO membership on consumer and producer prices</t>
  </si>
  <si>
    <t>u</t>
  </si>
  <si>
    <t>producer price (%)</t>
  </si>
  <si>
    <t>consumer price (%)</t>
  </si>
  <si>
    <t>Prod&gt;0 Con&gt;0</t>
  </si>
  <si>
    <t>Prod&gt; Con&lt;0</t>
  </si>
  <si>
    <t>Prdo&lt;0 Con&gt;0</t>
  </si>
  <si>
    <t>Prod&lt;0 Con&lt;0</t>
  </si>
  <si>
    <t>Holy See</t>
  </si>
  <si>
    <t>Iran</t>
  </si>
  <si>
    <t>Bahamas</t>
  </si>
  <si>
    <t>DR of the Congo</t>
  </si>
  <si>
    <t>Lebanese Republic</t>
  </si>
  <si>
    <t>Sao Tomé and Principe</t>
  </si>
  <si>
    <t>Curaçao</t>
  </si>
  <si>
    <t>Lao People’s DR</t>
  </si>
  <si>
    <t>Democratic People's Republic of Korea</t>
  </si>
  <si>
    <t>Federated States of Micronesia</t>
  </si>
  <si>
    <t>Gambia</t>
  </si>
  <si>
    <t>Palestine</t>
  </si>
  <si>
    <t>Saint Vincent, Grenadines</t>
  </si>
  <si>
    <t>Republic of Congo</t>
  </si>
  <si>
    <t>Côte d’Ivoire</t>
  </si>
  <si>
    <t>Africa: Algeria, Angola, Benin, Botswana, Burkina Faso, Burundi, Cameroon, Cape Verde, Central African Republic, Chad, Comoros, Congo, Cote d'Ivoire, Democratic Republic of the Congo, Djibouti, Egypt, Equatorial Guinea, Eritrea, Ethiopia, Gabon, Gambia, Ghana, Guinea, Guinea-Bissau, Kenya, Lesotho, Liberia, Libyan Arab Jamahiriya, Madagascar, Malawi, Mali, Mauritania, Mauritius, Mayotte, Morocco, Mozambique, Namibia, Niger, Nigeria, Reunion, Rwanda, Saint Helena, Sao Tome and Principe, Senegal, Seychelles, Sierra Leone, Somalia, South Africa, Sudan, Swaziland, Togo, Tunisia, Uganda, United Republic of Tanzania, Western Sahara, Zambia, Zimbabwe</t>
  </si>
  <si>
    <t>Asia: Afghanistan, Armenia, Azerbaijan, Bahrain, Bangladesh, Bhutan, Brunei Darussalam, Burma, Cambodia, China, Cyprus, Georgia, Hong Kong, India, Indonesia, Iran (Islamic Republic of), Iraq, Israel, Japan, Jordan, Kazakhstan, Korea, Democratic People's Republic of, Korea, Republic of, Kuwait, Kyrgyzstan, Lao People's Democratic Republic, Lebanon, Macau, Malaysia, Maldives, Mongolia, Nepal, Oman, Pakistan, Palestine, Philippines, Qatar, Saudi Arabia, Singapore, Sri Lanka, Syrian Arab Republic, Taiwan, Tajikistan, Thailand, Timor-Leste, Turkey, Turkmenistan, United Arab Emirates, Uzbekistan, Viet Nam, Yemen</t>
  </si>
  <si>
    <t>Europe: Albania, Andorra, Austria, Belarus, Belgium, Bosnia and Herzegovina, Bulgaria, Croatia, Czech Republic, Denmark, Estonia, Faroe Islands, Finland, France, Germany, Gibraltar, Greece, Holy See (Vatican City), Hungary, Iceland, Ireland, Isle of Man, Italy, Latvia, Liechtenstein, Lithuania, Luxembourg, Malta, Monaco, Montenegro, Netherlands, Norway, Poland, Portugal, Republic of Moldova, Romania, Russia, San Marino, Serbia, Slovakia, Slovenia, Spain, Sweden, Switzerland, The former Yugoslav Republic of Macedonia, Ukraine, United Kingdom</t>
  </si>
  <si>
    <t>Latin America (and the Caribbean): Anguilla, Antigua and Barbuda, Argentina, Aruba, Bahamas, Barbados, Belize, Bolivia, Brazil, British Virgin Islands, Cayman Islands, Chile, Colombia, Costa Rica, Cuba, Dominica, Dominican Republic, Ecuador, El Salvador, Falkland Islands (Malvinas), French Guiana, Grenada, Guadeloupe, Guatemala, Guyana, Haiti, Honduras, Jamaica, Martinique, Mexico, Montserrat, Nicaragua, Panama, Paraguay, Peru, Puerto Rico, Saint Kitts and Nevis, Saint Lucia, Saint Vincent and the Grenadines, Suriname, Trinidad and Tobago, Turks and Caicos Islands, United States Virgin Islands, Uruguay, Venezuela</t>
  </si>
  <si>
    <t>Oceania: American Samoa, Australia, Cook Islands, Fiji, French Polynesia, Guam, Kiribati, Marshall Islands, Micronesia, Federated States of, Nauru, New Caledonia, New Zealand, Niue, Northern Mariana Islands, Palau, Papua New Guinea, Samoa, Solomon Islands, Tokelau, Tonga, Tuvalu, Vanuatu, Wallis and Futuna Islands</t>
  </si>
  <si>
    <t>Table D 1: Partial equilibrium sectoral estimates</t>
  </si>
  <si>
    <t>Variables</t>
  </si>
  <si>
    <t>Estimates</t>
  </si>
  <si>
    <t>Std. Error</t>
  </si>
  <si>
    <t>LN_DIST_R_R</t>
  </si>
  <si>
    <t>LN_DIST_P_R</t>
  </si>
  <si>
    <t>LN_DIST_R_P</t>
  </si>
  <si>
    <t>LN_DIST_P_P</t>
  </si>
  <si>
    <t>CNTG</t>
  </si>
  <si>
    <t>LANG</t>
  </si>
  <si>
    <t>CLNY</t>
  </si>
  <si>
    <t>CU</t>
  </si>
  <si>
    <t>FTA</t>
  </si>
  <si>
    <t>EIA</t>
  </si>
  <si>
    <t>CU_EIA</t>
  </si>
  <si>
    <t>FTA_EIA</t>
  </si>
  <si>
    <t>TRADE_COMPL</t>
  </si>
  <si>
    <t>Table D 2.1: Country-Specific WTO Estimates for Aggregate Trade</t>
  </si>
  <si>
    <t>Table D 2.2: Country-Specific WTO-Effects: Ad-Valorem Equivalents (in percent)</t>
  </si>
  <si>
    <t>ISO3  Code</t>
  </si>
  <si>
    <t>AVE</t>
  </si>
  <si>
    <t>Agriculture Developementstage (4 categories)</t>
  </si>
  <si>
    <t>Agriculture Developementstage (3 categories)</t>
  </si>
  <si>
    <t>Table D 3: Country- and Sector-Specific WTO Estimates for Trade</t>
  </si>
  <si>
    <t>Table D 4: Aggregate effects on consumer and producer prices: Constrained Scenario</t>
  </si>
  <si>
    <t>Table D 5: Aggregate indexes: Unconstrained Scenario</t>
  </si>
  <si>
    <t>Table D 6: Sectoral Indexes - Agriculture</t>
  </si>
  <si>
    <t>Sectoral Estimates: Agriculture</t>
  </si>
  <si>
    <t>A. unconstrained</t>
  </si>
  <si>
    <t>B. constrained = 0/1.1</t>
  </si>
  <si>
    <t>Table D 7: Sectoral Indexes - Mining</t>
  </si>
  <si>
    <t>Sectoral Estimates: Mining</t>
  </si>
  <si>
    <t>Table D 8: Sectoral Indexes – Manufacturing</t>
  </si>
  <si>
    <t>Sectoral Estimates: Manufacturing</t>
  </si>
  <si>
    <t>Table D 9: Sectoral Indexes – Services</t>
  </si>
  <si>
    <t>Sectoral Estimates: Services</t>
  </si>
  <si>
    <t>A report for the United Kingdom Department for International Trade</t>
  </si>
  <si>
    <t>Link to main report</t>
  </si>
  <si>
    <t>Published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</si>
</sst>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b/>
      <sz val="11"/>
      <color theme="1"/>
      <name val="Calibri"/>
      <family val="2"/>
      <scheme val="minor"/>
    </font>
    <font>
      <b/>
      <sz val="12"/>
      <color rgb="FF000000"/>
      <name val="Arial"/>
      <family val="2"/>
    </font>
    <font>
      <sz val="11"/>
      <name val="Calibri"/>
      <family val="2"/>
    </font>
    <font>
      <b/>
      <i/>
      <u/>
      <sz val="11"/>
      <name val="Calibri"/>
      <family val="2"/>
    </font>
    <font>
      <b/>
      <sz val="9"/>
      <color rgb="FFCF102D"/>
      <name val="Arial"/>
      <family val="2"/>
    </font>
    <font>
      <u/>
      <sz val="11"/>
      <color theme="10"/>
      <name val="Calibri"/>
      <family val="2"/>
    </font>
    <font>
      <b/>
      <sz val="10"/>
      <color rgb="FF000000"/>
      <name val="Tahoma"/>
      <family val="2"/>
    </font>
    <font>
      <sz val="10"/>
      <color rgb="FF000000"/>
      <name val="Tahoma"/>
      <family val="2"/>
    </font>
    <font>
      <b/>
      <sz val="11"/>
      <name val="Calibri"/>
      <family val="2"/>
    </font>
    <font>
      <b/>
      <sz val="11"/>
      <color rgb="FF000000"/>
      <name val="Calibri"/>
      <family val="2"/>
    </font>
    <font>
      <u/>
      <sz val="12"/>
      <color theme="10"/>
      <name val="Calibri"/>
      <family val="2"/>
      <scheme val="minor"/>
    </font>
    <font>
      <b/>
      <sz val="8"/>
      <color rgb="FF000000"/>
      <name val="Arial"/>
      <family val="2"/>
    </font>
    <font>
      <sz val="8"/>
      <color rgb="FF000000"/>
      <name val="Arial"/>
      <family val="2"/>
    </font>
    <font>
      <b/>
      <sz val="11"/>
      <color rgb="FFCF102D"/>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sz val="10"/>
      <name val="Arial"/>
      <family val="2"/>
    </font>
    <font>
      <b/>
      <sz val="11"/>
      <color rgb="FF000000"/>
      <name val="Arial"/>
      <family val="2"/>
    </font>
    <font>
      <sz val="11"/>
      <color rgb="FF00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D9E1F2"/>
      </patternFill>
    </fill>
  </fills>
  <borders count="25">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rgb="FFC00000"/>
      </right>
      <top style="medium">
        <color rgb="FFC00000"/>
      </top>
      <bottom style="medium">
        <color rgb="FFC00000"/>
      </bottom>
      <diagonal/>
    </border>
    <border>
      <left/>
      <right/>
      <top style="medium">
        <color rgb="FFC00000"/>
      </top>
      <bottom style="medium">
        <color rgb="FFC00000"/>
      </bottom>
      <diagonal/>
    </border>
    <border>
      <left/>
      <right style="medium">
        <color rgb="FFC00000"/>
      </right>
      <top/>
      <bottom/>
      <diagonal/>
    </border>
    <border>
      <left/>
      <right style="medium">
        <color rgb="FFC00000"/>
      </right>
      <top/>
      <bottom style="medium">
        <color rgb="FFC00000"/>
      </bottom>
      <diagonal/>
    </border>
    <border>
      <left/>
      <right/>
      <top/>
      <bottom style="medium">
        <color rgb="FFC00000"/>
      </bottom>
      <diagonal/>
    </border>
    <border>
      <left style="thin">
        <color auto="1"/>
      </left>
      <right/>
      <top/>
      <bottom/>
      <diagonal/>
    </border>
    <border>
      <left style="thin">
        <color auto="1"/>
      </left>
      <right/>
      <top style="thin">
        <color auto="1"/>
      </top>
      <bottom/>
      <diagonal/>
    </border>
    <border>
      <left/>
      <right style="medium">
        <color indexed="64"/>
      </right>
      <top style="medium">
        <color rgb="FFC00000"/>
      </top>
      <bottom style="medium">
        <color rgb="FFC00000"/>
      </bottom>
      <diagonal/>
    </border>
    <border>
      <left/>
      <right/>
      <top style="medium">
        <color rgb="FFC00000"/>
      </top>
      <bottom/>
      <diagonal/>
    </border>
    <border>
      <left/>
      <right/>
      <top style="medium">
        <color rgb="FFC00000"/>
      </top>
      <bottom style="medium">
        <color indexed="64"/>
      </bottom>
      <diagonal/>
    </border>
    <border>
      <left/>
      <right style="medium">
        <color indexed="64"/>
      </right>
      <top/>
      <bottom/>
      <diagonal/>
    </border>
    <border>
      <left/>
      <right style="medium">
        <color indexed="64"/>
      </right>
      <top/>
      <bottom style="medium">
        <color rgb="FFC00000"/>
      </bottom>
      <diagonal/>
    </border>
  </borders>
  <cellStyleXfs count="9">
    <xf numFmtId="0" fontId="0" fillId="0" borderId="0"/>
    <xf numFmtId="9" fontId="7" fillId="0" borderId="0" applyFont="0" applyFill="0" applyBorder="0" applyAlignment="0" applyProtection="0"/>
    <xf numFmtId="0" fontId="3" fillId="0" borderId="0"/>
    <xf numFmtId="0" fontId="10" fillId="0" borderId="0"/>
    <xf numFmtId="0" fontId="13" fillId="0" borderId="0" applyNumberFormat="0" applyFill="0" applyBorder="0" applyAlignment="0" applyProtection="0"/>
    <xf numFmtId="0" fontId="16" fillId="0" borderId="0">
      <alignment horizontal="center"/>
    </xf>
    <xf numFmtId="0" fontId="16" fillId="0" borderId="0">
      <alignment vertical="center"/>
    </xf>
    <xf numFmtId="9" fontId="10" fillId="0" borderId="0" applyFont="0" applyFill="0" applyBorder="0" applyAlignment="0" applyProtection="0"/>
    <xf numFmtId="0" fontId="18" fillId="0" borderId="0" applyNumberFormat="0" applyFill="0" applyBorder="0" applyAlignment="0" applyProtection="0"/>
  </cellStyleXfs>
  <cellXfs count="145">
    <xf numFmtId="0" fontId="0" fillId="0" borderId="0" xfId="0"/>
    <xf numFmtId="0" fontId="4" fillId="0" borderId="0" xfId="0" applyFont="1"/>
    <xf numFmtId="0" fontId="5" fillId="0" borderId="0" xfId="0" applyFont="1"/>
    <xf numFmtId="164" fontId="5" fillId="0" borderId="0" xfId="0" applyNumberFormat="1" applyFont="1"/>
    <xf numFmtId="0" fontId="4" fillId="2" borderId="0" xfId="0" applyFont="1" applyFill="1"/>
    <xf numFmtId="164" fontId="5" fillId="2" borderId="0" xfId="0" applyNumberFormat="1" applyFont="1" applyFill="1"/>
    <xf numFmtId="0" fontId="4" fillId="3" borderId="0" xfId="0" applyFont="1" applyFill="1"/>
    <xf numFmtId="164" fontId="5" fillId="3" borderId="0" xfId="0" applyNumberFormat="1" applyFont="1" applyFill="1"/>
    <xf numFmtId="0" fontId="6" fillId="0" borderId="0" xfId="0" applyFont="1" applyAlignment="1">
      <alignment horizontal="center"/>
    </xf>
    <xf numFmtId="164" fontId="0" fillId="0" borderId="0" xfId="0" applyNumberFormat="1"/>
    <xf numFmtId="0" fontId="6" fillId="2" borderId="0" xfId="0" applyFont="1" applyFill="1" applyAlignment="1">
      <alignment horizontal="center"/>
    </xf>
    <xf numFmtId="164" fontId="0" fillId="2" borderId="0" xfId="0" applyNumberFormat="1" applyFill="1"/>
    <xf numFmtId="0" fontId="6" fillId="4" borderId="0" xfId="0" applyFont="1" applyFill="1" applyAlignment="1">
      <alignment horizontal="center"/>
    </xf>
    <xf numFmtId="164" fontId="0" fillId="4" borderId="0" xfId="0" applyNumberFormat="1" applyFill="1"/>
    <xf numFmtId="0" fontId="6" fillId="5" borderId="0" xfId="0" applyFont="1" applyFill="1" applyAlignment="1">
      <alignment horizontal="center"/>
    </xf>
    <xf numFmtId="0" fontId="0" fillId="5" borderId="0" xfId="0" applyFill="1"/>
    <xf numFmtId="0" fontId="5" fillId="6" borderId="0" xfId="0" applyFont="1" applyFill="1"/>
    <xf numFmtId="0" fontId="0" fillId="6" borderId="0" xfId="0" applyFill="1"/>
    <xf numFmtId="0" fontId="6" fillId="0" borderId="0" xfId="0" applyFont="1"/>
    <xf numFmtId="0" fontId="0" fillId="0" borderId="1" xfId="0" applyBorder="1"/>
    <xf numFmtId="0" fontId="0" fillId="0" borderId="2" xfId="0" applyBorder="1" applyAlignment="1">
      <alignment horizontal="center"/>
    </xf>
    <xf numFmtId="0" fontId="0" fillId="0" borderId="3" xfId="0" applyBorder="1"/>
    <xf numFmtId="2" fontId="0" fillId="0" borderId="4" xfId="0" applyNumberFormat="1" applyBorder="1"/>
    <xf numFmtId="2" fontId="0" fillId="0" borderId="0" xfId="0" applyNumberFormat="1"/>
    <xf numFmtId="0" fontId="0" fillId="0" borderId="5" xfId="0" applyBorder="1"/>
    <xf numFmtId="2" fontId="0" fillId="0" borderId="2" xfId="0" applyNumberFormat="1" applyBorder="1"/>
    <xf numFmtId="9" fontId="0" fillId="0" borderId="0" xfId="1" applyFont="1"/>
    <xf numFmtId="0" fontId="0" fillId="0" borderId="6" xfId="0" applyBorder="1" applyAlignment="1">
      <alignment horizontal="center"/>
    </xf>
    <xf numFmtId="0" fontId="0" fillId="0" borderId="0" xfId="0" applyAlignment="1">
      <alignment horizontal="center"/>
    </xf>
    <xf numFmtId="0" fontId="6" fillId="0" borderId="0" xfId="0" applyFont="1" applyAlignment="1">
      <alignment wrapText="1"/>
    </xf>
    <xf numFmtId="0" fontId="6" fillId="0" borderId="0" xfId="0" applyFont="1" applyAlignment="1">
      <alignment horizontal="center" vertical="center"/>
    </xf>
    <xf numFmtId="0" fontId="3" fillId="7" borderId="0" xfId="2" applyFill="1"/>
    <xf numFmtId="0" fontId="8" fillId="7" borderId="0" xfId="2" applyFont="1" applyFill="1"/>
    <xf numFmtId="0" fontId="11" fillId="0" borderId="0" xfId="3" applyFont="1"/>
    <xf numFmtId="0" fontId="10" fillId="0" borderId="0" xfId="3"/>
    <xf numFmtId="1" fontId="10" fillId="0" borderId="0" xfId="3" applyNumberFormat="1"/>
    <xf numFmtId="0" fontId="13" fillId="0" borderId="0" xfId="4"/>
    <xf numFmtId="0" fontId="3" fillId="0" borderId="0" xfId="2"/>
    <xf numFmtId="14" fontId="3" fillId="0" borderId="0" xfId="2" applyNumberFormat="1"/>
    <xf numFmtId="165" fontId="3" fillId="0" borderId="0" xfId="2" applyNumberFormat="1"/>
    <xf numFmtId="0" fontId="10" fillId="0" borderId="2" xfId="3" applyBorder="1"/>
    <xf numFmtId="0" fontId="10" fillId="0" borderId="5" xfId="3" applyBorder="1"/>
    <xf numFmtId="0" fontId="16" fillId="0" borderId="2" xfId="5" applyBorder="1">
      <alignment horizontal="center"/>
    </xf>
    <xf numFmtId="0" fontId="16" fillId="0" borderId="5" xfId="5" applyBorder="1">
      <alignment horizontal="center"/>
    </xf>
    <xf numFmtId="0" fontId="16" fillId="0" borderId="0" xfId="6">
      <alignment vertical="center"/>
    </xf>
    <xf numFmtId="0" fontId="16" fillId="0" borderId="1" xfId="6" applyBorder="1">
      <alignment vertical="center"/>
    </xf>
    <xf numFmtId="0" fontId="16" fillId="0" borderId="2" xfId="6" applyBorder="1">
      <alignment vertical="center"/>
    </xf>
    <xf numFmtId="0" fontId="16" fillId="0" borderId="5" xfId="6" applyBorder="1">
      <alignment vertical="center"/>
    </xf>
    <xf numFmtId="0" fontId="16" fillId="0" borderId="7" xfId="6" applyBorder="1">
      <alignment vertical="center"/>
    </xf>
    <xf numFmtId="0" fontId="16" fillId="0" borderId="8" xfId="6" applyBorder="1">
      <alignment vertical="center"/>
    </xf>
    <xf numFmtId="0" fontId="16" fillId="0" borderId="7" xfId="3" applyFont="1" applyBorder="1"/>
    <xf numFmtId="0" fontId="16" fillId="0" borderId="9" xfId="3" applyFont="1" applyBorder="1"/>
    <xf numFmtId="0" fontId="16" fillId="0" borderId="10" xfId="3" applyFont="1" applyBorder="1"/>
    <xf numFmtId="0" fontId="10" fillId="0" borderId="8" xfId="3" applyBorder="1"/>
    <xf numFmtId="166" fontId="0" fillId="0" borderId="7" xfId="7" applyNumberFormat="1" applyFont="1" applyBorder="1"/>
    <xf numFmtId="166" fontId="0" fillId="0" borderId="9" xfId="7" applyNumberFormat="1" applyFont="1" applyBorder="1"/>
    <xf numFmtId="166" fontId="0" fillId="0" borderId="10" xfId="7" applyNumberFormat="1" applyFont="1" applyBorder="1"/>
    <xf numFmtId="10" fontId="0" fillId="0" borderId="7" xfId="7" applyNumberFormat="1" applyFont="1" applyBorder="1"/>
    <xf numFmtId="10" fontId="0" fillId="0" borderId="9" xfId="7" applyNumberFormat="1" applyFont="1" applyBorder="1"/>
    <xf numFmtId="10" fontId="0" fillId="0" borderId="10" xfId="7" applyNumberFormat="1" applyFont="1" applyBorder="1"/>
    <xf numFmtId="9" fontId="0" fillId="0" borderId="0" xfId="7" applyFont="1"/>
    <xf numFmtId="9" fontId="10" fillId="0" borderId="0" xfId="3" applyNumberFormat="1"/>
    <xf numFmtId="0" fontId="12" fillId="0" borderId="0" xfId="2" applyFont="1" applyAlignment="1">
      <alignment horizontal="center" vertical="center"/>
    </xf>
    <xf numFmtId="0" fontId="10" fillId="0" borderId="7" xfId="3" applyBorder="1"/>
    <xf numFmtId="9" fontId="0" fillId="0" borderId="7" xfId="7" applyFont="1" applyBorder="1"/>
    <xf numFmtId="9" fontId="0" fillId="0" borderId="9" xfId="7" applyFont="1" applyBorder="1"/>
    <xf numFmtId="9" fontId="0" fillId="0" borderId="10" xfId="7" applyFont="1" applyBorder="1"/>
    <xf numFmtId="0" fontId="12" fillId="0" borderId="0" xfId="0" applyFont="1" applyAlignment="1">
      <alignment horizontal="justify" vertical="center"/>
    </xf>
    <xf numFmtId="0" fontId="19" fillId="0" borderId="11" xfId="0" applyFont="1" applyBorder="1" applyAlignment="1">
      <alignment horizontal="right" vertical="center"/>
    </xf>
    <xf numFmtId="0" fontId="20" fillId="0" borderId="11" xfId="0" applyFont="1" applyBorder="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12" xfId="0" applyFont="1" applyBorder="1" applyAlignment="1">
      <alignment horizontal="right" vertical="center"/>
    </xf>
    <xf numFmtId="0" fontId="20" fillId="0" borderId="12" xfId="0" applyFont="1" applyBorder="1" applyAlignment="1">
      <alignment vertical="center"/>
    </xf>
    <xf numFmtId="0" fontId="21" fillId="0" borderId="0" xfId="0" applyFont="1" applyAlignment="1">
      <alignment horizontal="justify" vertical="center"/>
    </xf>
    <xf numFmtId="0" fontId="0" fillId="0" borderId="0" xfId="0" applyAlignment="1">
      <alignment horizontal="left" vertical="center"/>
    </xf>
    <xf numFmtId="0" fontId="22" fillId="0" borderId="11" xfId="0" applyFont="1" applyBorder="1" applyAlignment="1">
      <alignment horizontal="right" vertical="center"/>
    </xf>
    <xf numFmtId="0" fontId="23" fillId="0" borderId="11" xfId="0" applyFont="1" applyBorder="1" applyAlignment="1">
      <alignment vertical="center"/>
    </xf>
    <xf numFmtId="0" fontId="22" fillId="0" borderId="11" xfId="0" applyFont="1" applyBorder="1" applyAlignment="1">
      <alignment vertical="center"/>
    </xf>
    <xf numFmtId="0" fontId="22" fillId="0" borderId="0" xfId="0" applyFont="1" applyAlignment="1">
      <alignment horizontal="right" vertical="center"/>
    </xf>
    <xf numFmtId="0" fontId="23" fillId="0" borderId="0" xfId="0" applyFont="1" applyAlignment="1">
      <alignment vertical="center"/>
    </xf>
    <xf numFmtId="0" fontId="22" fillId="0" borderId="0" xfId="0" applyFont="1" applyAlignment="1">
      <alignment vertical="center"/>
    </xf>
    <xf numFmtId="0" fontId="22" fillId="0" borderId="12" xfId="0" applyFont="1" applyBorder="1" applyAlignment="1">
      <alignment horizontal="right" vertical="center"/>
    </xf>
    <xf numFmtId="0" fontId="23" fillId="0" borderId="12" xfId="0" applyFont="1" applyBorder="1" applyAlignment="1">
      <alignment vertical="center"/>
    </xf>
    <xf numFmtId="0" fontId="22" fillId="0" borderId="12" xfId="0" applyFont="1" applyBorder="1" applyAlignment="1">
      <alignment vertical="center"/>
    </xf>
    <xf numFmtId="0" fontId="24" fillId="0" borderId="11" xfId="0" applyFont="1" applyBorder="1" applyAlignment="1">
      <alignment horizontal="right" vertical="center"/>
    </xf>
    <xf numFmtId="0" fontId="25" fillId="0" borderId="11" xfId="0" applyFont="1" applyBorder="1" applyAlignment="1">
      <alignment vertical="center"/>
    </xf>
    <xf numFmtId="0" fontId="24" fillId="0" borderId="0" xfId="0" applyFont="1" applyAlignment="1">
      <alignment horizontal="right" vertical="center"/>
    </xf>
    <xf numFmtId="0" fontId="25" fillId="0" borderId="0" xfId="0" applyFont="1" applyAlignment="1">
      <alignment vertical="center"/>
    </xf>
    <xf numFmtId="0" fontId="24" fillId="0" borderId="12" xfId="0" applyFont="1" applyBorder="1" applyAlignment="1">
      <alignment horizontal="right" vertical="center"/>
    </xf>
    <xf numFmtId="0" fontId="25"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horizontal="center" vertical="center"/>
    </xf>
    <xf numFmtId="0" fontId="24" fillId="0" borderId="15" xfId="0" applyFont="1" applyBorder="1" applyAlignment="1">
      <alignment vertical="center"/>
    </xf>
    <xf numFmtId="0" fontId="25" fillId="0" borderId="0" xfId="0" applyFont="1" applyAlignment="1">
      <alignment horizontal="center" vertical="center"/>
    </xf>
    <xf numFmtId="0" fontId="24" fillId="0" borderId="16" xfId="0" applyFont="1" applyBorder="1" applyAlignment="1">
      <alignment vertical="center"/>
    </xf>
    <xf numFmtId="0" fontId="25" fillId="0" borderId="17" xfId="0" applyFont="1" applyBorder="1" applyAlignment="1">
      <alignment horizontal="center" vertical="center"/>
    </xf>
    <xf numFmtId="0" fontId="0" fillId="0" borderId="18" xfId="0" applyBorder="1" applyAlignment="1">
      <alignment horizontal="center"/>
    </xf>
    <xf numFmtId="0" fontId="0" fillId="0" borderId="1" xfId="0" applyBorder="1" applyAlignment="1">
      <alignment horizontal="center"/>
    </xf>
    <xf numFmtId="2" fontId="0" fillId="0" borderId="19" xfId="0" applyNumberFormat="1" applyBorder="1"/>
    <xf numFmtId="2" fontId="0" fillId="0" borderId="3" xfId="0" applyNumberFormat="1" applyBorder="1"/>
    <xf numFmtId="2" fontId="0" fillId="0" borderId="18" xfId="0" applyNumberFormat="1" applyBorder="1"/>
    <xf numFmtId="2" fontId="0" fillId="0" borderId="1" xfId="0" applyNumberFormat="1" applyBorder="1"/>
    <xf numFmtId="2" fontId="0" fillId="0" borderId="6" xfId="0" applyNumberFormat="1" applyBorder="1"/>
    <xf numFmtId="2" fontId="0" fillId="0" borderId="5" xfId="0" applyNumberFormat="1" applyBorder="1"/>
    <xf numFmtId="0" fontId="6" fillId="7" borderId="0" xfId="0" applyFont="1" applyFill="1"/>
    <xf numFmtId="0" fontId="0" fillId="7" borderId="0" xfId="0" applyFill="1"/>
    <xf numFmtId="0" fontId="18" fillId="7" borderId="0" xfId="8" applyFill="1"/>
    <xf numFmtId="0" fontId="18" fillId="7" borderId="0" xfId="8" quotePrefix="1" applyFill="1" applyBorder="1"/>
    <xf numFmtId="0" fontId="10" fillId="8" borderId="0" xfId="3" applyFill="1"/>
    <xf numFmtId="0" fontId="2" fillId="0" borderId="0" xfId="0" applyFont="1"/>
    <xf numFmtId="0" fontId="27" fillId="0" borderId="20" xfId="0" applyFont="1" applyBorder="1" applyAlignment="1">
      <alignment vertical="center"/>
    </xf>
    <xf numFmtId="0" fontId="27" fillId="0" borderId="14" xfId="0" applyFont="1" applyBorder="1" applyAlignment="1">
      <alignment horizontal="center" vertical="center"/>
    </xf>
    <xf numFmtId="0" fontId="2" fillId="0" borderId="21" xfId="0" applyFont="1" applyBorder="1" applyAlignment="1">
      <alignment vertical="center"/>
    </xf>
    <xf numFmtId="0" fontId="27" fillId="0" borderId="23" xfId="0" applyFont="1" applyBorder="1" applyAlignment="1">
      <alignment vertical="center"/>
    </xf>
    <xf numFmtId="0" fontId="28" fillId="0" borderId="0" xfId="0" applyFont="1" applyAlignment="1">
      <alignment horizontal="center" vertical="center"/>
    </xf>
    <xf numFmtId="0" fontId="2" fillId="0" borderId="0" xfId="0" applyFont="1" applyAlignment="1">
      <alignment vertical="center" wrapText="1"/>
    </xf>
    <xf numFmtId="0" fontId="27" fillId="0" borderId="24" xfId="0" applyFont="1" applyBorder="1" applyAlignment="1">
      <alignment vertical="center"/>
    </xf>
    <xf numFmtId="0" fontId="28" fillId="0" borderId="17" xfId="0" applyFont="1" applyBorder="1" applyAlignment="1">
      <alignment horizontal="center" vertical="center"/>
    </xf>
    <xf numFmtId="0" fontId="28" fillId="0" borderId="17" xfId="0" applyFont="1" applyBorder="1" applyAlignment="1">
      <alignment vertical="center"/>
    </xf>
    <xf numFmtId="0" fontId="6" fillId="7" borderId="0" xfId="0" quotePrefix="1" applyFont="1" applyFill="1"/>
    <xf numFmtId="0" fontId="18" fillId="0" borderId="0" xfId="8"/>
    <xf numFmtId="0" fontId="12" fillId="0" borderId="0" xfId="0" applyFont="1" applyAlignment="1">
      <alignment horizontal="left" vertical="center"/>
    </xf>
    <xf numFmtId="0" fontId="6" fillId="6" borderId="0" xfId="0" applyFont="1" applyFill="1" applyAlignment="1">
      <alignment horizontal="center"/>
    </xf>
    <xf numFmtId="0" fontId="2" fillId="7" borderId="0" xfId="2" applyFont="1" applyFill="1"/>
    <xf numFmtId="0" fontId="2" fillId="0" borderId="0" xfId="0" applyFont="1" applyAlignment="1">
      <alignment vertical="top"/>
    </xf>
    <xf numFmtId="0" fontId="2" fillId="0" borderId="12" xfId="0" applyFont="1" applyBorder="1" applyAlignment="1">
      <alignment vertical="top"/>
    </xf>
    <xf numFmtId="0" fontId="2" fillId="0" borderId="12" xfId="0" applyFont="1" applyBorder="1"/>
    <xf numFmtId="0" fontId="1" fillId="7" borderId="0" xfId="2" applyFont="1" applyFill="1" applyAlignment="1">
      <alignment horizontal="left"/>
    </xf>
    <xf numFmtId="0" fontId="4" fillId="6" borderId="0" xfId="0" applyFont="1" applyFill="1" applyAlignment="1">
      <alignment horizontal="center"/>
    </xf>
    <xf numFmtId="0" fontId="9" fillId="7" borderId="0" xfId="2" applyFont="1" applyFill="1" applyAlignment="1">
      <alignment horizontal="left" vertical="center" wrapText="1"/>
    </xf>
    <xf numFmtId="0" fontId="12" fillId="0" borderId="0" xfId="2" applyFont="1" applyAlignment="1">
      <alignment horizontal="left" vertical="center"/>
    </xf>
    <xf numFmtId="0" fontId="10" fillId="0" borderId="0" xfId="3" applyAlignment="1">
      <alignment horizontal="center"/>
    </xf>
    <xf numFmtId="0" fontId="16" fillId="8" borderId="0" xfId="3" applyFont="1" applyFill="1"/>
    <xf numFmtId="0" fontId="10" fillId="8" borderId="0" xfId="3" applyFill="1"/>
    <xf numFmtId="0" fontId="27" fillId="0" borderId="22" xfId="0"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left" vertical="center"/>
    </xf>
    <xf numFmtId="0" fontId="12" fillId="0" borderId="17" xfId="0" applyFont="1" applyBorder="1" applyAlignment="1">
      <alignment horizontal="left" vertical="center"/>
    </xf>
    <xf numFmtId="0" fontId="6" fillId="6" borderId="0" xfId="0" applyFont="1" applyFill="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6" fillId="0" borderId="19" xfId="0" applyFont="1" applyBorder="1" applyAlignment="1">
      <alignment horizontal="center"/>
    </xf>
  </cellXfs>
  <cellStyles count="9">
    <cellStyle name="Hyperlink" xfId="8" builtinId="8"/>
    <cellStyle name="Link 2" xfId="4" xr:uid="{00000000-0005-0000-0000-000001000000}"/>
    <cellStyle name="Normal" xfId="0" builtinId="0"/>
    <cellStyle name="Percent" xfId="1" builtinId="5"/>
    <cellStyle name="Prozent 2" xfId="7" xr:uid="{00000000-0005-0000-0000-000003000000}"/>
    <cellStyle name="pvtColumn" xfId="5" xr:uid="{00000000-0005-0000-0000-000004000000}"/>
    <cellStyle name="pvtRow" xfId="6" xr:uid="{00000000-0005-0000-0000-000005000000}"/>
    <cellStyle name="Standard 2" xfId="2" xr:uid="{00000000-0005-0000-0000-000007000000}"/>
    <cellStyle name="Standard 2 2" xfId="3" xr:uid="{00000000-0005-0000-0000-000008000000}"/>
  </cellStyles>
  <dxfs count="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'Table S2 Appendix'!$B$2:$B$162</c:f>
              <c:numCache>
                <c:formatCode>0.000</c:formatCode>
                <c:ptCount val="161"/>
                <c:pt idx="0">
                  <c:v>-3.2879010000000002</c:v>
                </c:pt>
                <c:pt idx="1">
                  <c:v>0.35824012</c:v>
                </c:pt>
                <c:pt idx="2">
                  <c:v>-0.82109372999999997</c:v>
                </c:pt>
                <c:pt idx="3">
                  <c:v>0.15893789</c:v>
                </c:pt>
                <c:pt idx="4">
                  <c:v>-0.30295491000000002</c:v>
                </c:pt>
                <c:pt idx="5">
                  <c:v>-2.0793470000000001E-2</c:v>
                </c:pt>
                <c:pt idx="6">
                  <c:v>0.36994534000000001</c:v>
                </c:pt>
                <c:pt idx="7">
                  <c:v>-3.0673249999999999E-2</c:v>
                </c:pt>
                <c:pt idx="8">
                  <c:v>2.3532359</c:v>
                </c:pt>
                <c:pt idx="9">
                  <c:v>-0.24704962</c:v>
                </c:pt>
                <c:pt idx="10">
                  <c:v>2.0432098999999999</c:v>
                </c:pt>
                <c:pt idx="11">
                  <c:v>3.0240364999999998</c:v>
                </c:pt>
                <c:pt idx="12">
                  <c:v>1.1998696</c:v>
                </c:pt>
                <c:pt idx="13">
                  <c:v>-7.469017E-2</c:v>
                </c:pt>
                <c:pt idx="14">
                  <c:v>0.77171710999999998</c:v>
                </c:pt>
                <c:pt idx="15">
                  <c:v>1.8235661999999999</c:v>
                </c:pt>
                <c:pt idx="16">
                  <c:v>2.3967499999999999</c:v>
                </c:pt>
                <c:pt idx="17">
                  <c:v>0.86053767999999997</c:v>
                </c:pt>
                <c:pt idx="18">
                  <c:v>1.5042559</c:v>
                </c:pt>
                <c:pt idx="19">
                  <c:v>1.6414420999999999</c:v>
                </c:pt>
                <c:pt idx="20">
                  <c:v>2.6570708999999999</c:v>
                </c:pt>
                <c:pt idx="21">
                  <c:v>7.1753499999999998E-2</c:v>
                </c:pt>
                <c:pt idx="22">
                  <c:v>0.41408052000000001</c:v>
                </c:pt>
                <c:pt idx="23">
                  <c:v>-1.3039171000000001</c:v>
                </c:pt>
                <c:pt idx="24">
                  <c:v>1.7595548000000001</c:v>
                </c:pt>
                <c:pt idx="25">
                  <c:v>0.69995229000000003</c:v>
                </c:pt>
                <c:pt idx="26">
                  <c:v>0.83882926000000002</c:v>
                </c:pt>
                <c:pt idx="27">
                  <c:v>2.4576769999999999</c:v>
                </c:pt>
                <c:pt idx="28">
                  <c:v>2.7962943999999998</c:v>
                </c:pt>
                <c:pt idx="29">
                  <c:v>2.7044940999999998</c:v>
                </c:pt>
                <c:pt idx="30">
                  <c:v>1.4345569</c:v>
                </c:pt>
                <c:pt idx="31">
                  <c:v>-0.61772855999999998</c:v>
                </c:pt>
                <c:pt idx="32">
                  <c:v>1.7868710000000001</c:v>
                </c:pt>
                <c:pt idx="33">
                  <c:v>1.9435925000000001</c:v>
                </c:pt>
                <c:pt idx="34">
                  <c:v>1.1671962</c:v>
                </c:pt>
                <c:pt idx="35">
                  <c:v>0.32986156</c:v>
                </c:pt>
                <c:pt idx="36">
                  <c:v>-0.37427102000000001</c:v>
                </c:pt>
                <c:pt idx="37">
                  <c:v>5.0194030000000001E-2</c:v>
                </c:pt>
                <c:pt idx="38">
                  <c:v>2.1723178999999999</c:v>
                </c:pt>
                <c:pt idx="39">
                  <c:v>-0.17099958000000001</c:v>
                </c:pt>
                <c:pt idx="40">
                  <c:v>4.5008156000000001</c:v>
                </c:pt>
                <c:pt idx="41">
                  <c:v>-0.79021021000000002</c:v>
                </c:pt>
                <c:pt idx="42">
                  <c:v>0.47762389999999999</c:v>
                </c:pt>
                <c:pt idx="43">
                  <c:v>1.0790598</c:v>
                </c:pt>
                <c:pt idx="44">
                  <c:v>-1.1655133</c:v>
                </c:pt>
                <c:pt idx="45">
                  <c:v>-0.28005189000000003</c:v>
                </c:pt>
                <c:pt idx="46">
                  <c:v>0.34507434999999997</c:v>
                </c:pt>
                <c:pt idx="47">
                  <c:v>-8.5850889999999999E-2</c:v>
                </c:pt>
                <c:pt idx="48">
                  <c:v>3.8570897</c:v>
                </c:pt>
                <c:pt idx="49">
                  <c:v>4.627531E-2</c:v>
                </c:pt>
                <c:pt idx="50">
                  <c:v>1.4818069999999999E-2</c:v>
                </c:pt>
                <c:pt idx="51">
                  <c:v>1.3333917</c:v>
                </c:pt>
                <c:pt idx="52">
                  <c:v>0.33724200999999998</c:v>
                </c:pt>
                <c:pt idx="53">
                  <c:v>3.2967157</c:v>
                </c:pt>
                <c:pt idx="54">
                  <c:v>1.1275189999999999</c:v>
                </c:pt>
                <c:pt idx="55">
                  <c:v>0.20197338000000001</c:v>
                </c:pt>
                <c:pt idx="56">
                  <c:v>2.8800697</c:v>
                </c:pt>
                <c:pt idx="57">
                  <c:v>1.2957004000000001</c:v>
                </c:pt>
                <c:pt idx="58">
                  <c:v>4.3194320000000001E-2</c:v>
                </c:pt>
                <c:pt idx="59">
                  <c:v>0.61337905000000004</c:v>
                </c:pt>
                <c:pt idx="60">
                  <c:v>1.8376675</c:v>
                </c:pt>
                <c:pt idx="61">
                  <c:v>-1.5537006</c:v>
                </c:pt>
                <c:pt idx="62">
                  <c:v>0.56465299999999996</c:v>
                </c:pt>
                <c:pt idx="63">
                  <c:v>-0.10166189</c:v>
                </c:pt>
                <c:pt idx="64">
                  <c:v>1.5244532</c:v>
                </c:pt>
                <c:pt idx="65">
                  <c:v>0.6415961</c:v>
                </c:pt>
                <c:pt idx="66">
                  <c:v>0.95531979</c:v>
                </c:pt>
                <c:pt idx="67">
                  <c:v>-0.7345315</c:v>
                </c:pt>
                <c:pt idx="68">
                  <c:v>0.41139355</c:v>
                </c:pt>
                <c:pt idx="69">
                  <c:v>0.53295252000000004</c:v>
                </c:pt>
                <c:pt idx="70">
                  <c:v>1.8456011999999999</c:v>
                </c:pt>
                <c:pt idx="71">
                  <c:v>-0.33901498000000002</c:v>
                </c:pt>
                <c:pt idx="72">
                  <c:v>1.7109220999999999</c:v>
                </c:pt>
                <c:pt idx="73">
                  <c:v>-1.8066624</c:v>
                </c:pt>
                <c:pt idx="74">
                  <c:v>0.88420167999999999</c:v>
                </c:pt>
                <c:pt idx="75">
                  <c:v>-1.7466229</c:v>
                </c:pt>
                <c:pt idx="76">
                  <c:v>0.13034504</c:v>
                </c:pt>
                <c:pt idx="77">
                  <c:v>-0.62477176999999995</c:v>
                </c:pt>
                <c:pt idx="78">
                  <c:v>1.2975066</c:v>
                </c:pt>
                <c:pt idx="79">
                  <c:v>-0.93294054000000004</c:v>
                </c:pt>
                <c:pt idx="80">
                  <c:v>-6.673482E-2</c:v>
                </c:pt>
                <c:pt idx="81">
                  <c:v>4.5453714999999999</c:v>
                </c:pt>
                <c:pt idx="83">
                  <c:v>-1.0327500000000001</c:v>
                </c:pt>
                <c:pt idx="84">
                  <c:v>1.2160575</c:v>
                </c:pt>
                <c:pt idx="85">
                  <c:v>-1.6329628</c:v>
                </c:pt>
                <c:pt idx="86">
                  <c:v>1.0804552000000001</c:v>
                </c:pt>
                <c:pt idx="87">
                  <c:v>-1.0286293</c:v>
                </c:pt>
                <c:pt idx="88">
                  <c:v>1.4457366</c:v>
                </c:pt>
                <c:pt idx="89">
                  <c:v>0.63254606999999996</c:v>
                </c:pt>
                <c:pt idx="90">
                  <c:v>-0.31125924999999999</c:v>
                </c:pt>
                <c:pt idx="91">
                  <c:v>2.8215997000000002</c:v>
                </c:pt>
                <c:pt idx="92">
                  <c:v>-2.9280743</c:v>
                </c:pt>
                <c:pt idx="93">
                  <c:v>1.0930542999999999</c:v>
                </c:pt>
                <c:pt idx="94">
                  <c:v>-0.67877259999999995</c:v>
                </c:pt>
                <c:pt idx="95">
                  <c:v>1.5671535000000001</c:v>
                </c:pt>
                <c:pt idx="96">
                  <c:v>0.92597695000000002</c:v>
                </c:pt>
                <c:pt idx="97">
                  <c:v>2.8255821000000001</c:v>
                </c:pt>
                <c:pt idx="98">
                  <c:v>-1.2829978</c:v>
                </c:pt>
                <c:pt idx="99">
                  <c:v>1.4414416999999999</c:v>
                </c:pt>
                <c:pt idx="100">
                  <c:v>0.65924199999999999</c:v>
                </c:pt>
                <c:pt idx="101">
                  <c:v>1.9760124999999999</c:v>
                </c:pt>
                <c:pt idx="102">
                  <c:v>2.5953376000000001</c:v>
                </c:pt>
                <c:pt idx="103">
                  <c:v>0.68680737999999997</c:v>
                </c:pt>
                <c:pt idx="104">
                  <c:v>0.54930531000000005</c:v>
                </c:pt>
                <c:pt idx="105">
                  <c:v>2.1006442000000001</c:v>
                </c:pt>
                <c:pt idx="106">
                  <c:v>3.2835025999999998</c:v>
                </c:pt>
                <c:pt idx="107">
                  <c:v>1.5151566000000001</c:v>
                </c:pt>
                <c:pt idx="108">
                  <c:v>2.3361516999999998</c:v>
                </c:pt>
                <c:pt idx="109">
                  <c:v>0.17717252999999999</c:v>
                </c:pt>
                <c:pt idx="110">
                  <c:v>0.86104797</c:v>
                </c:pt>
                <c:pt idx="111">
                  <c:v>0.42197948000000002</c:v>
                </c:pt>
                <c:pt idx="112">
                  <c:v>1.5710207</c:v>
                </c:pt>
                <c:pt idx="113">
                  <c:v>0.85156388000000005</c:v>
                </c:pt>
                <c:pt idx="114">
                  <c:v>-0.22742224999999999</c:v>
                </c:pt>
                <c:pt idx="115">
                  <c:v>1.4537880999999999</c:v>
                </c:pt>
                <c:pt idx="116">
                  <c:v>2.5196493000000002</c:v>
                </c:pt>
                <c:pt idx="117">
                  <c:v>0.64659025999999997</c:v>
                </c:pt>
                <c:pt idx="118">
                  <c:v>1.7707387999999999</c:v>
                </c:pt>
                <c:pt idx="119">
                  <c:v>-0.79518557999999995</c:v>
                </c:pt>
                <c:pt idx="120">
                  <c:v>1.4333635</c:v>
                </c:pt>
                <c:pt idx="121">
                  <c:v>0.29184469000000002</c:v>
                </c:pt>
                <c:pt idx="122">
                  <c:v>0.89699693999999996</c:v>
                </c:pt>
                <c:pt idx="123">
                  <c:v>-0.29830866</c:v>
                </c:pt>
                <c:pt idx="124">
                  <c:v>-0.34573047000000001</c:v>
                </c:pt>
                <c:pt idx="125">
                  <c:v>3.1941972000000001</c:v>
                </c:pt>
                <c:pt idx="126">
                  <c:v>0.31031623000000003</c:v>
                </c:pt>
                <c:pt idx="127">
                  <c:v>2.5294647000000001</c:v>
                </c:pt>
                <c:pt idx="128">
                  <c:v>-7.7725779999999994E-2</c:v>
                </c:pt>
                <c:pt idx="129">
                  <c:v>1.9285706</c:v>
                </c:pt>
                <c:pt idx="130">
                  <c:v>0.48621300000000001</c:v>
                </c:pt>
                <c:pt idx="131">
                  <c:v>3.3369977999999998</c:v>
                </c:pt>
                <c:pt idx="132">
                  <c:v>2.6722165000000002</c:v>
                </c:pt>
                <c:pt idx="133">
                  <c:v>1.1683695000000001</c:v>
                </c:pt>
                <c:pt idx="134">
                  <c:v>-0.77946325999999999</c:v>
                </c:pt>
                <c:pt idx="135">
                  <c:v>-9.1827450000000005E-2</c:v>
                </c:pt>
                <c:pt idx="136">
                  <c:v>0.86858902000000004</c:v>
                </c:pt>
                <c:pt idx="137">
                  <c:v>0.17150232000000001</c:v>
                </c:pt>
                <c:pt idx="138">
                  <c:v>2.2935213999999999</c:v>
                </c:pt>
                <c:pt idx="139">
                  <c:v>1.3660205000000001</c:v>
                </c:pt>
                <c:pt idx="140">
                  <c:v>1.4942192000000001</c:v>
                </c:pt>
                <c:pt idx="141">
                  <c:v>-0.51282110000000003</c:v>
                </c:pt>
                <c:pt idx="142">
                  <c:v>8.5826650000000004E-2</c:v>
                </c:pt>
                <c:pt idx="143">
                  <c:v>1.0648291000000001</c:v>
                </c:pt>
                <c:pt idx="144">
                  <c:v>0.40526667999999999</c:v>
                </c:pt>
                <c:pt idx="145">
                  <c:v>7.3737899999999999E-3</c:v>
                </c:pt>
                <c:pt idx="146">
                  <c:v>1.6412739999999999</c:v>
                </c:pt>
                <c:pt idx="147">
                  <c:v>1.6525453000000001</c:v>
                </c:pt>
                <c:pt idx="148">
                  <c:v>0.64501229999999998</c:v>
                </c:pt>
                <c:pt idx="149">
                  <c:v>0.47647359</c:v>
                </c:pt>
                <c:pt idx="150">
                  <c:v>0.89938463000000002</c:v>
                </c:pt>
                <c:pt idx="151">
                  <c:v>1.3063534000000001</c:v>
                </c:pt>
                <c:pt idx="152">
                  <c:v>1.5705076</c:v>
                </c:pt>
                <c:pt idx="153">
                  <c:v>-0.11541588</c:v>
                </c:pt>
                <c:pt idx="154">
                  <c:v>-0.13047872999999999</c:v>
                </c:pt>
                <c:pt idx="155">
                  <c:v>-2.4774017000000002</c:v>
                </c:pt>
                <c:pt idx="156">
                  <c:v>4.2116023</c:v>
                </c:pt>
                <c:pt idx="157">
                  <c:v>-0.58612427</c:v>
                </c:pt>
                <c:pt idx="158">
                  <c:v>1.1748917999999999</c:v>
                </c:pt>
                <c:pt idx="159">
                  <c:v>2.0545955999999999</c:v>
                </c:pt>
                <c:pt idx="160">
                  <c:v>0.95623099</c:v>
                </c:pt>
              </c:numCache>
            </c:numRef>
          </c:val>
          <c:extLst>
            <c:ext xmlns:c16="http://schemas.microsoft.com/office/drawing/2014/chart" uri="{C3380CC4-5D6E-409C-BE32-E72D297353CC}">
              <c16:uniqueId val="{00000000-93D3-4C2D-BAB6-82A6F3F9BFA4}"/>
            </c:ext>
          </c:extLst>
        </c:ser>
        <c:dLbls>
          <c:showLegendKey val="0"/>
          <c:showVal val="0"/>
          <c:showCatName val="0"/>
          <c:showSerName val="0"/>
          <c:showPercent val="0"/>
          <c:showBubbleSize val="0"/>
        </c:dLbls>
        <c:gapWidth val="219"/>
        <c:overlap val="-27"/>
        <c:axId val="1054512024"/>
        <c:axId val="1151071088"/>
      </c:barChart>
      <c:catAx>
        <c:axId val="1054512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071088"/>
        <c:crosses val="autoZero"/>
        <c:auto val="1"/>
        <c:lblAlgn val="ctr"/>
        <c:lblOffset val="100"/>
        <c:noMultiLvlLbl val="0"/>
      </c:catAx>
      <c:valAx>
        <c:axId val="115107108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512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'Figure-7'!$K$3</c:f>
              <c:strCache>
                <c:ptCount val="1"/>
                <c:pt idx="0">
                  <c:v>Developing</c:v>
                </c:pt>
              </c:strCache>
            </c:strRef>
          </c:tx>
          <c:spPr>
            <a:solidFill>
              <a:srgbClr val="00B050"/>
            </a:solidFill>
            <a:ln>
              <a:solidFill>
                <a:srgbClr val="00B050"/>
              </a:solidFill>
            </a:ln>
            <a:effectLst/>
          </c:spPr>
          <c:invertIfNegative val="0"/>
          <c:cat>
            <c:strRef>
              <c:f>'Figure-7'!$A$4:$A$164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'Figure-7'!$K$4:$K$164</c:f>
              <c:numCache>
                <c:formatCode>General</c:formatCode>
                <c:ptCount val="161"/>
                <c:pt idx="0">
                  <c:v>-59.617691284087115</c:v>
                </c:pt>
                <c:pt idx="1">
                  <c:v>-58.569120435957011</c:v>
                </c:pt>
                <c:pt idx="2">
                  <c:v>-57.481123256653213</c:v>
                </c:pt>
                <c:pt idx="3">
                  <c:v>-52.818507342324537</c:v>
                </c:pt>
                <c:pt idx="4">
                  <c:v>0</c:v>
                </c:pt>
                <c:pt idx="5">
                  <c:v>-49.372215013728606</c:v>
                </c:pt>
                <c:pt idx="6">
                  <c:v>0</c:v>
                </c:pt>
                <c:pt idx="7">
                  <c:v>0</c:v>
                </c:pt>
                <c:pt idx="8">
                  <c:v>-44.396749543916094</c:v>
                </c:pt>
                <c:pt idx="9">
                  <c:v>-43.969562997303193</c:v>
                </c:pt>
                <c:pt idx="10">
                  <c:v>-43.567422274759068</c:v>
                </c:pt>
                <c:pt idx="11">
                  <c:v>-42.598640599071388</c:v>
                </c:pt>
                <c:pt idx="12">
                  <c:v>-42.054915910054333</c:v>
                </c:pt>
                <c:pt idx="13">
                  <c:v>-41.688345094749081</c:v>
                </c:pt>
                <c:pt idx="14">
                  <c:v>-40.978144295073051</c:v>
                </c:pt>
                <c:pt idx="15">
                  <c:v>-40.072908241359571</c:v>
                </c:pt>
                <c:pt idx="16">
                  <c:v>-39.121934587439441</c:v>
                </c:pt>
                <c:pt idx="17">
                  <c:v>-39.040723919494226</c:v>
                </c:pt>
                <c:pt idx="18">
                  <c:v>-38.843383282068054</c:v>
                </c:pt>
                <c:pt idx="19">
                  <c:v>0</c:v>
                </c:pt>
                <c:pt idx="20">
                  <c:v>-36.648602849696765</c:v>
                </c:pt>
                <c:pt idx="21">
                  <c:v>-36.602580356341441</c:v>
                </c:pt>
                <c:pt idx="22">
                  <c:v>0</c:v>
                </c:pt>
                <c:pt idx="23">
                  <c:v>-35.919850486576131</c:v>
                </c:pt>
                <c:pt idx="24">
                  <c:v>-35.77083371807683</c:v>
                </c:pt>
                <c:pt idx="25">
                  <c:v>-34.893617493185658</c:v>
                </c:pt>
                <c:pt idx="26">
                  <c:v>0</c:v>
                </c:pt>
                <c:pt idx="27">
                  <c:v>-33.515749436009671</c:v>
                </c:pt>
                <c:pt idx="28">
                  <c:v>0</c:v>
                </c:pt>
                <c:pt idx="29">
                  <c:v>-32.487711309130418</c:v>
                </c:pt>
                <c:pt idx="30">
                  <c:v>-32.255829553467407</c:v>
                </c:pt>
                <c:pt idx="31">
                  <c:v>-32.048495204023638</c:v>
                </c:pt>
                <c:pt idx="32">
                  <c:v>-31.933018937735625</c:v>
                </c:pt>
                <c:pt idx="33">
                  <c:v>0</c:v>
                </c:pt>
                <c:pt idx="34">
                  <c:v>-31.475188868396675</c:v>
                </c:pt>
                <c:pt idx="35">
                  <c:v>-31.275572000139263</c:v>
                </c:pt>
                <c:pt idx="36">
                  <c:v>-30.942826635198649</c:v>
                </c:pt>
                <c:pt idx="37">
                  <c:v>-29.938551969630279</c:v>
                </c:pt>
                <c:pt idx="38">
                  <c:v>-29.870236797804051</c:v>
                </c:pt>
                <c:pt idx="39">
                  <c:v>-29.589405916142862</c:v>
                </c:pt>
                <c:pt idx="40">
                  <c:v>-29.530655463145315</c:v>
                </c:pt>
                <c:pt idx="41">
                  <c:v>-29.501607299201936</c:v>
                </c:pt>
                <c:pt idx="42">
                  <c:v>-29.383358219798072</c:v>
                </c:pt>
                <c:pt idx="43">
                  <c:v>-29.238857804336703</c:v>
                </c:pt>
                <c:pt idx="44">
                  <c:v>-28.839535808253082</c:v>
                </c:pt>
                <c:pt idx="45">
                  <c:v>-28.798624575719632</c:v>
                </c:pt>
                <c:pt idx="46">
                  <c:v>0</c:v>
                </c:pt>
                <c:pt idx="47">
                  <c:v>-27.32534959911057</c:v>
                </c:pt>
                <c:pt idx="48">
                  <c:v>-26.044091393290316</c:v>
                </c:pt>
                <c:pt idx="49">
                  <c:v>-25.289905940022283</c:v>
                </c:pt>
                <c:pt idx="50">
                  <c:v>-25.047954853458364</c:v>
                </c:pt>
                <c:pt idx="51">
                  <c:v>0</c:v>
                </c:pt>
                <c:pt idx="52">
                  <c:v>0</c:v>
                </c:pt>
                <c:pt idx="53">
                  <c:v>-23.388562058223638</c:v>
                </c:pt>
                <c:pt idx="54">
                  <c:v>0</c:v>
                </c:pt>
                <c:pt idx="55">
                  <c:v>0</c:v>
                </c:pt>
                <c:pt idx="56">
                  <c:v>-22.848728389416774</c:v>
                </c:pt>
                <c:pt idx="57">
                  <c:v>0</c:v>
                </c:pt>
                <c:pt idx="58">
                  <c:v>-22.660450518964371</c:v>
                </c:pt>
                <c:pt idx="59">
                  <c:v>-22.621670483405744</c:v>
                </c:pt>
                <c:pt idx="60">
                  <c:v>0</c:v>
                </c:pt>
                <c:pt idx="61">
                  <c:v>0</c:v>
                </c:pt>
                <c:pt idx="62">
                  <c:v>0</c:v>
                </c:pt>
                <c:pt idx="63">
                  <c:v>0</c:v>
                </c:pt>
                <c:pt idx="64">
                  <c:v>0</c:v>
                </c:pt>
                <c:pt idx="65">
                  <c:v>0</c:v>
                </c:pt>
                <c:pt idx="66">
                  <c:v>0</c:v>
                </c:pt>
                <c:pt idx="67">
                  <c:v>0</c:v>
                </c:pt>
                <c:pt idx="68">
                  <c:v>-20.599064643831543</c:v>
                </c:pt>
                <c:pt idx="69">
                  <c:v>-20.480150400823039</c:v>
                </c:pt>
                <c:pt idx="70">
                  <c:v>-20.358155373515153</c:v>
                </c:pt>
                <c:pt idx="71">
                  <c:v>-19.977500531543303</c:v>
                </c:pt>
                <c:pt idx="72">
                  <c:v>-19.969886828765794</c:v>
                </c:pt>
                <c:pt idx="73">
                  <c:v>0</c:v>
                </c:pt>
                <c:pt idx="74">
                  <c:v>-19.396259349774802</c:v>
                </c:pt>
                <c:pt idx="75">
                  <c:v>-19.343323402383859</c:v>
                </c:pt>
                <c:pt idx="76">
                  <c:v>-18.555446913671513</c:v>
                </c:pt>
                <c:pt idx="77">
                  <c:v>-18.431974893823622</c:v>
                </c:pt>
                <c:pt idx="78">
                  <c:v>-17.915410609352978</c:v>
                </c:pt>
                <c:pt idx="79">
                  <c:v>-17.677633516049251</c:v>
                </c:pt>
                <c:pt idx="80">
                  <c:v>0</c:v>
                </c:pt>
                <c:pt idx="81">
                  <c:v>-17.027732041145459</c:v>
                </c:pt>
                <c:pt idx="82">
                  <c:v>-16.637763172524</c:v>
                </c:pt>
                <c:pt idx="83">
                  <c:v>-16.058330577741909</c:v>
                </c:pt>
                <c:pt idx="84">
                  <c:v>-15.274164523081325</c:v>
                </c:pt>
                <c:pt idx="85">
                  <c:v>0</c:v>
                </c:pt>
                <c:pt idx="86">
                  <c:v>0</c:v>
                </c:pt>
                <c:pt idx="87">
                  <c:v>0</c:v>
                </c:pt>
                <c:pt idx="88">
                  <c:v>0</c:v>
                </c:pt>
                <c:pt idx="89">
                  <c:v>0</c:v>
                </c:pt>
                <c:pt idx="90">
                  <c:v>0</c:v>
                </c:pt>
                <c:pt idx="91">
                  <c:v>-13.155778302955589</c:v>
                </c:pt>
                <c:pt idx="92">
                  <c:v>0</c:v>
                </c:pt>
                <c:pt idx="93">
                  <c:v>-12.475934617824535</c:v>
                </c:pt>
                <c:pt idx="94">
                  <c:v>0</c:v>
                </c:pt>
                <c:pt idx="95">
                  <c:v>-12.166243381461516</c:v>
                </c:pt>
                <c:pt idx="96">
                  <c:v>0</c:v>
                </c:pt>
                <c:pt idx="97">
                  <c:v>-11.307429939443015</c:v>
                </c:pt>
                <c:pt idx="98">
                  <c:v>0</c:v>
                </c:pt>
                <c:pt idx="99">
                  <c:v>0</c:v>
                </c:pt>
                <c:pt idx="100">
                  <c:v>-10.229829013168146</c:v>
                </c:pt>
                <c:pt idx="101">
                  <c:v>0</c:v>
                </c:pt>
                <c:pt idx="102">
                  <c:v>-9.2287408797909531</c:v>
                </c:pt>
                <c:pt idx="103">
                  <c:v>0</c:v>
                </c:pt>
                <c:pt idx="104">
                  <c:v>0</c:v>
                </c:pt>
                <c:pt idx="105">
                  <c:v>0</c:v>
                </c:pt>
                <c:pt idx="106">
                  <c:v>0</c:v>
                </c:pt>
                <c:pt idx="107">
                  <c:v>-7.4206801934110223</c:v>
                </c:pt>
                <c:pt idx="108">
                  <c:v>-7.3135797020624445</c:v>
                </c:pt>
                <c:pt idx="109">
                  <c:v>-7.0918959639119761</c:v>
                </c:pt>
                <c:pt idx="110">
                  <c:v>0</c:v>
                </c:pt>
                <c:pt idx="111">
                  <c:v>0</c:v>
                </c:pt>
                <c:pt idx="112">
                  <c:v>-6.5633790182019318</c:v>
                </c:pt>
                <c:pt idx="113">
                  <c:v>0</c:v>
                </c:pt>
                <c:pt idx="114">
                  <c:v>0</c:v>
                </c:pt>
                <c:pt idx="115">
                  <c:v>0</c:v>
                </c:pt>
                <c:pt idx="116">
                  <c:v>-5.5335888748035078</c:v>
                </c:pt>
                <c:pt idx="117">
                  <c:v>0</c:v>
                </c:pt>
                <c:pt idx="118">
                  <c:v>0</c:v>
                </c:pt>
                <c:pt idx="119">
                  <c:v>-3.8613795008210827</c:v>
                </c:pt>
                <c:pt idx="120">
                  <c:v>-3.7951621423165438</c:v>
                </c:pt>
                <c:pt idx="121">
                  <c:v>-3.0259195453619436</c:v>
                </c:pt>
                <c:pt idx="122">
                  <c:v>-2.5925970421034172</c:v>
                </c:pt>
                <c:pt idx="123">
                  <c:v>0</c:v>
                </c:pt>
                <c:pt idx="124">
                  <c:v>-2.077026151461292</c:v>
                </c:pt>
                <c:pt idx="125">
                  <c:v>0</c:v>
                </c:pt>
                <c:pt idx="126">
                  <c:v>0</c:v>
                </c:pt>
                <c:pt idx="127">
                  <c:v>0</c:v>
                </c:pt>
                <c:pt idx="128">
                  <c:v>0.71800941497217607</c:v>
                </c:pt>
                <c:pt idx="129">
                  <c:v>0</c:v>
                </c:pt>
                <c:pt idx="130">
                  <c:v>1.1465356591165765</c:v>
                </c:pt>
                <c:pt idx="131">
                  <c:v>0</c:v>
                </c:pt>
                <c:pt idx="132">
                  <c:v>0</c:v>
                </c:pt>
                <c:pt idx="133">
                  <c:v>3.6035738640985748</c:v>
                </c:pt>
                <c:pt idx="134">
                  <c:v>0</c:v>
                </c:pt>
                <c:pt idx="135">
                  <c:v>0</c:v>
                </c:pt>
                <c:pt idx="136">
                  <c:v>0</c:v>
                </c:pt>
                <c:pt idx="137">
                  <c:v>4.5917768655183488</c:v>
                </c:pt>
                <c:pt idx="138">
                  <c:v>5.1620904571310078</c:v>
                </c:pt>
                <c:pt idx="139">
                  <c:v>0</c:v>
                </c:pt>
                <c:pt idx="140">
                  <c:v>0</c:v>
                </c:pt>
                <c:pt idx="141">
                  <c:v>9.2580620748085032</c:v>
                </c:pt>
                <c:pt idx="142">
                  <c:v>0</c:v>
                </c:pt>
                <c:pt idx="143">
                  <c:v>0</c:v>
                </c:pt>
                <c:pt idx="144">
                  <c:v>0</c:v>
                </c:pt>
                <c:pt idx="145">
                  <c:v>0</c:v>
                </c:pt>
                <c:pt idx="146">
                  <c:v>0</c:v>
                </c:pt>
                <c:pt idx="147">
                  <c:v>0</c:v>
                </c:pt>
                <c:pt idx="148">
                  <c:v>17.753783437938409</c:v>
                </c:pt>
                <c:pt idx="149">
                  <c:v>0</c:v>
                </c:pt>
                <c:pt idx="150">
                  <c:v>0</c:v>
                </c:pt>
                <c:pt idx="151">
                  <c:v>21.974041620110697</c:v>
                </c:pt>
                <c:pt idx="152">
                  <c:v>22.380063387189853</c:v>
                </c:pt>
                <c:pt idx="153">
                  <c:v>0</c:v>
                </c:pt>
                <c:pt idx="154">
                  <c:v>0</c:v>
                </c:pt>
                <c:pt idx="155">
                  <c:v>0</c:v>
                </c:pt>
                <c:pt idx="156">
                  <c:v>30.918312629485211</c:v>
                </c:pt>
                <c:pt idx="157">
                  <c:v>0</c:v>
                </c:pt>
                <c:pt idx="158">
                  <c:v>34.088048293562998</c:v>
                </c:pt>
                <c:pt idx="159">
                  <c:v>0</c:v>
                </c:pt>
                <c:pt idx="160">
                  <c:v>43.13111681797124</c:v>
                </c:pt>
              </c:numCache>
            </c:numRef>
          </c:val>
          <c:extLst>
            <c:ext xmlns:c16="http://schemas.microsoft.com/office/drawing/2014/chart" uri="{C3380CC4-5D6E-409C-BE32-E72D297353CC}">
              <c16:uniqueId val="{00000000-1731-4F9C-BDB5-3EE1C1937C18}"/>
            </c:ext>
          </c:extLst>
        </c:ser>
        <c:ser>
          <c:idx val="1"/>
          <c:order val="1"/>
          <c:tx>
            <c:strRef>
              <c:f>'Figure-7'!$L$3</c:f>
              <c:strCache>
                <c:ptCount val="1"/>
                <c:pt idx="0">
                  <c:v>Developed</c:v>
                </c:pt>
              </c:strCache>
            </c:strRef>
          </c:tx>
          <c:spPr>
            <a:solidFill>
              <a:schemeClr val="accent1"/>
            </a:solidFill>
            <a:ln>
              <a:solidFill>
                <a:schemeClr val="accent1"/>
              </a:solidFill>
            </a:ln>
            <a:effectLst/>
          </c:spPr>
          <c:invertIfNegative val="0"/>
          <c:dPt>
            <c:idx val="87"/>
            <c:invertIfNegative val="0"/>
            <c:bubble3D val="0"/>
            <c:spPr>
              <a:solidFill>
                <a:schemeClr val="tx1"/>
              </a:solidFill>
              <a:ln>
                <a:solidFill>
                  <a:schemeClr val="tx1"/>
                </a:solidFill>
              </a:ln>
              <a:effectLst/>
            </c:spPr>
            <c:extLst>
              <c:ext xmlns:c16="http://schemas.microsoft.com/office/drawing/2014/chart" uri="{C3380CC4-5D6E-409C-BE32-E72D297353CC}">
                <c16:uniqueId val="{00000002-1731-4F9C-BDB5-3EE1C1937C18}"/>
              </c:ext>
            </c:extLst>
          </c:dPt>
          <c:cat>
            <c:strRef>
              <c:f>'Figure-7'!$A$4:$A$164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'Figure-7'!$L$4:$L$164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-31.558096522707491</c:v>
                </c:pt>
                <c:pt idx="34">
                  <c:v>0</c:v>
                </c:pt>
                <c:pt idx="35">
                  <c:v>0</c:v>
                </c:pt>
                <c:pt idx="36">
                  <c:v>0</c:v>
                </c:pt>
                <c:pt idx="37">
                  <c:v>0</c:v>
                </c:pt>
                <c:pt idx="38">
                  <c:v>0</c:v>
                </c:pt>
                <c:pt idx="39">
                  <c:v>0</c:v>
                </c:pt>
                <c:pt idx="40">
                  <c:v>0</c:v>
                </c:pt>
                <c:pt idx="41">
                  <c:v>0</c:v>
                </c:pt>
                <c:pt idx="42">
                  <c:v>0</c:v>
                </c:pt>
                <c:pt idx="43">
                  <c:v>0</c:v>
                </c:pt>
                <c:pt idx="44">
                  <c:v>0</c:v>
                </c:pt>
                <c:pt idx="45">
                  <c:v>0</c:v>
                </c:pt>
                <c:pt idx="46">
                  <c:v>-27.555222209091635</c:v>
                </c:pt>
                <c:pt idx="47">
                  <c:v>0</c:v>
                </c:pt>
                <c:pt idx="48">
                  <c:v>0</c:v>
                </c:pt>
                <c:pt idx="49">
                  <c:v>0</c:v>
                </c:pt>
                <c:pt idx="50">
                  <c:v>0</c:v>
                </c:pt>
                <c:pt idx="51">
                  <c:v>-24.479092685877802</c:v>
                </c:pt>
                <c:pt idx="52">
                  <c:v>-24.305503148726714</c:v>
                </c:pt>
                <c:pt idx="53">
                  <c:v>0</c:v>
                </c:pt>
                <c:pt idx="54">
                  <c:v>0</c:v>
                </c:pt>
                <c:pt idx="55">
                  <c:v>0</c:v>
                </c:pt>
                <c:pt idx="56">
                  <c:v>0</c:v>
                </c:pt>
                <c:pt idx="57">
                  <c:v>0</c:v>
                </c:pt>
                <c:pt idx="58">
                  <c:v>0</c:v>
                </c:pt>
                <c:pt idx="59">
                  <c:v>0</c:v>
                </c:pt>
                <c:pt idx="60">
                  <c:v>0</c:v>
                </c:pt>
                <c:pt idx="61">
                  <c:v>-22.193775377272061</c:v>
                </c:pt>
                <c:pt idx="62">
                  <c:v>0</c:v>
                </c:pt>
                <c:pt idx="63">
                  <c:v>0</c:v>
                </c:pt>
                <c:pt idx="64">
                  <c:v>0</c:v>
                </c:pt>
                <c:pt idx="65">
                  <c:v>0</c:v>
                </c:pt>
                <c:pt idx="66">
                  <c:v>-20.769506117388847</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-14.621345820819442</c:v>
                </c:pt>
                <c:pt idx="86">
                  <c:v>0</c:v>
                </c:pt>
                <c:pt idx="87">
                  <c:v>-13.752908294357324</c:v>
                </c:pt>
                <c:pt idx="88">
                  <c:v>-13.61662520088711</c:v>
                </c:pt>
                <c:pt idx="89">
                  <c:v>-13.554894975195475</c:v>
                </c:pt>
                <c:pt idx="90">
                  <c:v>-13.375843422110156</c:v>
                </c:pt>
                <c:pt idx="91">
                  <c:v>0</c:v>
                </c:pt>
                <c:pt idx="92">
                  <c:v>-13.045872151816607</c:v>
                </c:pt>
                <c:pt idx="93">
                  <c:v>0</c:v>
                </c:pt>
                <c:pt idx="94">
                  <c:v>-12.181252448775037</c:v>
                </c:pt>
                <c:pt idx="95">
                  <c:v>0</c:v>
                </c:pt>
                <c:pt idx="96">
                  <c:v>-11.773245281987133</c:v>
                </c:pt>
                <c:pt idx="97">
                  <c:v>0</c:v>
                </c:pt>
                <c:pt idx="98">
                  <c:v>-11.030528993458343</c:v>
                </c:pt>
                <c:pt idx="99">
                  <c:v>-10.977300881549601</c:v>
                </c:pt>
                <c:pt idx="100">
                  <c:v>0</c:v>
                </c:pt>
                <c:pt idx="101">
                  <c:v>-9.5300355591866115</c:v>
                </c:pt>
                <c:pt idx="102">
                  <c:v>0</c:v>
                </c:pt>
                <c:pt idx="103">
                  <c:v>-8.8274638075764074</c:v>
                </c:pt>
                <c:pt idx="104">
                  <c:v>0</c:v>
                </c:pt>
                <c:pt idx="105">
                  <c:v>-8.2783331574421641</c:v>
                </c:pt>
                <c:pt idx="106">
                  <c:v>-7.9371035075710754</c:v>
                </c:pt>
                <c:pt idx="107">
                  <c:v>0</c:v>
                </c:pt>
                <c:pt idx="108">
                  <c:v>0</c:v>
                </c:pt>
                <c:pt idx="109">
                  <c:v>0</c:v>
                </c:pt>
                <c:pt idx="110">
                  <c:v>-6.7722008845126354</c:v>
                </c:pt>
                <c:pt idx="111">
                  <c:v>-6.6506797255167065</c:v>
                </c:pt>
                <c:pt idx="112">
                  <c:v>0</c:v>
                </c:pt>
                <c:pt idx="113">
                  <c:v>-6.5277090882530757</c:v>
                </c:pt>
                <c:pt idx="114">
                  <c:v>0</c:v>
                </c:pt>
                <c:pt idx="115">
                  <c:v>-5.5389159216887247</c:v>
                </c:pt>
                <c:pt idx="116">
                  <c:v>0</c:v>
                </c:pt>
                <c:pt idx="117">
                  <c:v>-5.5013908891108017</c:v>
                </c:pt>
                <c:pt idx="118">
                  <c:v>-5.0988077759384742</c:v>
                </c:pt>
                <c:pt idx="119">
                  <c:v>0</c:v>
                </c:pt>
                <c:pt idx="120">
                  <c:v>0</c:v>
                </c:pt>
                <c:pt idx="121">
                  <c:v>0</c:v>
                </c:pt>
                <c:pt idx="122">
                  <c:v>0</c:v>
                </c:pt>
                <c:pt idx="123">
                  <c:v>-2.5464135270156341</c:v>
                </c:pt>
                <c:pt idx="124">
                  <c:v>0</c:v>
                </c:pt>
                <c:pt idx="125">
                  <c:v>0</c:v>
                </c:pt>
                <c:pt idx="126">
                  <c:v>-0.81309832680644956</c:v>
                </c:pt>
                <c:pt idx="127">
                  <c:v>0.27020514784270588</c:v>
                </c:pt>
                <c:pt idx="128">
                  <c:v>0</c:v>
                </c:pt>
                <c:pt idx="129">
                  <c:v>0</c:v>
                </c:pt>
                <c:pt idx="130">
                  <c:v>0</c:v>
                </c:pt>
                <c:pt idx="131">
                  <c:v>0</c:v>
                </c:pt>
                <c:pt idx="132">
                  <c:v>0</c:v>
                </c:pt>
                <c:pt idx="133">
                  <c:v>0</c:v>
                </c:pt>
                <c:pt idx="134">
                  <c:v>3.7091818232609208</c:v>
                </c:pt>
                <c:pt idx="135">
                  <c:v>0</c:v>
                </c:pt>
                <c:pt idx="136">
                  <c:v>3.7136593045645316</c:v>
                </c:pt>
                <c:pt idx="137">
                  <c:v>0</c:v>
                </c:pt>
                <c:pt idx="138">
                  <c:v>0</c:v>
                </c:pt>
                <c:pt idx="139">
                  <c:v>8.2751479456969257</c:v>
                </c:pt>
                <c:pt idx="140">
                  <c:v>0</c:v>
                </c:pt>
                <c:pt idx="141">
                  <c:v>0</c:v>
                </c:pt>
                <c:pt idx="142">
                  <c:v>9.8274670954625609</c:v>
                </c:pt>
                <c:pt idx="143">
                  <c:v>0</c:v>
                </c:pt>
                <c:pt idx="144">
                  <c:v>0</c:v>
                </c:pt>
                <c:pt idx="145">
                  <c:v>0</c:v>
                </c:pt>
                <c:pt idx="146">
                  <c:v>0</c:v>
                </c:pt>
                <c:pt idx="147">
                  <c:v>15.999966926285003</c:v>
                </c:pt>
                <c:pt idx="148">
                  <c:v>0</c:v>
                </c:pt>
                <c:pt idx="149">
                  <c:v>0</c:v>
                </c:pt>
                <c:pt idx="150">
                  <c:v>0</c:v>
                </c:pt>
                <c:pt idx="151">
                  <c:v>0</c:v>
                </c:pt>
                <c:pt idx="152">
                  <c:v>0</c:v>
                </c:pt>
                <c:pt idx="153">
                  <c:v>24.194513771072046</c:v>
                </c:pt>
                <c:pt idx="154">
                  <c:v>0</c:v>
                </c:pt>
                <c:pt idx="155">
                  <c:v>0</c:v>
                </c:pt>
                <c:pt idx="156">
                  <c:v>0</c:v>
                </c:pt>
                <c:pt idx="157">
                  <c:v>30.927506690812301</c:v>
                </c:pt>
                <c:pt idx="158">
                  <c:v>0</c:v>
                </c:pt>
                <c:pt idx="159">
                  <c:v>0</c:v>
                </c:pt>
                <c:pt idx="160">
                  <c:v>0</c:v>
                </c:pt>
              </c:numCache>
            </c:numRef>
          </c:val>
          <c:extLst>
            <c:ext xmlns:c16="http://schemas.microsoft.com/office/drawing/2014/chart" uri="{C3380CC4-5D6E-409C-BE32-E72D297353CC}">
              <c16:uniqueId val="{00000003-1731-4F9C-BDB5-3EE1C1937C18}"/>
            </c:ext>
          </c:extLst>
        </c:ser>
        <c:ser>
          <c:idx val="2"/>
          <c:order val="2"/>
          <c:tx>
            <c:strRef>
              <c:f>'Figure-7'!$M$3</c:f>
              <c:strCache>
                <c:ptCount val="1"/>
                <c:pt idx="0">
                  <c:v>Economies in transition</c:v>
                </c:pt>
              </c:strCache>
            </c:strRef>
          </c:tx>
          <c:spPr>
            <a:solidFill>
              <a:srgbClr val="FFC000"/>
            </a:solidFill>
            <a:ln>
              <a:solidFill>
                <a:srgbClr val="FFC000"/>
              </a:solidFill>
            </a:ln>
            <a:effectLst/>
          </c:spPr>
          <c:invertIfNegative val="0"/>
          <c:cat>
            <c:strRef>
              <c:f>'Figure-7'!$A$4:$A$164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'Figure-7'!$M$4:$M$164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-21.826749330217954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9.0430895394924207</c:v>
                </c:pt>
                <c:pt idx="141">
                  <c:v>0</c:v>
                </c:pt>
                <c:pt idx="142">
                  <c:v>0</c:v>
                </c:pt>
                <c:pt idx="143">
                  <c:v>0</c:v>
                </c:pt>
                <c:pt idx="144">
                  <c:v>11.584124471446833</c:v>
                </c:pt>
                <c:pt idx="145">
                  <c:v>0</c:v>
                </c:pt>
                <c:pt idx="146">
                  <c:v>0</c:v>
                </c:pt>
                <c:pt idx="147">
                  <c:v>0</c:v>
                </c:pt>
                <c:pt idx="148">
                  <c:v>0</c:v>
                </c:pt>
                <c:pt idx="149">
                  <c:v>20.006410655954809</c:v>
                </c:pt>
                <c:pt idx="150">
                  <c:v>20.62654959838186</c:v>
                </c:pt>
                <c:pt idx="151">
                  <c:v>0</c:v>
                </c:pt>
                <c:pt idx="152">
                  <c:v>0</c:v>
                </c:pt>
                <c:pt idx="153">
                  <c:v>0</c:v>
                </c:pt>
                <c:pt idx="154">
                  <c:v>25.657756236742422</c:v>
                </c:pt>
                <c:pt idx="155">
                  <c:v>30.374194632717845</c:v>
                </c:pt>
                <c:pt idx="156">
                  <c:v>0</c:v>
                </c:pt>
                <c:pt idx="157">
                  <c:v>0</c:v>
                </c:pt>
                <c:pt idx="158">
                  <c:v>0</c:v>
                </c:pt>
                <c:pt idx="159">
                  <c:v>35.350307235073885</c:v>
                </c:pt>
                <c:pt idx="160">
                  <c:v>0</c:v>
                </c:pt>
              </c:numCache>
            </c:numRef>
          </c:val>
          <c:extLst>
            <c:ext xmlns:c16="http://schemas.microsoft.com/office/drawing/2014/chart" uri="{C3380CC4-5D6E-409C-BE32-E72D297353CC}">
              <c16:uniqueId val="{00000004-1731-4F9C-BDB5-3EE1C1937C18}"/>
            </c:ext>
          </c:extLst>
        </c:ser>
        <c:ser>
          <c:idx val="3"/>
          <c:order val="3"/>
          <c:tx>
            <c:strRef>
              <c:f>'Figure-7'!$N$3</c:f>
              <c:strCache>
                <c:ptCount val="1"/>
                <c:pt idx="0">
                  <c:v>Fuel exporting</c:v>
                </c:pt>
              </c:strCache>
            </c:strRef>
          </c:tx>
          <c:spPr>
            <a:solidFill>
              <a:srgbClr val="7030A0"/>
            </a:solidFill>
            <a:ln>
              <a:solidFill>
                <a:srgbClr val="7030A0"/>
              </a:solidFill>
            </a:ln>
            <a:effectLst/>
          </c:spPr>
          <c:invertIfNegative val="0"/>
          <c:cat>
            <c:strRef>
              <c:f>'Figure-7'!$A$4:$A$164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'Figure-7'!$N$4:$N$164</c:f>
              <c:numCache>
                <c:formatCode>General</c:formatCode>
                <c:ptCount val="161"/>
                <c:pt idx="0">
                  <c:v>0</c:v>
                </c:pt>
                <c:pt idx="1">
                  <c:v>0</c:v>
                </c:pt>
                <c:pt idx="2">
                  <c:v>0</c:v>
                </c:pt>
                <c:pt idx="3">
                  <c:v>0</c:v>
                </c:pt>
                <c:pt idx="4">
                  <c:v>-50.158904180350163</c:v>
                </c:pt>
                <c:pt idx="5">
                  <c:v>0</c:v>
                </c:pt>
                <c:pt idx="6">
                  <c:v>-47.080324306454756</c:v>
                </c:pt>
                <c:pt idx="7">
                  <c:v>-45.983364659282969</c:v>
                </c:pt>
                <c:pt idx="8">
                  <c:v>0</c:v>
                </c:pt>
                <c:pt idx="9">
                  <c:v>0</c:v>
                </c:pt>
                <c:pt idx="10">
                  <c:v>0</c:v>
                </c:pt>
                <c:pt idx="11">
                  <c:v>0</c:v>
                </c:pt>
                <c:pt idx="12">
                  <c:v>0</c:v>
                </c:pt>
                <c:pt idx="13">
                  <c:v>0</c:v>
                </c:pt>
                <c:pt idx="14">
                  <c:v>0</c:v>
                </c:pt>
                <c:pt idx="15">
                  <c:v>0</c:v>
                </c:pt>
                <c:pt idx="16">
                  <c:v>0</c:v>
                </c:pt>
                <c:pt idx="17">
                  <c:v>0</c:v>
                </c:pt>
                <c:pt idx="18">
                  <c:v>0</c:v>
                </c:pt>
                <c:pt idx="19">
                  <c:v>-36.933937632814917</c:v>
                </c:pt>
                <c:pt idx="20">
                  <c:v>0</c:v>
                </c:pt>
                <c:pt idx="21">
                  <c:v>0</c:v>
                </c:pt>
                <c:pt idx="22">
                  <c:v>-35.975976123951227</c:v>
                </c:pt>
                <c:pt idx="23">
                  <c:v>0</c:v>
                </c:pt>
                <c:pt idx="24">
                  <c:v>0</c:v>
                </c:pt>
                <c:pt idx="25">
                  <c:v>0</c:v>
                </c:pt>
                <c:pt idx="26">
                  <c:v>-34.045094336212713</c:v>
                </c:pt>
                <c:pt idx="27">
                  <c:v>0</c:v>
                </c:pt>
                <c:pt idx="28">
                  <c:v>-32.875246136246652</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-23.257795522106118</c:v>
                </c:pt>
                <c:pt idx="55">
                  <c:v>-23.140218985249927</c:v>
                </c:pt>
                <c:pt idx="56">
                  <c:v>0</c:v>
                </c:pt>
                <c:pt idx="57">
                  <c:v>-22.757647741421462</c:v>
                </c:pt>
                <c:pt idx="58">
                  <c:v>0</c:v>
                </c:pt>
                <c:pt idx="59">
                  <c:v>0</c:v>
                </c:pt>
                <c:pt idx="60">
                  <c:v>-22.417823929902823</c:v>
                </c:pt>
                <c:pt idx="61">
                  <c:v>0</c:v>
                </c:pt>
                <c:pt idx="62">
                  <c:v>0</c:v>
                </c:pt>
                <c:pt idx="63">
                  <c:v>-21.489365968114793</c:v>
                </c:pt>
                <c:pt idx="64">
                  <c:v>-21.214189095377765</c:v>
                </c:pt>
                <c:pt idx="65">
                  <c:v>-21.075246715688845</c:v>
                </c:pt>
                <c:pt idx="66">
                  <c:v>0</c:v>
                </c:pt>
                <c:pt idx="67">
                  <c:v>-20.67636985010315</c:v>
                </c:pt>
                <c:pt idx="68">
                  <c:v>0</c:v>
                </c:pt>
                <c:pt idx="69">
                  <c:v>0</c:v>
                </c:pt>
                <c:pt idx="70">
                  <c:v>0</c:v>
                </c:pt>
                <c:pt idx="71">
                  <c:v>0</c:v>
                </c:pt>
                <c:pt idx="72">
                  <c:v>0</c:v>
                </c:pt>
                <c:pt idx="73">
                  <c:v>-19.426309874035873</c:v>
                </c:pt>
                <c:pt idx="74">
                  <c:v>0</c:v>
                </c:pt>
                <c:pt idx="75">
                  <c:v>0</c:v>
                </c:pt>
                <c:pt idx="76">
                  <c:v>0</c:v>
                </c:pt>
                <c:pt idx="77">
                  <c:v>0</c:v>
                </c:pt>
                <c:pt idx="78">
                  <c:v>0</c:v>
                </c:pt>
                <c:pt idx="79">
                  <c:v>0</c:v>
                </c:pt>
                <c:pt idx="80">
                  <c:v>-17.313071028566441</c:v>
                </c:pt>
                <c:pt idx="81">
                  <c:v>0</c:v>
                </c:pt>
                <c:pt idx="82">
                  <c:v>0</c:v>
                </c:pt>
                <c:pt idx="83">
                  <c:v>0</c:v>
                </c:pt>
                <c:pt idx="84">
                  <c:v>0</c:v>
                </c:pt>
                <c:pt idx="85">
                  <c:v>0</c:v>
                </c:pt>
                <c:pt idx="86">
                  <c:v>-14.11213470844327</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-8.7017711218223432</c:v>
                </c:pt>
                <c:pt idx="105">
                  <c:v>0</c:v>
                </c:pt>
                <c:pt idx="106">
                  <c:v>0</c:v>
                </c:pt>
                <c:pt idx="107">
                  <c:v>0</c:v>
                </c:pt>
                <c:pt idx="108">
                  <c:v>0</c:v>
                </c:pt>
                <c:pt idx="109">
                  <c:v>0</c:v>
                </c:pt>
                <c:pt idx="110">
                  <c:v>0</c:v>
                </c:pt>
                <c:pt idx="111">
                  <c:v>0</c:v>
                </c:pt>
                <c:pt idx="112">
                  <c:v>0</c:v>
                </c:pt>
                <c:pt idx="113">
                  <c:v>0</c:v>
                </c:pt>
                <c:pt idx="114">
                  <c:v>-5.6346433658713835</c:v>
                </c:pt>
                <c:pt idx="115">
                  <c:v>0</c:v>
                </c:pt>
                <c:pt idx="116">
                  <c:v>0</c:v>
                </c:pt>
                <c:pt idx="117">
                  <c:v>0</c:v>
                </c:pt>
                <c:pt idx="118">
                  <c:v>0</c:v>
                </c:pt>
                <c:pt idx="119">
                  <c:v>0</c:v>
                </c:pt>
                <c:pt idx="120">
                  <c:v>0</c:v>
                </c:pt>
                <c:pt idx="121">
                  <c:v>0</c:v>
                </c:pt>
                <c:pt idx="122">
                  <c:v>0</c:v>
                </c:pt>
                <c:pt idx="123">
                  <c:v>0</c:v>
                </c:pt>
                <c:pt idx="124">
                  <c:v>0</c:v>
                </c:pt>
                <c:pt idx="125">
                  <c:v>-1.6556223953856919</c:v>
                </c:pt>
                <c:pt idx="126">
                  <c:v>0</c:v>
                </c:pt>
                <c:pt idx="127">
                  <c:v>0</c:v>
                </c:pt>
                <c:pt idx="128">
                  <c:v>0</c:v>
                </c:pt>
                <c:pt idx="129">
                  <c:v>1.0718647487488075</c:v>
                </c:pt>
                <c:pt idx="130">
                  <c:v>0</c:v>
                </c:pt>
                <c:pt idx="131">
                  <c:v>3.0724829284239918</c:v>
                </c:pt>
                <c:pt idx="132">
                  <c:v>3.3046132085521984</c:v>
                </c:pt>
                <c:pt idx="133">
                  <c:v>0</c:v>
                </c:pt>
                <c:pt idx="134">
                  <c:v>0</c:v>
                </c:pt>
                <c:pt idx="135">
                  <c:v>3.7112324333313129</c:v>
                </c:pt>
                <c:pt idx="136">
                  <c:v>0</c:v>
                </c:pt>
                <c:pt idx="137">
                  <c:v>0</c:v>
                </c:pt>
                <c:pt idx="138">
                  <c:v>0</c:v>
                </c:pt>
                <c:pt idx="139">
                  <c:v>0</c:v>
                </c:pt>
                <c:pt idx="140">
                  <c:v>0</c:v>
                </c:pt>
                <c:pt idx="141">
                  <c:v>0</c:v>
                </c:pt>
                <c:pt idx="142">
                  <c:v>0</c:v>
                </c:pt>
                <c:pt idx="143">
                  <c:v>10.806142276824238</c:v>
                </c:pt>
                <c:pt idx="144">
                  <c:v>0</c:v>
                </c:pt>
                <c:pt idx="145">
                  <c:v>11.664735724505171</c:v>
                </c:pt>
                <c:pt idx="146">
                  <c:v>14.396930922818573</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5-1731-4F9C-BDB5-3EE1C1937C18}"/>
            </c:ext>
          </c:extLst>
        </c:ser>
        <c:dLbls>
          <c:showLegendKey val="0"/>
          <c:showVal val="0"/>
          <c:showCatName val="0"/>
          <c:showSerName val="0"/>
          <c:showPercent val="0"/>
          <c:showBubbleSize val="0"/>
        </c:dLbls>
        <c:gapWidth val="100"/>
        <c:overlap val="100"/>
        <c:axId val="1087023760"/>
        <c:axId val="1087025400"/>
      </c:barChart>
      <c:catAx>
        <c:axId val="108702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5400"/>
        <c:crosses val="autoZero"/>
        <c:auto val="1"/>
        <c:lblAlgn val="ctr"/>
        <c:lblOffset val="100"/>
        <c:noMultiLvlLbl val="0"/>
      </c:catAx>
      <c:valAx>
        <c:axId val="108702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800" b="0" i="0" baseline="0">
                    <a:effectLst/>
                  </a:rPr>
                  <a:t>Trade cost cahnges after WTO membership </a:t>
                </a:r>
              </a:p>
              <a:p>
                <a:pPr>
                  <a:defRPr/>
                </a:pPr>
                <a:r>
                  <a:rPr lang="de-DE" sz="1800" b="0" i="0" baseline="0">
                    <a:effectLst/>
                  </a:rPr>
                  <a:t>in percent</a:t>
                </a:r>
                <a:endParaRPr lang="de-DE">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'Figure-8'!$G$4</c:f>
              <c:strCache>
                <c:ptCount val="1"/>
                <c:pt idx="0">
                  <c:v>Simple Average WTO Effects</c:v>
                </c:pt>
              </c:strCache>
            </c:strRef>
          </c:tx>
          <c:spPr>
            <a:solidFill>
              <a:schemeClr val="accent1"/>
            </a:solidFill>
            <a:ln>
              <a:noFill/>
            </a:ln>
            <a:effectLst/>
          </c:spPr>
          <c:invertIfNegative val="0"/>
          <c:cat>
            <c:strRef>
              <c:f>'Figure-8'!$H$3:$K$3</c:f>
              <c:strCache>
                <c:ptCount val="4"/>
                <c:pt idx="0">
                  <c:v>Agriculture</c:v>
                </c:pt>
                <c:pt idx="1">
                  <c:v>Mining</c:v>
                </c:pt>
                <c:pt idx="2">
                  <c:v>Manufacturing</c:v>
                </c:pt>
                <c:pt idx="3">
                  <c:v>Services</c:v>
                </c:pt>
              </c:strCache>
            </c:strRef>
          </c:cat>
          <c:val>
            <c:numRef>
              <c:f>'Figure-8'!$H$4:$K$4</c:f>
              <c:numCache>
                <c:formatCode>0.000</c:formatCode>
                <c:ptCount val="4"/>
                <c:pt idx="0">
                  <c:v>0.81830100593750021</c:v>
                </c:pt>
                <c:pt idx="1">
                  <c:v>0.95351754975000025</c:v>
                </c:pt>
                <c:pt idx="2">
                  <c:v>0.85293689362500003</c:v>
                </c:pt>
                <c:pt idx="3">
                  <c:v>1.1230663645222929</c:v>
                </c:pt>
              </c:numCache>
            </c:numRef>
          </c:val>
          <c:extLst>
            <c:ext xmlns:c16="http://schemas.microsoft.com/office/drawing/2014/chart" uri="{C3380CC4-5D6E-409C-BE32-E72D297353CC}">
              <c16:uniqueId val="{00000000-07EA-4007-A994-B8742C7AA1FE}"/>
            </c:ext>
          </c:extLst>
        </c:ser>
        <c:dLbls>
          <c:showLegendKey val="0"/>
          <c:showVal val="0"/>
          <c:showCatName val="0"/>
          <c:showSerName val="0"/>
          <c:showPercent val="0"/>
          <c:showBubbleSize val="0"/>
        </c:dLbls>
        <c:gapWidth val="150"/>
        <c:axId val="638060536"/>
        <c:axId val="638059880"/>
      </c:barChart>
      <c:catAx>
        <c:axId val="63806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059880"/>
        <c:crosses val="autoZero"/>
        <c:auto val="1"/>
        <c:lblAlgn val="ctr"/>
        <c:lblOffset val="100"/>
        <c:noMultiLvlLbl val="0"/>
      </c:catAx>
      <c:valAx>
        <c:axId val="63805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800" b="0" i="0" baseline="0">
                    <a:effectLst/>
                  </a:rPr>
                  <a:t>Average WTO Effects</a:t>
                </a:r>
                <a:endParaRPr lang="en-US">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manualLayout>
              <c:xMode val="edge"/>
              <c:yMode val="edge"/>
              <c:x val="0"/>
              <c:y val="3.1994675512955678E-2"/>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06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'Figure-8'!$G$4</c:f>
              <c:strCache>
                <c:ptCount val="1"/>
                <c:pt idx="0">
                  <c:v>Simple Average WTO Effects</c:v>
                </c:pt>
              </c:strCache>
            </c:strRef>
          </c:tx>
          <c:spPr>
            <a:solidFill>
              <a:schemeClr val="accent1"/>
            </a:solidFill>
            <a:ln>
              <a:noFill/>
            </a:ln>
            <a:effectLst/>
          </c:spPr>
          <c:invertIfNegative val="0"/>
          <c:cat>
            <c:strRef>
              <c:f>'Figure-8'!$H$3:$K$3</c:f>
              <c:strCache>
                <c:ptCount val="4"/>
                <c:pt idx="0">
                  <c:v>Agriculture</c:v>
                </c:pt>
                <c:pt idx="1">
                  <c:v>Mining</c:v>
                </c:pt>
                <c:pt idx="2">
                  <c:v>Manufacturing</c:v>
                </c:pt>
                <c:pt idx="3">
                  <c:v>Services</c:v>
                </c:pt>
              </c:strCache>
            </c:strRef>
          </c:cat>
          <c:val>
            <c:numRef>
              <c:f>'Figure-8'!$H$4:$K$4</c:f>
              <c:numCache>
                <c:formatCode>0.000</c:formatCode>
                <c:ptCount val="4"/>
                <c:pt idx="0">
                  <c:v>0.81830100593750021</c:v>
                </c:pt>
                <c:pt idx="1">
                  <c:v>0.95351754975000025</c:v>
                </c:pt>
                <c:pt idx="2">
                  <c:v>0.85293689362500003</c:v>
                </c:pt>
                <c:pt idx="3">
                  <c:v>1.1230663645222929</c:v>
                </c:pt>
              </c:numCache>
            </c:numRef>
          </c:val>
          <c:extLst>
            <c:ext xmlns:c16="http://schemas.microsoft.com/office/drawing/2014/chart" uri="{C3380CC4-5D6E-409C-BE32-E72D297353CC}">
              <c16:uniqueId val="{00000000-009D-43CC-8B53-55F1076783F2}"/>
            </c:ext>
          </c:extLst>
        </c:ser>
        <c:ser>
          <c:idx val="1"/>
          <c:order val="1"/>
          <c:tx>
            <c:strRef>
              <c:f>'Figure-8'!$G$5</c:f>
              <c:strCache>
                <c:ptCount val="1"/>
                <c:pt idx="0">
                  <c:v>Estimated Average WTO Effects</c:v>
                </c:pt>
              </c:strCache>
            </c:strRef>
          </c:tx>
          <c:spPr>
            <a:solidFill>
              <a:schemeClr val="accent2"/>
            </a:solidFill>
            <a:ln>
              <a:noFill/>
            </a:ln>
            <a:effectLst/>
          </c:spPr>
          <c:invertIfNegative val="0"/>
          <c:cat>
            <c:strRef>
              <c:f>'Figure-8'!$H$3:$K$3</c:f>
              <c:strCache>
                <c:ptCount val="4"/>
                <c:pt idx="0">
                  <c:v>Agriculture</c:v>
                </c:pt>
                <c:pt idx="1">
                  <c:v>Mining</c:v>
                </c:pt>
                <c:pt idx="2">
                  <c:v>Manufacturing</c:v>
                </c:pt>
                <c:pt idx="3">
                  <c:v>Services</c:v>
                </c:pt>
              </c:strCache>
            </c:strRef>
          </c:cat>
          <c:val>
            <c:numRef>
              <c:f>'Figure-8'!$H$5:$K$5</c:f>
              <c:numCache>
                <c:formatCode>0.000</c:formatCode>
                <c:ptCount val="4"/>
                <c:pt idx="0">
                  <c:v>0.40199699999999999</c:v>
                </c:pt>
                <c:pt idx="1">
                  <c:v>0.79527502000000005</c:v>
                </c:pt>
                <c:pt idx="2">
                  <c:v>0.40687607999999997</c:v>
                </c:pt>
                <c:pt idx="3">
                  <c:v>0.17417780999999999</c:v>
                </c:pt>
              </c:numCache>
            </c:numRef>
          </c:val>
          <c:extLst>
            <c:ext xmlns:c16="http://schemas.microsoft.com/office/drawing/2014/chart" uri="{C3380CC4-5D6E-409C-BE32-E72D297353CC}">
              <c16:uniqueId val="{00000001-009D-43CC-8B53-55F1076783F2}"/>
            </c:ext>
          </c:extLst>
        </c:ser>
        <c:dLbls>
          <c:showLegendKey val="0"/>
          <c:showVal val="0"/>
          <c:showCatName val="0"/>
          <c:showSerName val="0"/>
          <c:showPercent val="0"/>
          <c:showBubbleSize val="0"/>
        </c:dLbls>
        <c:gapWidth val="219"/>
        <c:overlap val="-27"/>
        <c:axId val="415724160"/>
        <c:axId val="415725144"/>
      </c:barChart>
      <c:catAx>
        <c:axId val="41572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725144"/>
        <c:crosses val="autoZero"/>
        <c:auto val="1"/>
        <c:lblAlgn val="ctr"/>
        <c:lblOffset val="100"/>
        <c:noMultiLvlLbl val="0"/>
      </c:catAx>
      <c:valAx>
        <c:axId val="41572514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72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 a 10'!$C$2</c:f>
              <c:strCache>
                <c:ptCount val="1"/>
                <c:pt idx="0">
                  <c:v>total exports (%)</c:v>
                </c:pt>
              </c:strCache>
            </c:strRef>
          </c:tx>
          <c:spPr>
            <a:solidFill>
              <a:schemeClr val="accent1"/>
            </a:solidFill>
            <a:ln>
              <a:noFill/>
            </a:ln>
            <a:effectLst/>
          </c:spPr>
          <c:invertIfNegative val="0"/>
          <c:cat>
            <c:strRef>
              <c:f>'Figure 9 a 10'!$A$3:$A$46</c:f>
              <c:strCache>
                <c:ptCount val="44"/>
                <c:pt idx="0">
                  <c:v>MEX</c:v>
                </c:pt>
                <c:pt idx="1">
                  <c:v>CAN</c:v>
                </c:pt>
                <c:pt idx="2">
                  <c:v>USA</c:v>
                </c:pt>
                <c:pt idx="3">
                  <c:v>JPN</c:v>
                </c:pt>
                <c:pt idx="4">
                  <c:v>PRT</c:v>
                </c:pt>
                <c:pt idx="5">
                  <c:v>IDN</c:v>
                </c:pt>
                <c:pt idx="6">
                  <c:v>AUS</c:v>
                </c:pt>
                <c:pt idx="7">
                  <c:v>CHN</c:v>
                </c:pt>
                <c:pt idx="8">
                  <c:v>IRL</c:v>
                </c:pt>
                <c:pt idx="9">
                  <c:v>NOR</c:v>
                </c:pt>
                <c:pt idx="10">
                  <c:v>GBR</c:v>
                </c:pt>
                <c:pt idx="11">
                  <c:v>FRA</c:v>
                </c:pt>
                <c:pt idx="12">
                  <c:v>ESP</c:v>
                </c:pt>
                <c:pt idx="13">
                  <c:v>SWE</c:v>
                </c:pt>
                <c:pt idx="14">
                  <c:v>TWN</c:v>
                </c:pt>
                <c:pt idx="15">
                  <c:v>LUX</c:v>
                </c:pt>
                <c:pt idx="16">
                  <c:v>BEL</c:v>
                </c:pt>
                <c:pt idx="17">
                  <c:v>DEU</c:v>
                </c:pt>
                <c:pt idx="18">
                  <c:v>HUN</c:v>
                </c:pt>
                <c:pt idx="19">
                  <c:v>CHE</c:v>
                </c:pt>
                <c:pt idx="20">
                  <c:v>BRA</c:v>
                </c:pt>
                <c:pt idx="21">
                  <c:v>NLD</c:v>
                </c:pt>
                <c:pt idx="22">
                  <c:v>FIN</c:v>
                </c:pt>
                <c:pt idx="23">
                  <c:v>IND</c:v>
                </c:pt>
                <c:pt idx="24">
                  <c:v>CZE</c:v>
                </c:pt>
                <c:pt idx="25">
                  <c:v>ITA</c:v>
                </c:pt>
                <c:pt idx="26">
                  <c:v>ROU</c:v>
                </c:pt>
                <c:pt idx="27">
                  <c:v>DNK</c:v>
                </c:pt>
                <c:pt idx="28">
                  <c:v>AUT</c:v>
                </c:pt>
                <c:pt idx="29">
                  <c:v>POL</c:v>
                </c:pt>
                <c:pt idx="30">
                  <c:v>KOR</c:v>
                </c:pt>
                <c:pt idx="31">
                  <c:v>SVK</c:v>
                </c:pt>
                <c:pt idx="32">
                  <c:v>TUR</c:v>
                </c:pt>
                <c:pt idx="33">
                  <c:v>MLT</c:v>
                </c:pt>
                <c:pt idx="34">
                  <c:v>EST</c:v>
                </c:pt>
                <c:pt idx="35">
                  <c:v>GRC</c:v>
                </c:pt>
                <c:pt idx="36">
                  <c:v>RUS</c:v>
                </c:pt>
                <c:pt idx="37">
                  <c:v>HRV</c:v>
                </c:pt>
                <c:pt idx="38">
                  <c:v>BGR</c:v>
                </c:pt>
                <c:pt idx="39">
                  <c:v>LVA</c:v>
                </c:pt>
                <c:pt idx="40">
                  <c:v>SVN</c:v>
                </c:pt>
                <c:pt idx="41">
                  <c:v>CYP</c:v>
                </c:pt>
                <c:pt idx="42">
                  <c:v>LTU</c:v>
                </c:pt>
                <c:pt idx="43">
                  <c:v>ROW</c:v>
                </c:pt>
              </c:strCache>
            </c:strRef>
          </c:cat>
          <c:val>
            <c:numRef>
              <c:f>'Figure 9 a 10'!$C$3:$C$46</c:f>
              <c:numCache>
                <c:formatCode>0.00</c:formatCode>
                <c:ptCount val="44"/>
                <c:pt idx="0">
                  <c:v>128.56</c:v>
                </c:pt>
                <c:pt idx="1">
                  <c:v>106</c:v>
                </c:pt>
                <c:pt idx="2">
                  <c:v>93.92</c:v>
                </c:pt>
                <c:pt idx="3">
                  <c:v>71.349999999999994</c:v>
                </c:pt>
                <c:pt idx="4">
                  <c:v>64.5</c:v>
                </c:pt>
                <c:pt idx="5">
                  <c:v>57.22</c:v>
                </c:pt>
                <c:pt idx="6">
                  <c:v>56.56</c:v>
                </c:pt>
                <c:pt idx="7">
                  <c:v>50.31</c:v>
                </c:pt>
                <c:pt idx="8">
                  <c:v>48.34</c:v>
                </c:pt>
                <c:pt idx="9">
                  <c:v>47.78</c:v>
                </c:pt>
                <c:pt idx="10">
                  <c:v>45.38</c:v>
                </c:pt>
                <c:pt idx="11">
                  <c:v>45.14</c:v>
                </c:pt>
                <c:pt idx="12">
                  <c:v>43.43</c:v>
                </c:pt>
                <c:pt idx="13">
                  <c:v>43.21</c:v>
                </c:pt>
                <c:pt idx="14">
                  <c:v>42.56</c:v>
                </c:pt>
                <c:pt idx="15">
                  <c:v>39.729999999999997</c:v>
                </c:pt>
                <c:pt idx="16">
                  <c:v>37.1</c:v>
                </c:pt>
                <c:pt idx="17">
                  <c:v>35.64</c:v>
                </c:pt>
                <c:pt idx="18">
                  <c:v>33.76</c:v>
                </c:pt>
                <c:pt idx="19">
                  <c:v>33.369999999999997</c:v>
                </c:pt>
                <c:pt idx="20">
                  <c:v>33.35</c:v>
                </c:pt>
                <c:pt idx="21">
                  <c:v>32.81</c:v>
                </c:pt>
                <c:pt idx="22">
                  <c:v>31.45</c:v>
                </c:pt>
                <c:pt idx="23">
                  <c:v>29.82</c:v>
                </c:pt>
                <c:pt idx="24">
                  <c:v>28.47</c:v>
                </c:pt>
                <c:pt idx="25">
                  <c:v>27.9</c:v>
                </c:pt>
                <c:pt idx="26">
                  <c:v>27.79</c:v>
                </c:pt>
                <c:pt idx="27">
                  <c:v>25.6</c:v>
                </c:pt>
                <c:pt idx="28">
                  <c:v>25.12</c:v>
                </c:pt>
                <c:pt idx="29">
                  <c:v>20.07</c:v>
                </c:pt>
                <c:pt idx="30">
                  <c:v>19.739999999999998</c:v>
                </c:pt>
                <c:pt idx="31">
                  <c:v>16.489999999999998</c:v>
                </c:pt>
                <c:pt idx="32">
                  <c:v>13.42</c:v>
                </c:pt>
                <c:pt idx="33">
                  <c:v>12.88</c:v>
                </c:pt>
                <c:pt idx="34">
                  <c:v>12.14</c:v>
                </c:pt>
                <c:pt idx="35">
                  <c:v>8.9</c:v>
                </c:pt>
                <c:pt idx="36">
                  <c:v>8.77</c:v>
                </c:pt>
                <c:pt idx="37">
                  <c:v>8</c:v>
                </c:pt>
                <c:pt idx="38">
                  <c:v>7.22</c:v>
                </c:pt>
                <c:pt idx="39">
                  <c:v>6.88</c:v>
                </c:pt>
                <c:pt idx="40">
                  <c:v>6.39</c:v>
                </c:pt>
                <c:pt idx="41">
                  <c:v>5.69</c:v>
                </c:pt>
                <c:pt idx="42">
                  <c:v>3.77</c:v>
                </c:pt>
                <c:pt idx="43">
                  <c:v>-3.04</c:v>
                </c:pt>
              </c:numCache>
            </c:numRef>
          </c:val>
          <c:extLst>
            <c:ext xmlns:c16="http://schemas.microsoft.com/office/drawing/2014/chart" uri="{C3380CC4-5D6E-409C-BE32-E72D297353CC}">
              <c16:uniqueId val="{00000000-7787-4094-9F78-CEF76E5AE207}"/>
            </c:ext>
          </c:extLst>
        </c:ser>
        <c:dLbls>
          <c:showLegendKey val="0"/>
          <c:showVal val="0"/>
          <c:showCatName val="0"/>
          <c:showSerName val="0"/>
          <c:showPercent val="0"/>
          <c:showBubbleSize val="0"/>
        </c:dLbls>
        <c:gapWidth val="219"/>
        <c:overlap val="-27"/>
        <c:axId val="643040688"/>
        <c:axId val="643039376"/>
      </c:barChart>
      <c:catAx>
        <c:axId val="64304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39376"/>
        <c:crosses val="autoZero"/>
        <c:auto val="1"/>
        <c:lblAlgn val="ctr"/>
        <c:lblOffset val="100"/>
        <c:noMultiLvlLbl val="0"/>
      </c:catAx>
      <c:valAx>
        <c:axId val="64303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4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'Figure 9 a 10'!$A$3:$A$46</c:f>
              <c:strCache>
                <c:ptCount val="44"/>
                <c:pt idx="0">
                  <c:v>MEX</c:v>
                </c:pt>
                <c:pt idx="1">
                  <c:v>CAN</c:v>
                </c:pt>
                <c:pt idx="2">
                  <c:v>USA</c:v>
                </c:pt>
                <c:pt idx="3">
                  <c:v>JPN</c:v>
                </c:pt>
                <c:pt idx="4">
                  <c:v>PRT</c:v>
                </c:pt>
                <c:pt idx="5">
                  <c:v>IDN</c:v>
                </c:pt>
                <c:pt idx="6">
                  <c:v>AUS</c:v>
                </c:pt>
                <c:pt idx="7">
                  <c:v>CHN</c:v>
                </c:pt>
                <c:pt idx="8">
                  <c:v>IRL</c:v>
                </c:pt>
                <c:pt idx="9">
                  <c:v>NOR</c:v>
                </c:pt>
                <c:pt idx="10">
                  <c:v>GBR</c:v>
                </c:pt>
                <c:pt idx="11">
                  <c:v>FRA</c:v>
                </c:pt>
                <c:pt idx="12">
                  <c:v>ESP</c:v>
                </c:pt>
                <c:pt idx="13">
                  <c:v>SWE</c:v>
                </c:pt>
                <c:pt idx="14">
                  <c:v>TWN</c:v>
                </c:pt>
                <c:pt idx="15">
                  <c:v>LUX</c:v>
                </c:pt>
                <c:pt idx="16">
                  <c:v>BEL</c:v>
                </c:pt>
                <c:pt idx="17">
                  <c:v>DEU</c:v>
                </c:pt>
                <c:pt idx="18">
                  <c:v>HUN</c:v>
                </c:pt>
                <c:pt idx="19">
                  <c:v>CHE</c:v>
                </c:pt>
                <c:pt idx="20">
                  <c:v>BRA</c:v>
                </c:pt>
                <c:pt idx="21">
                  <c:v>NLD</c:v>
                </c:pt>
                <c:pt idx="22">
                  <c:v>FIN</c:v>
                </c:pt>
                <c:pt idx="23">
                  <c:v>IND</c:v>
                </c:pt>
                <c:pt idx="24">
                  <c:v>CZE</c:v>
                </c:pt>
                <c:pt idx="25">
                  <c:v>ITA</c:v>
                </c:pt>
                <c:pt idx="26">
                  <c:v>ROU</c:v>
                </c:pt>
                <c:pt idx="27">
                  <c:v>DNK</c:v>
                </c:pt>
                <c:pt idx="28">
                  <c:v>AUT</c:v>
                </c:pt>
                <c:pt idx="29">
                  <c:v>POL</c:v>
                </c:pt>
                <c:pt idx="30">
                  <c:v>KOR</c:v>
                </c:pt>
                <c:pt idx="31">
                  <c:v>SVK</c:v>
                </c:pt>
                <c:pt idx="32">
                  <c:v>TUR</c:v>
                </c:pt>
                <c:pt idx="33">
                  <c:v>MLT</c:v>
                </c:pt>
                <c:pt idx="34">
                  <c:v>EST</c:v>
                </c:pt>
                <c:pt idx="35">
                  <c:v>GRC</c:v>
                </c:pt>
                <c:pt idx="36">
                  <c:v>RUS</c:v>
                </c:pt>
                <c:pt idx="37">
                  <c:v>HRV</c:v>
                </c:pt>
                <c:pt idx="38">
                  <c:v>BGR</c:v>
                </c:pt>
                <c:pt idx="39">
                  <c:v>LVA</c:v>
                </c:pt>
                <c:pt idx="40">
                  <c:v>SVN</c:v>
                </c:pt>
                <c:pt idx="41">
                  <c:v>CYP</c:v>
                </c:pt>
                <c:pt idx="42">
                  <c:v>LTU</c:v>
                </c:pt>
                <c:pt idx="43">
                  <c:v>ROW</c:v>
                </c:pt>
              </c:strCache>
            </c:strRef>
          </c:cat>
          <c:val>
            <c:numRef>
              <c:f>'Figure 9 a 10'!$B$3:$B$46</c:f>
              <c:numCache>
                <c:formatCode>0.00</c:formatCode>
                <c:ptCount val="44"/>
                <c:pt idx="0">
                  <c:v>10.66</c:v>
                </c:pt>
                <c:pt idx="1">
                  <c:v>9.09</c:v>
                </c:pt>
                <c:pt idx="2">
                  <c:v>2.38</c:v>
                </c:pt>
                <c:pt idx="3">
                  <c:v>2.36</c:v>
                </c:pt>
                <c:pt idx="4">
                  <c:v>5.3</c:v>
                </c:pt>
                <c:pt idx="5">
                  <c:v>3.11</c:v>
                </c:pt>
                <c:pt idx="6">
                  <c:v>2.71</c:v>
                </c:pt>
                <c:pt idx="7">
                  <c:v>0.74</c:v>
                </c:pt>
                <c:pt idx="8">
                  <c:v>18.850000000000001</c:v>
                </c:pt>
                <c:pt idx="9">
                  <c:v>6.38</c:v>
                </c:pt>
                <c:pt idx="10">
                  <c:v>2.9</c:v>
                </c:pt>
                <c:pt idx="11">
                  <c:v>2.96</c:v>
                </c:pt>
                <c:pt idx="12">
                  <c:v>2.44</c:v>
                </c:pt>
                <c:pt idx="13">
                  <c:v>4.78</c:v>
                </c:pt>
                <c:pt idx="14">
                  <c:v>6.76</c:v>
                </c:pt>
                <c:pt idx="15">
                  <c:v>15.08</c:v>
                </c:pt>
                <c:pt idx="16">
                  <c:v>7.46</c:v>
                </c:pt>
                <c:pt idx="17">
                  <c:v>3.6</c:v>
                </c:pt>
                <c:pt idx="18">
                  <c:v>8.18</c:v>
                </c:pt>
                <c:pt idx="19">
                  <c:v>3.45</c:v>
                </c:pt>
                <c:pt idx="20">
                  <c:v>1.18</c:v>
                </c:pt>
                <c:pt idx="21">
                  <c:v>6.98</c:v>
                </c:pt>
                <c:pt idx="22">
                  <c:v>3.2</c:v>
                </c:pt>
                <c:pt idx="23">
                  <c:v>1.1000000000000001</c:v>
                </c:pt>
                <c:pt idx="24">
                  <c:v>4.26</c:v>
                </c:pt>
                <c:pt idx="25">
                  <c:v>1.55</c:v>
                </c:pt>
                <c:pt idx="26">
                  <c:v>2.46</c:v>
                </c:pt>
                <c:pt idx="27">
                  <c:v>3.84</c:v>
                </c:pt>
                <c:pt idx="28">
                  <c:v>3.58</c:v>
                </c:pt>
                <c:pt idx="29">
                  <c:v>2.17</c:v>
                </c:pt>
                <c:pt idx="30">
                  <c:v>1.79</c:v>
                </c:pt>
                <c:pt idx="31">
                  <c:v>3.11</c:v>
                </c:pt>
                <c:pt idx="32">
                  <c:v>1.1499999999999999</c:v>
                </c:pt>
                <c:pt idx="33">
                  <c:v>5.27</c:v>
                </c:pt>
                <c:pt idx="34">
                  <c:v>2.98</c:v>
                </c:pt>
                <c:pt idx="35">
                  <c:v>1.1000000000000001</c:v>
                </c:pt>
                <c:pt idx="36">
                  <c:v>0.8</c:v>
                </c:pt>
                <c:pt idx="37">
                  <c:v>1.49</c:v>
                </c:pt>
                <c:pt idx="38">
                  <c:v>1.52</c:v>
                </c:pt>
                <c:pt idx="39">
                  <c:v>1.1000000000000001</c:v>
                </c:pt>
                <c:pt idx="40">
                  <c:v>1.8</c:v>
                </c:pt>
                <c:pt idx="41">
                  <c:v>1.52</c:v>
                </c:pt>
                <c:pt idx="42">
                  <c:v>1.7</c:v>
                </c:pt>
                <c:pt idx="43">
                  <c:v>-0.19</c:v>
                </c:pt>
              </c:numCache>
            </c:numRef>
          </c:val>
          <c:extLst>
            <c:ext xmlns:c16="http://schemas.microsoft.com/office/drawing/2014/chart" uri="{C3380CC4-5D6E-409C-BE32-E72D297353CC}">
              <c16:uniqueId val="{00000000-5DBB-4901-A728-CC2029FE5BCA}"/>
            </c:ext>
          </c:extLst>
        </c:ser>
        <c:dLbls>
          <c:showLegendKey val="0"/>
          <c:showVal val="0"/>
          <c:showCatName val="0"/>
          <c:showSerName val="0"/>
          <c:showPercent val="0"/>
          <c:showBubbleSize val="0"/>
        </c:dLbls>
        <c:gapWidth val="219"/>
        <c:overlap val="-27"/>
        <c:axId val="2037492144"/>
        <c:axId val="2037500464"/>
      </c:barChart>
      <c:catAx>
        <c:axId val="203749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500464"/>
        <c:crosses val="autoZero"/>
        <c:auto val="1"/>
        <c:lblAlgn val="ctr"/>
        <c:lblOffset val="100"/>
        <c:noMultiLvlLbl val="0"/>
      </c:catAx>
      <c:valAx>
        <c:axId val="2037500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492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56287344131224E-2"/>
          <c:y val="8.6393707998038707E-2"/>
          <c:w val="0.85529873319252436"/>
          <c:h val="0.82292517006802735"/>
        </c:manualLayout>
      </c:layout>
      <c:scatterChart>
        <c:scatterStyle val="lineMarker"/>
        <c:varyColors val="0"/>
        <c:ser>
          <c:idx val="0"/>
          <c:order val="0"/>
          <c:tx>
            <c:strRef>
              <c:f>'Price-Indexes'!$C$2</c:f>
              <c:strCache>
                <c:ptCount val="1"/>
                <c:pt idx="0">
                  <c:v>consumer price (%)</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C3F4490B-C32B-4EA2-A849-467DAAED62F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5C0-4393-8665-002C25B8471C}"/>
                </c:ext>
              </c:extLst>
            </c:dLbl>
            <c:dLbl>
              <c:idx val="1"/>
              <c:tx>
                <c:rich>
                  <a:bodyPr/>
                  <a:lstStyle/>
                  <a:p>
                    <a:fld id="{554B33B2-BE18-42D7-877D-0483C395634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5C0-4393-8665-002C25B8471C}"/>
                </c:ext>
              </c:extLst>
            </c:dLbl>
            <c:dLbl>
              <c:idx val="2"/>
              <c:tx>
                <c:rich>
                  <a:bodyPr/>
                  <a:lstStyle/>
                  <a:p>
                    <a:fld id="{49B15F43-36F5-479A-84B7-A5DDBB9C69E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5C0-4393-8665-002C25B8471C}"/>
                </c:ext>
              </c:extLst>
            </c:dLbl>
            <c:dLbl>
              <c:idx val="3"/>
              <c:tx>
                <c:rich>
                  <a:bodyPr/>
                  <a:lstStyle/>
                  <a:p>
                    <a:fld id="{55AE69B3-03E5-46D7-B050-80EFB315A01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5C0-4393-8665-002C25B8471C}"/>
                </c:ext>
              </c:extLst>
            </c:dLbl>
            <c:dLbl>
              <c:idx val="4"/>
              <c:tx>
                <c:rich>
                  <a:bodyPr/>
                  <a:lstStyle/>
                  <a:p>
                    <a:fld id="{5426E8D8-8D7B-4EEE-988D-0DF793FE68A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5C0-4393-8665-002C25B8471C}"/>
                </c:ext>
              </c:extLst>
            </c:dLbl>
            <c:dLbl>
              <c:idx val="5"/>
              <c:tx>
                <c:rich>
                  <a:bodyPr/>
                  <a:lstStyle/>
                  <a:p>
                    <a:fld id="{0CB3B33A-0FDE-4CA0-8DED-35455E096EF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5C0-4393-8665-002C25B8471C}"/>
                </c:ext>
              </c:extLst>
            </c:dLbl>
            <c:dLbl>
              <c:idx val="6"/>
              <c:tx>
                <c:rich>
                  <a:bodyPr/>
                  <a:lstStyle/>
                  <a:p>
                    <a:fld id="{D1AE8A58-3D13-4BC0-B299-C096AFB7F0E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5C0-4393-8665-002C25B8471C}"/>
                </c:ext>
              </c:extLst>
            </c:dLbl>
            <c:dLbl>
              <c:idx val="7"/>
              <c:tx>
                <c:rich>
                  <a:bodyPr/>
                  <a:lstStyle/>
                  <a:p>
                    <a:fld id="{F04F02B3-95F5-4856-B321-2E0F13C36DA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5C0-4393-8665-002C25B8471C}"/>
                </c:ext>
              </c:extLst>
            </c:dLbl>
            <c:dLbl>
              <c:idx val="8"/>
              <c:tx>
                <c:rich>
                  <a:bodyPr/>
                  <a:lstStyle/>
                  <a:p>
                    <a:fld id="{2D0BBAC5-FDA9-4C03-A48A-CA70A0A6355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5C0-4393-8665-002C25B8471C}"/>
                </c:ext>
              </c:extLst>
            </c:dLbl>
            <c:dLbl>
              <c:idx val="9"/>
              <c:tx>
                <c:rich>
                  <a:bodyPr/>
                  <a:lstStyle/>
                  <a:p>
                    <a:fld id="{55E23FE3-52D2-4586-BFC0-9EC4A61D5B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5C0-4393-8665-002C25B8471C}"/>
                </c:ext>
              </c:extLst>
            </c:dLbl>
            <c:dLbl>
              <c:idx val="10"/>
              <c:tx>
                <c:rich>
                  <a:bodyPr/>
                  <a:lstStyle/>
                  <a:p>
                    <a:fld id="{2A074512-F2C4-4906-9909-AAAAB1776A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5C0-4393-8665-002C25B8471C}"/>
                </c:ext>
              </c:extLst>
            </c:dLbl>
            <c:dLbl>
              <c:idx val="11"/>
              <c:tx>
                <c:rich>
                  <a:bodyPr/>
                  <a:lstStyle/>
                  <a:p>
                    <a:fld id="{DE1A56CA-F06F-4D75-890E-920E1361771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5C0-4393-8665-002C25B8471C}"/>
                </c:ext>
              </c:extLst>
            </c:dLbl>
            <c:dLbl>
              <c:idx val="12"/>
              <c:tx>
                <c:rich>
                  <a:bodyPr/>
                  <a:lstStyle/>
                  <a:p>
                    <a:fld id="{00E77FF5-0857-4DB2-8A6B-B04FB4C356B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5C0-4393-8665-002C25B8471C}"/>
                </c:ext>
              </c:extLst>
            </c:dLbl>
            <c:dLbl>
              <c:idx val="13"/>
              <c:tx>
                <c:rich>
                  <a:bodyPr/>
                  <a:lstStyle/>
                  <a:p>
                    <a:fld id="{6803864F-80BA-46FF-ACDD-46C80B2365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5C0-4393-8665-002C25B8471C}"/>
                </c:ext>
              </c:extLst>
            </c:dLbl>
            <c:dLbl>
              <c:idx val="14"/>
              <c:tx>
                <c:rich>
                  <a:bodyPr/>
                  <a:lstStyle/>
                  <a:p>
                    <a:fld id="{96E24713-F5EC-4147-8DF1-921A9934D5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5C0-4393-8665-002C25B8471C}"/>
                </c:ext>
              </c:extLst>
            </c:dLbl>
            <c:dLbl>
              <c:idx val="15"/>
              <c:tx>
                <c:rich>
                  <a:bodyPr/>
                  <a:lstStyle/>
                  <a:p>
                    <a:fld id="{A68CDAC7-BA61-44C4-85D8-7420468CD5D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5C0-4393-8665-002C25B8471C}"/>
                </c:ext>
              </c:extLst>
            </c:dLbl>
            <c:dLbl>
              <c:idx val="16"/>
              <c:tx>
                <c:rich>
                  <a:bodyPr/>
                  <a:lstStyle/>
                  <a:p>
                    <a:fld id="{C922E70D-D819-48BA-99F7-0086DF33646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5C0-4393-8665-002C25B8471C}"/>
                </c:ext>
              </c:extLst>
            </c:dLbl>
            <c:dLbl>
              <c:idx val="17"/>
              <c:tx>
                <c:rich>
                  <a:bodyPr/>
                  <a:lstStyle/>
                  <a:p>
                    <a:fld id="{0AD8B662-6326-47E4-B0C5-3036465BD25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5C0-4393-8665-002C25B8471C}"/>
                </c:ext>
              </c:extLst>
            </c:dLbl>
            <c:dLbl>
              <c:idx val="18"/>
              <c:tx>
                <c:rich>
                  <a:bodyPr/>
                  <a:lstStyle/>
                  <a:p>
                    <a:fld id="{6A6FD62E-549E-4669-A473-B2B50A646F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5C0-4393-8665-002C25B8471C}"/>
                </c:ext>
              </c:extLst>
            </c:dLbl>
            <c:dLbl>
              <c:idx val="19"/>
              <c:tx>
                <c:rich>
                  <a:bodyPr/>
                  <a:lstStyle/>
                  <a:p>
                    <a:fld id="{1D892013-6B4D-4F91-B232-716B950361A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5C0-4393-8665-002C25B8471C}"/>
                </c:ext>
              </c:extLst>
            </c:dLbl>
            <c:dLbl>
              <c:idx val="20"/>
              <c:tx>
                <c:rich>
                  <a:bodyPr/>
                  <a:lstStyle/>
                  <a:p>
                    <a:fld id="{0D0A625E-99B3-46A6-8A7B-8EF521101B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5C0-4393-8665-002C25B8471C}"/>
                </c:ext>
              </c:extLst>
            </c:dLbl>
            <c:dLbl>
              <c:idx val="21"/>
              <c:tx>
                <c:rich>
                  <a:bodyPr/>
                  <a:lstStyle/>
                  <a:p>
                    <a:fld id="{7CD3059C-BDCC-44D5-A108-C20985D755E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5C0-4393-8665-002C25B8471C}"/>
                </c:ext>
              </c:extLst>
            </c:dLbl>
            <c:dLbl>
              <c:idx val="22"/>
              <c:tx>
                <c:rich>
                  <a:bodyPr/>
                  <a:lstStyle/>
                  <a:p>
                    <a:fld id="{992287DE-42B1-471D-BB91-E6B6FE68374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5C0-4393-8665-002C25B8471C}"/>
                </c:ext>
              </c:extLst>
            </c:dLbl>
            <c:dLbl>
              <c:idx val="23"/>
              <c:tx>
                <c:rich>
                  <a:bodyPr/>
                  <a:lstStyle/>
                  <a:p>
                    <a:fld id="{5B854003-F603-43AF-B35F-F4499B0824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5C0-4393-8665-002C25B8471C}"/>
                </c:ext>
              </c:extLst>
            </c:dLbl>
            <c:dLbl>
              <c:idx val="24"/>
              <c:tx>
                <c:rich>
                  <a:bodyPr/>
                  <a:lstStyle/>
                  <a:p>
                    <a:fld id="{1256BEAA-3F9F-4FFB-9774-927C4863BD7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5C0-4393-8665-002C25B8471C}"/>
                </c:ext>
              </c:extLst>
            </c:dLbl>
            <c:dLbl>
              <c:idx val="25"/>
              <c:tx>
                <c:rich>
                  <a:bodyPr/>
                  <a:lstStyle/>
                  <a:p>
                    <a:fld id="{C733B332-0D5C-477C-BD37-6CCFF49B482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5C0-4393-8665-002C25B8471C}"/>
                </c:ext>
              </c:extLst>
            </c:dLbl>
            <c:dLbl>
              <c:idx val="26"/>
              <c:tx>
                <c:rich>
                  <a:bodyPr/>
                  <a:lstStyle/>
                  <a:p>
                    <a:fld id="{5946732D-F6D1-4A25-A141-3FC4DA85BAD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A5C0-4393-8665-002C25B8471C}"/>
                </c:ext>
              </c:extLst>
            </c:dLbl>
            <c:dLbl>
              <c:idx val="27"/>
              <c:tx>
                <c:rich>
                  <a:bodyPr/>
                  <a:lstStyle/>
                  <a:p>
                    <a:fld id="{C6DEBABD-C70B-42C4-8BE3-560705A639A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5C0-4393-8665-002C25B8471C}"/>
                </c:ext>
              </c:extLst>
            </c:dLbl>
            <c:dLbl>
              <c:idx val="28"/>
              <c:tx>
                <c:rich>
                  <a:bodyPr/>
                  <a:lstStyle/>
                  <a:p>
                    <a:fld id="{9099F883-1A64-47CE-B5FF-334EB58F16A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A5C0-4393-8665-002C25B8471C}"/>
                </c:ext>
              </c:extLst>
            </c:dLbl>
            <c:dLbl>
              <c:idx val="29"/>
              <c:tx>
                <c:rich>
                  <a:bodyPr/>
                  <a:lstStyle/>
                  <a:p>
                    <a:fld id="{2666859B-B671-4F79-8D85-BB03A5FA15F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5C0-4393-8665-002C25B8471C}"/>
                </c:ext>
              </c:extLst>
            </c:dLbl>
            <c:dLbl>
              <c:idx val="30"/>
              <c:tx>
                <c:rich>
                  <a:bodyPr/>
                  <a:lstStyle/>
                  <a:p>
                    <a:fld id="{0D133478-E25B-455D-9FC6-0B7F847676E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A5C0-4393-8665-002C25B8471C}"/>
                </c:ext>
              </c:extLst>
            </c:dLbl>
            <c:dLbl>
              <c:idx val="31"/>
              <c:tx>
                <c:rich>
                  <a:bodyPr/>
                  <a:lstStyle/>
                  <a:p>
                    <a:fld id="{57841D69-A8FB-4F9A-A582-1DC429C8B4F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A5C0-4393-8665-002C25B8471C}"/>
                </c:ext>
              </c:extLst>
            </c:dLbl>
            <c:dLbl>
              <c:idx val="32"/>
              <c:tx>
                <c:rich>
                  <a:bodyPr/>
                  <a:lstStyle/>
                  <a:p>
                    <a:fld id="{258C5A37-6ED1-4A97-BD5A-76332784CB6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A5C0-4393-8665-002C25B8471C}"/>
                </c:ext>
              </c:extLst>
            </c:dLbl>
            <c:dLbl>
              <c:idx val="33"/>
              <c:tx>
                <c:rich>
                  <a:bodyPr/>
                  <a:lstStyle/>
                  <a:p>
                    <a:fld id="{556D1438-45CD-44D3-AD0F-2A67057F08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A5C0-4393-8665-002C25B8471C}"/>
                </c:ext>
              </c:extLst>
            </c:dLbl>
            <c:dLbl>
              <c:idx val="34"/>
              <c:tx>
                <c:rich>
                  <a:bodyPr/>
                  <a:lstStyle/>
                  <a:p>
                    <a:fld id="{B0A85E4F-1C97-4073-BB9C-2680EA6DA03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A5C0-4393-8665-002C25B8471C}"/>
                </c:ext>
              </c:extLst>
            </c:dLbl>
            <c:dLbl>
              <c:idx val="35"/>
              <c:tx>
                <c:rich>
                  <a:bodyPr/>
                  <a:lstStyle/>
                  <a:p>
                    <a:fld id="{41574E77-863D-4556-8B39-F36E6A83D5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A5C0-4393-8665-002C25B8471C}"/>
                </c:ext>
              </c:extLst>
            </c:dLbl>
            <c:dLbl>
              <c:idx val="36"/>
              <c:tx>
                <c:rich>
                  <a:bodyPr/>
                  <a:lstStyle/>
                  <a:p>
                    <a:fld id="{AA478E09-6C9E-4D48-B1B9-9CBAF92256B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A5C0-4393-8665-002C25B8471C}"/>
                </c:ext>
              </c:extLst>
            </c:dLbl>
            <c:dLbl>
              <c:idx val="37"/>
              <c:tx>
                <c:rich>
                  <a:bodyPr/>
                  <a:lstStyle/>
                  <a:p>
                    <a:fld id="{CA74DE19-64C9-4357-9B5F-CDB5E22030C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A5C0-4393-8665-002C25B8471C}"/>
                </c:ext>
              </c:extLst>
            </c:dLbl>
            <c:dLbl>
              <c:idx val="38"/>
              <c:tx>
                <c:rich>
                  <a:bodyPr/>
                  <a:lstStyle/>
                  <a:p>
                    <a:fld id="{87B89738-D6BC-44EF-8BB6-04395FBF442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A5C0-4393-8665-002C25B8471C}"/>
                </c:ext>
              </c:extLst>
            </c:dLbl>
            <c:dLbl>
              <c:idx val="39"/>
              <c:tx>
                <c:rich>
                  <a:bodyPr/>
                  <a:lstStyle/>
                  <a:p>
                    <a:fld id="{BF1BC9BB-0C15-4DF1-BAD5-395303E2AE2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A5C0-4393-8665-002C25B8471C}"/>
                </c:ext>
              </c:extLst>
            </c:dLbl>
            <c:dLbl>
              <c:idx val="40"/>
              <c:tx>
                <c:rich>
                  <a:bodyPr/>
                  <a:lstStyle/>
                  <a:p>
                    <a:fld id="{588FE407-E27C-4444-B7FA-EEA28F9F934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A5C0-4393-8665-002C25B8471C}"/>
                </c:ext>
              </c:extLst>
            </c:dLbl>
            <c:dLbl>
              <c:idx val="41"/>
              <c:tx>
                <c:rich>
                  <a:bodyPr/>
                  <a:lstStyle/>
                  <a:p>
                    <a:fld id="{EB638C06-ACFE-4027-82D4-F9AEADB6C8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A5C0-4393-8665-002C25B8471C}"/>
                </c:ext>
              </c:extLst>
            </c:dLbl>
            <c:dLbl>
              <c:idx val="42"/>
              <c:tx>
                <c:rich>
                  <a:bodyPr/>
                  <a:lstStyle/>
                  <a:p>
                    <a:fld id="{1A49EAF5-CA07-4DB7-8ADA-D32C63892A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A5C0-4393-8665-002C25B847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'Price-Indexes'!$B$3:$B$45</c:f>
              <c:numCache>
                <c:formatCode>0.00</c:formatCode>
                <c:ptCount val="43"/>
                <c:pt idx="0">
                  <c:v>9.4</c:v>
                </c:pt>
                <c:pt idx="1">
                  <c:v>8.48</c:v>
                </c:pt>
                <c:pt idx="2">
                  <c:v>7.99</c:v>
                </c:pt>
                <c:pt idx="3">
                  <c:v>6.79</c:v>
                </c:pt>
                <c:pt idx="4">
                  <c:v>5.99</c:v>
                </c:pt>
                <c:pt idx="5">
                  <c:v>5.27</c:v>
                </c:pt>
                <c:pt idx="6">
                  <c:v>5.22</c:v>
                </c:pt>
                <c:pt idx="7">
                  <c:v>4.59</c:v>
                </c:pt>
                <c:pt idx="8">
                  <c:v>4.4000000000000004</c:v>
                </c:pt>
                <c:pt idx="9">
                  <c:v>3.79</c:v>
                </c:pt>
                <c:pt idx="10">
                  <c:v>3.62</c:v>
                </c:pt>
                <c:pt idx="11">
                  <c:v>2.57</c:v>
                </c:pt>
                <c:pt idx="12">
                  <c:v>2.14</c:v>
                </c:pt>
                <c:pt idx="13">
                  <c:v>2</c:v>
                </c:pt>
                <c:pt idx="14">
                  <c:v>1.88</c:v>
                </c:pt>
                <c:pt idx="15">
                  <c:v>1.52</c:v>
                </c:pt>
                <c:pt idx="16">
                  <c:v>0.01</c:v>
                </c:pt>
                <c:pt idx="17">
                  <c:v>0</c:v>
                </c:pt>
                <c:pt idx="18">
                  <c:v>-0.1</c:v>
                </c:pt>
                <c:pt idx="19">
                  <c:v>-0.11</c:v>
                </c:pt>
                <c:pt idx="20">
                  <c:v>-0.4</c:v>
                </c:pt>
                <c:pt idx="21">
                  <c:v>-0.4</c:v>
                </c:pt>
                <c:pt idx="22">
                  <c:v>-0.59</c:v>
                </c:pt>
                <c:pt idx="23">
                  <c:v>-0.98</c:v>
                </c:pt>
                <c:pt idx="24">
                  <c:v>-1.03</c:v>
                </c:pt>
                <c:pt idx="25">
                  <c:v>-1.0900000000000001</c:v>
                </c:pt>
                <c:pt idx="26">
                  <c:v>-1.9</c:v>
                </c:pt>
                <c:pt idx="27">
                  <c:v>-2.25</c:v>
                </c:pt>
                <c:pt idx="28">
                  <c:v>-2.48</c:v>
                </c:pt>
                <c:pt idx="29">
                  <c:v>-2.5299999999999998</c:v>
                </c:pt>
                <c:pt idx="30">
                  <c:v>-2.94</c:v>
                </c:pt>
                <c:pt idx="31">
                  <c:v>-3.11</c:v>
                </c:pt>
                <c:pt idx="32">
                  <c:v>-3.13</c:v>
                </c:pt>
                <c:pt idx="33">
                  <c:v>-3.18</c:v>
                </c:pt>
                <c:pt idx="34">
                  <c:v>-3.26</c:v>
                </c:pt>
                <c:pt idx="35">
                  <c:v>-3.81</c:v>
                </c:pt>
                <c:pt idx="36">
                  <c:v>-4.1900000000000004</c:v>
                </c:pt>
                <c:pt idx="37">
                  <c:v>-4.2</c:v>
                </c:pt>
                <c:pt idx="38">
                  <c:v>-4.24</c:v>
                </c:pt>
                <c:pt idx="39">
                  <c:v>-4.4800000000000004</c:v>
                </c:pt>
                <c:pt idx="40">
                  <c:v>-4.58</c:v>
                </c:pt>
                <c:pt idx="41">
                  <c:v>-4.82</c:v>
                </c:pt>
                <c:pt idx="42">
                  <c:v>-5.01</c:v>
                </c:pt>
              </c:numCache>
            </c:numRef>
          </c:xVal>
          <c:yVal>
            <c:numRef>
              <c:f>'Price-Indexes'!$C$3:$C$45</c:f>
              <c:numCache>
                <c:formatCode>0.00</c:formatCode>
                <c:ptCount val="43"/>
                <c:pt idx="0">
                  <c:v>-7.95</c:v>
                </c:pt>
                <c:pt idx="1">
                  <c:v>1.98</c:v>
                </c:pt>
                <c:pt idx="2">
                  <c:v>-1.01</c:v>
                </c:pt>
                <c:pt idx="3">
                  <c:v>-3.5</c:v>
                </c:pt>
                <c:pt idx="4">
                  <c:v>3.19</c:v>
                </c:pt>
                <c:pt idx="5">
                  <c:v>-8.5299999999999994</c:v>
                </c:pt>
                <c:pt idx="6">
                  <c:v>-0.08</c:v>
                </c:pt>
                <c:pt idx="7">
                  <c:v>-2.0299999999999998</c:v>
                </c:pt>
                <c:pt idx="8">
                  <c:v>1.25</c:v>
                </c:pt>
                <c:pt idx="9">
                  <c:v>1.38</c:v>
                </c:pt>
                <c:pt idx="10">
                  <c:v>1.23</c:v>
                </c:pt>
                <c:pt idx="11">
                  <c:v>-5.19</c:v>
                </c:pt>
                <c:pt idx="12">
                  <c:v>-4.53</c:v>
                </c:pt>
                <c:pt idx="13">
                  <c:v>-2.65</c:v>
                </c:pt>
                <c:pt idx="14">
                  <c:v>-5.2</c:v>
                </c:pt>
                <c:pt idx="15">
                  <c:v>0.77</c:v>
                </c:pt>
                <c:pt idx="16">
                  <c:v>-3.33</c:v>
                </c:pt>
                <c:pt idx="17">
                  <c:v>0.19</c:v>
                </c:pt>
                <c:pt idx="18">
                  <c:v>-2.92</c:v>
                </c:pt>
                <c:pt idx="19">
                  <c:v>-3.58</c:v>
                </c:pt>
                <c:pt idx="20">
                  <c:v>-2.77</c:v>
                </c:pt>
                <c:pt idx="21">
                  <c:v>-2.79</c:v>
                </c:pt>
                <c:pt idx="22">
                  <c:v>-4.6500000000000004</c:v>
                </c:pt>
                <c:pt idx="23">
                  <c:v>-3.82</c:v>
                </c:pt>
                <c:pt idx="24">
                  <c:v>-2.11</c:v>
                </c:pt>
                <c:pt idx="25">
                  <c:v>-4.5</c:v>
                </c:pt>
                <c:pt idx="26">
                  <c:v>-4.9400000000000004</c:v>
                </c:pt>
                <c:pt idx="27">
                  <c:v>-5.86</c:v>
                </c:pt>
                <c:pt idx="28">
                  <c:v>-5.42</c:v>
                </c:pt>
                <c:pt idx="29">
                  <c:v>-3.67</c:v>
                </c:pt>
                <c:pt idx="30">
                  <c:v>-4.43</c:v>
                </c:pt>
                <c:pt idx="31">
                  <c:v>-4.72</c:v>
                </c:pt>
                <c:pt idx="32">
                  <c:v>-5.19</c:v>
                </c:pt>
                <c:pt idx="33">
                  <c:v>-3.95</c:v>
                </c:pt>
                <c:pt idx="34">
                  <c:v>-6.06</c:v>
                </c:pt>
                <c:pt idx="35">
                  <c:v>-4.8600000000000003</c:v>
                </c:pt>
                <c:pt idx="36">
                  <c:v>-5.59</c:v>
                </c:pt>
                <c:pt idx="37">
                  <c:v>-5.89</c:v>
                </c:pt>
                <c:pt idx="38">
                  <c:v>-5.28</c:v>
                </c:pt>
                <c:pt idx="39">
                  <c:v>-5.91</c:v>
                </c:pt>
                <c:pt idx="40">
                  <c:v>-5.67</c:v>
                </c:pt>
                <c:pt idx="41">
                  <c:v>-6.5</c:v>
                </c:pt>
                <c:pt idx="42">
                  <c:v>-9.76</c:v>
                </c:pt>
              </c:numCache>
            </c:numRef>
          </c:yVal>
          <c:smooth val="0"/>
          <c:extLst>
            <c:ext xmlns:c15="http://schemas.microsoft.com/office/drawing/2012/chart" uri="{02D57815-91ED-43cb-92C2-25804820EDAC}">
              <c15:datalabelsRange>
                <c15:f>'Price-Indexes'!$A$3:$A$45</c15:f>
                <c15:dlblRangeCache>
                  <c:ptCount val="43"/>
                  <c:pt idx="0">
                    <c:v>IRL</c:v>
                  </c:pt>
                  <c:pt idx="1">
                    <c:v>NOR</c:v>
                  </c:pt>
                  <c:pt idx="2">
                    <c:v>CAN</c:v>
                  </c:pt>
                  <c:pt idx="3">
                    <c:v>MEX</c:v>
                  </c:pt>
                  <c:pt idx="4">
                    <c:v>AUS</c:v>
                  </c:pt>
                  <c:pt idx="5">
                    <c:v>LUX</c:v>
                  </c:pt>
                  <c:pt idx="6">
                    <c:v>PRT</c:v>
                  </c:pt>
                  <c:pt idx="7">
                    <c:v>TWN</c:v>
                  </c:pt>
                  <c:pt idx="8">
                    <c:v>IDN</c:v>
                  </c:pt>
                  <c:pt idx="9">
                    <c:v>USA</c:v>
                  </c:pt>
                  <c:pt idx="10">
                    <c:v>JPN</c:v>
                  </c:pt>
                  <c:pt idx="11">
                    <c:v>HUN</c:v>
                  </c:pt>
                  <c:pt idx="12">
                    <c:v>NLD</c:v>
                  </c:pt>
                  <c:pt idx="13">
                    <c:v>SWE</c:v>
                  </c:pt>
                  <c:pt idx="14">
                    <c:v>BEL</c:v>
                  </c:pt>
                  <c:pt idx="15">
                    <c:v>CHN</c:v>
                  </c:pt>
                  <c:pt idx="16">
                    <c:v>CHE</c:v>
                  </c:pt>
                  <c:pt idx="17">
                    <c:v>ROW</c:v>
                  </c:pt>
                  <c:pt idx="18">
                    <c:v>GBR</c:v>
                  </c:pt>
                  <c:pt idx="19">
                    <c:v>DEU</c:v>
                  </c:pt>
                  <c:pt idx="20">
                    <c:v>ESP</c:v>
                  </c:pt>
                  <c:pt idx="21">
                    <c:v>ROU</c:v>
                  </c:pt>
                  <c:pt idx="22">
                    <c:v>CZE</c:v>
                  </c:pt>
                  <c:pt idx="23">
                    <c:v>FRA</c:v>
                  </c:pt>
                  <c:pt idx="24">
                    <c:v>IND</c:v>
                  </c:pt>
                  <c:pt idx="25">
                    <c:v>AUT</c:v>
                  </c:pt>
                  <c:pt idx="26">
                    <c:v>FIN</c:v>
                  </c:pt>
                  <c:pt idx="27">
                    <c:v>DNK</c:v>
                  </c:pt>
                  <c:pt idx="28">
                    <c:v>SVK</c:v>
                  </c:pt>
                  <c:pt idx="29">
                    <c:v>BRA</c:v>
                  </c:pt>
                  <c:pt idx="30">
                    <c:v>ITA</c:v>
                  </c:pt>
                  <c:pt idx="31">
                    <c:v>LTU</c:v>
                  </c:pt>
                  <c:pt idx="32">
                    <c:v>POL</c:v>
                  </c:pt>
                  <c:pt idx="33">
                    <c:v>RUS</c:v>
                  </c:pt>
                  <c:pt idx="34">
                    <c:v>EST</c:v>
                  </c:pt>
                  <c:pt idx="35">
                    <c:v>GRC</c:v>
                  </c:pt>
                  <c:pt idx="36">
                    <c:v>HRV</c:v>
                  </c:pt>
                  <c:pt idx="37">
                    <c:v>KOR</c:v>
                  </c:pt>
                  <c:pt idx="38">
                    <c:v>LVA</c:v>
                  </c:pt>
                  <c:pt idx="39">
                    <c:v>BGR</c:v>
                  </c:pt>
                  <c:pt idx="40">
                    <c:v>TUR</c:v>
                  </c:pt>
                  <c:pt idx="41">
                    <c:v>SVN</c:v>
                  </c:pt>
                  <c:pt idx="42">
                    <c:v>MLT</c:v>
                  </c:pt>
                </c15:dlblRangeCache>
              </c15:datalabelsRange>
            </c:ext>
            <c:ext xmlns:c16="http://schemas.microsoft.com/office/drawing/2014/chart" uri="{C3380CC4-5D6E-409C-BE32-E72D297353CC}">
              <c16:uniqueId val="{0000002B-A5C0-4393-8665-002C25B8471C}"/>
            </c:ext>
          </c:extLst>
        </c:ser>
        <c:dLbls>
          <c:showLegendKey val="0"/>
          <c:showVal val="0"/>
          <c:showCatName val="0"/>
          <c:showSerName val="0"/>
          <c:showPercent val="0"/>
          <c:showBubbleSize val="0"/>
        </c:dLbls>
        <c:axId val="1181276712"/>
        <c:axId val="1181268512"/>
      </c:scatterChart>
      <c:valAx>
        <c:axId val="1181276712"/>
        <c:scaling>
          <c:orientation val="minMax"/>
          <c:max val="1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latin typeface="Arial" panose="020B0604020202020204" pitchFamily="34" charset="0"/>
                    <a:cs typeface="Arial" panose="020B0604020202020204" pitchFamily="34" charset="0"/>
                  </a:rPr>
                  <a:t>relative change in producer prices (%)</a:t>
                </a:r>
              </a:p>
            </c:rich>
          </c:tx>
          <c:layout>
            <c:manualLayout>
              <c:xMode val="edge"/>
              <c:yMode val="edge"/>
              <c:x val="0.37690158404005392"/>
              <c:y val="0.9365079365079365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1268512"/>
        <c:crosses val="autoZero"/>
        <c:crossBetween val="midCat"/>
      </c:valAx>
      <c:valAx>
        <c:axId val="1181268512"/>
        <c:scaling>
          <c:orientation val="minMax"/>
          <c:max val="1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latin typeface="Arial" panose="020B0604020202020204" pitchFamily="34" charset="0"/>
                    <a:cs typeface="Arial" panose="020B0604020202020204" pitchFamily="34" charset="0"/>
                  </a:rPr>
                  <a:t>relative change in consumer</a:t>
                </a:r>
                <a:r>
                  <a:rPr lang="en-GB" sz="1400" baseline="0">
                    <a:latin typeface="Arial" panose="020B0604020202020204" pitchFamily="34" charset="0"/>
                    <a:cs typeface="Arial" panose="020B0604020202020204" pitchFamily="34" charset="0"/>
                  </a:rPr>
                  <a:t> prices (%)</a:t>
                </a:r>
                <a:endParaRPr lang="en-GB" sz="1400">
                  <a:latin typeface="Arial" panose="020B0604020202020204" pitchFamily="34" charset="0"/>
                  <a:cs typeface="Arial" panose="020B0604020202020204" pitchFamily="34" charset="0"/>
                </a:endParaRPr>
              </a:p>
            </c:rich>
          </c:tx>
          <c:layout>
            <c:manualLayout>
              <c:xMode val="edge"/>
              <c:yMode val="edge"/>
              <c:x val="3.1669660568860718E-2"/>
              <c:y val="0.2638548752834467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1276712"/>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dk1"/>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D1 Panel a)'!$G$2</c:f>
              <c:strCache>
                <c:ptCount val="1"/>
                <c:pt idx="0">
                  <c:v>Developing</c:v>
                </c:pt>
              </c:strCache>
            </c:strRef>
          </c:tx>
          <c:spPr>
            <a:solidFill>
              <a:srgbClr val="00B050"/>
            </a:solidFill>
            <a:ln>
              <a:solidFill>
                <a:srgbClr val="00B050"/>
              </a:solidFill>
            </a:ln>
            <a:effectLst/>
          </c:spPr>
          <c:invertIfNegative val="0"/>
          <c:cat>
            <c:strRef>
              <c:f>'Figure D1 Panel a)'!$A$3:$A$163</c:f>
              <c:strCache>
                <c:ptCount val="161"/>
                <c:pt idx="0">
                  <c:v>LCA</c:v>
                </c:pt>
                <c:pt idx="1">
                  <c:v>DOM</c:v>
                </c:pt>
                <c:pt idx="2">
                  <c:v>WSM</c:v>
                </c:pt>
                <c:pt idx="3">
                  <c:v>GAB</c:v>
                </c:pt>
                <c:pt idx="4">
                  <c:v>SLV</c:v>
                </c:pt>
                <c:pt idx="5">
                  <c:v>GMB</c:v>
                </c:pt>
                <c:pt idx="6">
                  <c:v>NER</c:v>
                </c:pt>
                <c:pt idx="7">
                  <c:v>RWA</c:v>
                </c:pt>
                <c:pt idx="8">
                  <c:v>BFA</c:v>
                </c:pt>
                <c:pt idx="9">
                  <c:v>GRD</c:v>
                </c:pt>
                <c:pt idx="10">
                  <c:v>MMR</c:v>
                </c:pt>
                <c:pt idx="11">
                  <c:v>MDG</c:v>
                </c:pt>
                <c:pt idx="12">
                  <c:v>COD</c:v>
                </c:pt>
                <c:pt idx="13">
                  <c:v>COG</c:v>
                </c:pt>
                <c:pt idx="14">
                  <c:v>SUR</c:v>
                </c:pt>
                <c:pt idx="15">
                  <c:v>BWA</c:v>
                </c:pt>
                <c:pt idx="16">
                  <c:v>MUS</c:v>
                </c:pt>
                <c:pt idx="17">
                  <c:v>SEN</c:v>
                </c:pt>
                <c:pt idx="18">
                  <c:v>PER</c:v>
                </c:pt>
                <c:pt idx="19">
                  <c:v>CMR</c:v>
                </c:pt>
                <c:pt idx="20">
                  <c:v>BOL</c:v>
                </c:pt>
                <c:pt idx="21">
                  <c:v>BDI</c:v>
                </c:pt>
                <c:pt idx="22">
                  <c:v>NIC</c:v>
                </c:pt>
                <c:pt idx="23">
                  <c:v>TCD</c:v>
                </c:pt>
                <c:pt idx="24">
                  <c:v>DMA</c:v>
                </c:pt>
                <c:pt idx="25">
                  <c:v>NAM</c:v>
                </c:pt>
                <c:pt idx="26">
                  <c:v>ZMB</c:v>
                </c:pt>
                <c:pt idx="27">
                  <c:v>BEN</c:v>
                </c:pt>
                <c:pt idx="28">
                  <c:v>MRT</c:v>
                </c:pt>
                <c:pt idx="29">
                  <c:v>CUB</c:v>
                </c:pt>
                <c:pt idx="30">
                  <c:v>SLB</c:v>
                </c:pt>
                <c:pt idx="31">
                  <c:v>JAM</c:v>
                </c:pt>
                <c:pt idx="32">
                  <c:v>HND</c:v>
                </c:pt>
                <c:pt idx="33">
                  <c:v>BLZ</c:v>
                </c:pt>
                <c:pt idx="34">
                  <c:v>CRI</c:v>
                </c:pt>
                <c:pt idx="35">
                  <c:v>PNG</c:v>
                </c:pt>
                <c:pt idx="36">
                  <c:v>CHL</c:v>
                </c:pt>
                <c:pt idx="37">
                  <c:v>JPN</c:v>
                </c:pt>
                <c:pt idx="38">
                  <c:v>TZA</c:v>
                </c:pt>
                <c:pt idx="39">
                  <c:v>BRN</c:v>
                </c:pt>
                <c:pt idx="40">
                  <c:v>TWN</c:v>
                </c:pt>
                <c:pt idx="41">
                  <c:v>NZL</c:v>
                </c:pt>
                <c:pt idx="42">
                  <c:v>VCT</c:v>
                </c:pt>
                <c:pt idx="43">
                  <c:v>MLI</c:v>
                </c:pt>
                <c:pt idx="44">
                  <c:v>IDN</c:v>
                </c:pt>
                <c:pt idx="45">
                  <c:v>NGA</c:v>
                </c:pt>
                <c:pt idx="46">
                  <c:v>BRB</c:v>
                </c:pt>
                <c:pt idx="47">
                  <c:v>THA</c:v>
                </c:pt>
                <c:pt idx="48">
                  <c:v>PAN</c:v>
                </c:pt>
                <c:pt idx="49">
                  <c:v>MAC</c:v>
                </c:pt>
                <c:pt idx="50">
                  <c:v>MNG</c:v>
                </c:pt>
                <c:pt idx="51">
                  <c:v>COL</c:v>
                </c:pt>
                <c:pt idx="52">
                  <c:v>PRT</c:v>
                </c:pt>
                <c:pt idx="53">
                  <c:v>TGO</c:v>
                </c:pt>
                <c:pt idx="54">
                  <c:v>GHA</c:v>
                </c:pt>
                <c:pt idx="55">
                  <c:v>USA</c:v>
                </c:pt>
                <c:pt idx="56">
                  <c:v>KOR</c:v>
                </c:pt>
                <c:pt idx="57">
                  <c:v>GTM</c:v>
                </c:pt>
                <c:pt idx="58">
                  <c:v>LSO</c:v>
                </c:pt>
                <c:pt idx="59">
                  <c:v>BGD</c:v>
                </c:pt>
                <c:pt idx="60">
                  <c:v>ZAF</c:v>
                </c:pt>
                <c:pt idx="61">
                  <c:v>SVK</c:v>
                </c:pt>
                <c:pt idx="62">
                  <c:v>CYP</c:v>
                </c:pt>
                <c:pt idx="63">
                  <c:v>GNB</c:v>
                </c:pt>
                <c:pt idx="64">
                  <c:v>MEX</c:v>
                </c:pt>
                <c:pt idx="65">
                  <c:v>LUX</c:v>
                </c:pt>
                <c:pt idx="66">
                  <c:v>ESP</c:v>
                </c:pt>
                <c:pt idx="67">
                  <c:v>TTO</c:v>
                </c:pt>
                <c:pt idx="68">
                  <c:v>ZWE</c:v>
                </c:pt>
                <c:pt idx="69">
                  <c:v>IRL</c:v>
                </c:pt>
                <c:pt idx="70">
                  <c:v>MLT</c:v>
                </c:pt>
                <c:pt idx="71">
                  <c:v>URY</c:v>
                </c:pt>
                <c:pt idx="72">
                  <c:v>QAT</c:v>
                </c:pt>
                <c:pt idx="73">
                  <c:v>KEN</c:v>
                </c:pt>
                <c:pt idx="74">
                  <c:v>SWZ</c:v>
                </c:pt>
                <c:pt idx="75">
                  <c:v>NOR</c:v>
                </c:pt>
                <c:pt idx="76">
                  <c:v>BRA</c:v>
                </c:pt>
                <c:pt idx="77">
                  <c:v>OMN</c:v>
                </c:pt>
                <c:pt idx="78">
                  <c:v>CIV</c:v>
                </c:pt>
                <c:pt idx="79">
                  <c:v>BHR</c:v>
                </c:pt>
                <c:pt idx="80">
                  <c:v>CHN</c:v>
                </c:pt>
                <c:pt idx="81">
                  <c:v>MWI</c:v>
                </c:pt>
                <c:pt idx="82">
                  <c:v>MOZ</c:v>
                </c:pt>
                <c:pt idx="83">
                  <c:v>PHL</c:v>
                </c:pt>
                <c:pt idx="84">
                  <c:v>UGA</c:v>
                </c:pt>
                <c:pt idx="85">
                  <c:v>IND</c:v>
                </c:pt>
                <c:pt idx="86">
                  <c:v>MAR</c:v>
                </c:pt>
                <c:pt idx="87">
                  <c:v>HKG</c:v>
                </c:pt>
                <c:pt idx="88">
                  <c:v>HTI</c:v>
                </c:pt>
                <c:pt idx="89">
                  <c:v>MYS</c:v>
                </c:pt>
                <c:pt idx="90">
                  <c:v>ITA</c:v>
                </c:pt>
                <c:pt idx="91">
                  <c:v>SLE</c:v>
                </c:pt>
                <c:pt idx="92">
                  <c:v>EGY</c:v>
                </c:pt>
                <c:pt idx="93">
                  <c:v>UKR</c:v>
                </c:pt>
                <c:pt idx="94">
                  <c:v>NPL</c:v>
                </c:pt>
                <c:pt idx="95">
                  <c:v>CAN</c:v>
                </c:pt>
                <c:pt idx="96">
                  <c:v>ISR</c:v>
                </c:pt>
                <c:pt idx="97">
                  <c:v>TUN</c:v>
                </c:pt>
                <c:pt idx="98">
                  <c:v>AUS</c:v>
                </c:pt>
                <c:pt idx="99">
                  <c:v>ALB</c:v>
                </c:pt>
                <c:pt idx="100">
                  <c:v>FJI</c:v>
                </c:pt>
                <c:pt idx="101">
                  <c:v>GIN</c:v>
                </c:pt>
                <c:pt idx="102">
                  <c:v>CZE</c:v>
                </c:pt>
                <c:pt idx="103">
                  <c:v>SAU</c:v>
                </c:pt>
                <c:pt idx="104">
                  <c:v>PRY</c:v>
                </c:pt>
                <c:pt idx="105">
                  <c:v>GRC</c:v>
                </c:pt>
                <c:pt idx="106">
                  <c:v>NLD</c:v>
                </c:pt>
                <c:pt idx="107">
                  <c:v>SYC</c:v>
                </c:pt>
                <c:pt idx="108">
                  <c:v>ARG</c:v>
                </c:pt>
                <c:pt idx="109">
                  <c:v>KHM</c:v>
                </c:pt>
                <c:pt idx="110">
                  <c:v>TON</c:v>
                </c:pt>
                <c:pt idx="111">
                  <c:v>CAF</c:v>
                </c:pt>
                <c:pt idx="112">
                  <c:v>DJI</c:v>
                </c:pt>
                <c:pt idx="113">
                  <c:v>GBR</c:v>
                </c:pt>
                <c:pt idx="114">
                  <c:v>GUY</c:v>
                </c:pt>
                <c:pt idx="115">
                  <c:v>GEO</c:v>
                </c:pt>
                <c:pt idx="116">
                  <c:v>TUR</c:v>
                </c:pt>
                <c:pt idx="117">
                  <c:v>ATG</c:v>
                </c:pt>
                <c:pt idx="118">
                  <c:v>AUT</c:v>
                </c:pt>
                <c:pt idx="119">
                  <c:v>LAO</c:v>
                </c:pt>
                <c:pt idx="120">
                  <c:v>BGR</c:v>
                </c:pt>
                <c:pt idx="121">
                  <c:v>SGP</c:v>
                </c:pt>
                <c:pt idx="122">
                  <c:v>FRA</c:v>
                </c:pt>
                <c:pt idx="123">
                  <c:v>SWE</c:v>
                </c:pt>
                <c:pt idx="124">
                  <c:v>HUN</c:v>
                </c:pt>
                <c:pt idx="125">
                  <c:v>VEN</c:v>
                </c:pt>
                <c:pt idx="126">
                  <c:v>VNM</c:v>
                </c:pt>
                <c:pt idx="127">
                  <c:v>DNK</c:v>
                </c:pt>
                <c:pt idx="128">
                  <c:v>PAK</c:v>
                </c:pt>
                <c:pt idx="129">
                  <c:v>BEL</c:v>
                </c:pt>
                <c:pt idx="130">
                  <c:v>FIN</c:v>
                </c:pt>
                <c:pt idx="131">
                  <c:v>ROU</c:v>
                </c:pt>
                <c:pt idx="132">
                  <c:v>ARM</c:v>
                </c:pt>
                <c:pt idx="133">
                  <c:v>MDA</c:v>
                </c:pt>
                <c:pt idx="134">
                  <c:v>JOR</c:v>
                </c:pt>
                <c:pt idx="135">
                  <c:v>RUS</c:v>
                </c:pt>
                <c:pt idx="136">
                  <c:v>DEU</c:v>
                </c:pt>
                <c:pt idx="137">
                  <c:v>TJK</c:v>
                </c:pt>
                <c:pt idx="138">
                  <c:v>YEM</c:v>
                </c:pt>
                <c:pt idx="139">
                  <c:v>CPV</c:v>
                </c:pt>
                <c:pt idx="140">
                  <c:v>KNA</c:v>
                </c:pt>
                <c:pt idx="141">
                  <c:v>MKD</c:v>
                </c:pt>
                <c:pt idx="142">
                  <c:v>ISL</c:v>
                </c:pt>
                <c:pt idx="143">
                  <c:v>SVN</c:v>
                </c:pt>
                <c:pt idx="144">
                  <c:v>ECU</c:v>
                </c:pt>
                <c:pt idx="145">
                  <c:v>POL</c:v>
                </c:pt>
                <c:pt idx="146">
                  <c:v>ARE</c:v>
                </c:pt>
                <c:pt idx="147">
                  <c:v>KWT</c:v>
                </c:pt>
                <c:pt idx="148">
                  <c:v>LVA</c:v>
                </c:pt>
                <c:pt idx="149">
                  <c:v>LKA</c:v>
                </c:pt>
                <c:pt idx="150">
                  <c:v>EST</c:v>
                </c:pt>
                <c:pt idx="151">
                  <c:v>MNE</c:v>
                </c:pt>
                <c:pt idx="152">
                  <c:v>CHE</c:v>
                </c:pt>
                <c:pt idx="153">
                  <c:v>HRV</c:v>
                </c:pt>
                <c:pt idx="154">
                  <c:v>LTU</c:v>
                </c:pt>
                <c:pt idx="155">
                  <c:v>KGZ</c:v>
                </c:pt>
                <c:pt idx="156">
                  <c:v>KAZ</c:v>
                </c:pt>
                <c:pt idx="157">
                  <c:v>VUT</c:v>
                </c:pt>
                <c:pt idx="158">
                  <c:v>MDV</c:v>
                </c:pt>
                <c:pt idx="159">
                  <c:v>AGO</c:v>
                </c:pt>
                <c:pt idx="160">
                  <c:v>LIE</c:v>
                </c:pt>
              </c:strCache>
            </c:strRef>
          </c:cat>
          <c:val>
            <c:numRef>
              <c:f>'Figure D1 Panel a)'!$G$3:$G$163</c:f>
              <c:numCache>
                <c:formatCode>General</c:formatCode>
                <c:ptCount val="161"/>
                <c:pt idx="0">
                  <c:v>4.5453714999999999</c:v>
                </c:pt>
                <c:pt idx="1">
                  <c:v>4.5008156000000001</c:v>
                </c:pt>
                <c:pt idx="2">
                  <c:v>4.2116023</c:v>
                </c:pt>
                <c:pt idx="3">
                  <c:v>0</c:v>
                </c:pt>
                <c:pt idx="4">
                  <c:v>3.3369977999999998</c:v>
                </c:pt>
                <c:pt idx="5">
                  <c:v>3.2967157</c:v>
                </c:pt>
                <c:pt idx="6">
                  <c:v>3.2835025999999998</c:v>
                </c:pt>
                <c:pt idx="7">
                  <c:v>3.1941972000000001</c:v>
                </c:pt>
                <c:pt idx="8">
                  <c:v>3.0240364999999998</c:v>
                </c:pt>
                <c:pt idx="9">
                  <c:v>2.8800697</c:v>
                </c:pt>
                <c:pt idx="10">
                  <c:v>2.8255821000000001</c:v>
                </c:pt>
                <c:pt idx="11">
                  <c:v>2.8215997000000002</c:v>
                </c:pt>
                <c:pt idx="12">
                  <c:v>2.7962943999999998</c:v>
                </c:pt>
                <c:pt idx="13">
                  <c:v>0</c:v>
                </c:pt>
                <c:pt idx="14">
                  <c:v>2.6722165000000002</c:v>
                </c:pt>
                <c:pt idx="15">
                  <c:v>2.6570708999999999</c:v>
                </c:pt>
                <c:pt idx="16">
                  <c:v>2.5953376000000001</c:v>
                </c:pt>
                <c:pt idx="17">
                  <c:v>2.5294647000000001</c:v>
                </c:pt>
                <c:pt idx="18">
                  <c:v>2.5196493000000002</c:v>
                </c:pt>
                <c:pt idx="19">
                  <c:v>0</c:v>
                </c:pt>
                <c:pt idx="20">
                  <c:v>0</c:v>
                </c:pt>
                <c:pt idx="21">
                  <c:v>2.3532359</c:v>
                </c:pt>
                <c:pt idx="22">
                  <c:v>2.3361516999999998</c:v>
                </c:pt>
                <c:pt idx="23">
                  <c:v>0</c:v>
                </c:pt>
                <c:pt idx="24">
                  <c:v>2.1723178999999999</c:v>
                </c:pt>
                <c:pt idx="25">
                  <c:v>2.1006442000000001</c:v>
                </c:pt>
                <c:pt idx="26">
                  <c:v>2.0545955999999999</c:v>
                </c:pt>
                <c:pt idx="27">
                  <c:v>2.0432098999999999</c:v>
                </c:pt>
                <c:pt idx="28">
                  <c:v>1.9760124999999999</c:v>
                </c:pt>
                <c:pt idx="29">
                  <c:v>1.9435925000000001</c:v>
                </c:pt>
                <c:pt idx="30">
                  <c:v>1.9285706</c:v>
                </c:pt>
                <c:pt idx="31">
                  <c:v>1.8456011999999999</c:v>
                </c:pt>
                <c:pt idx="32">
                  <c:v>1.8376675</c:v>
                </c:pt>
                <c:pt idx="33">
                  <c:v>1.8235661999999999</c:v>
                </c:pt>
                <c:pt idx="34">
                  <c:v>1.7868710000000001</c:v>
                </c:pt>
                <c:pt idx="35">
                  <c:v>0</c:v>
                </c:pt>
                <c:pt idx="36">
                  <c:v>1.7595548000000001</c:v>
                </c:pt>
                <c:pt idx="37">
                  <c:v>0</c:v>
                </c:pt>
                <c:pt idx="38">
                  <c:v>1.6525453000000001</c:v>
                </c:pt>
                <c:pt idx="39">
                  <c:v>0</c:v>
                </c:pt>
                <c:pt idx="40">
                  <c:v>1.6412739999999999</c:v>
                </c:pt>
                <c:pt idx="41">
                  <c:v>0</c:v>
                </c:pt>
                <c:pt idx="42">
                  <c:v>1.5705076</c:v>
                </c:pt>
                <c:pt idx="43">
                  <c:v>1.5671535000000001</c:v>
                </c:pt>
                <c:pt idx="44">
                  <c:v>0</c:v>
                </c:pt>
                <c:pt idx="45">
                  <c:v>0</c:v>
                </c:pt>
                <c:pt idx="46">
                  <c:v>1.5042559</c:v>
                </c:pt>
                <c:pt idx="47">
                  <c:v>1.4942192000000001</c:v>
                </c:pt>
                <c:pt idx="48">
                  <c:v>1.4537880999999999</c:v>
                </c:pt>
                <c:pt idx="49">
                  <c:v>1.4457366</c:v>
                </c:pt>
                <c:pt idx="50">
                  <c:v>0</c:v>
                </c:pt>
                <c:pt idx="51">
                  <c:v>0</c:v>
                </c:pt>
                <c:pt idx="52">
                  <c:v>0</c:v>
                </c:pt>
                <c:pt idx="53">
                  <c:v>1.3660205000000001</c:v>
                </c:pt>
                <c:pt idx="54">
                  <c:v>1.3333917</c:v>
                </c:pt>
                <c:pt idx="55">
                  <c:v>0</c:v>
                </c:pt>
                <c:pt idx="56">
                  <c:v>0</c:v>
                </c:pt>
                <c:pt idx="57">
                  <c:v>1.2957004000000001</c:v>
                </c:pt>
                <c:pt idx="58">
                  <c:v>1.2160575</c:v>
                </c:pt>
                <c:pt idx="59">
                  <c:v>1.1998696</c:v>
                </c:pt>
                <c:pt idx="60">
                  <c:v>1.1748917999999999</c:v>
                </c:pt>
                <c:pt idx="61">
                  <c:v>0</c:v>
                </c:pt>
                <c:pt idx="62">
                  <c:v>0</c:v>
                </c:pt>
                <c:pt idx="63">
                  <c:v>1.1275189999999999</c:v>
                </c:pt>
                <c:pt idx="64">
                  <c:v>1.0930542999999999</c:v>
                </c:pt>
                <c:pt idx="65">
                  <c:v>0</c:v>
                </c:pt>
                <c:pt idx="66">
                  <c:v>0</c:v>
                </c:pt>
                <c:pt idx="67">
                  <c:v>0</c:v>
                </c:pt>
                <c:pt idx="68">
                  <c:v>0.95623099</c:v>
                </c:pt>
                <c:pt idx="69">
                  <c:v>0</c:v>
                </c:pt>
                <c:pt idx="70">
                  <c:v>0</c:v>
                </c:pt>
                <c:pt idx="71">
                  <c:v>0.89938463000000002</c:v>
                </c:pt>
                <c:pt idx="72">
                  <c:v>0</c:v>
                </c:pt>
                <c:pt idx="73">
                  <c:v>0.88420167999999999</c:v>
                </c:pt>
                <c:pt idx="74">
                  <c:v>0.86858902000000004</c:v>
                </c:pt>
                <c:pt idx="75">
                  <c:v>0</c:v>
                </c:pt>
                <c:pt idx="76">
                  <c:v>0.86053767999999997</c:v>
                </c:pt>
                <c:pt idx="77">
                  <c:v>0</c:v>
                </c:pt>
                <c:pt idx="78">
                  <c:v>0.83882926000000002</c:v>
                </c:pt>
                <c:pt idx="79">
                  <c:v>0</c:v>
                </c:pt>
                <c:pt idx="80">
                  <c:v>0.69995229000000003</c:v>
                </c:pt>
                <c:pt idx="81">
                  <c:v>0.68680737999999997</c:v>
                </c:pt>
                <c:pt idx="82">
                  <c:v>0</c:v>
                </c:pt>
                <c:pt idx="83">
                  <c:v>0.64659025999999997</c:v>
                </c:pt>
                <c:pt idx="84">
                  <c:v>0.64501229999999998</c:v>
                </c:pt>
                <c:pt idx="85">
                  <c:v>0.6415961</c:v>
                </c:pt>
                <c:pt idx="86">
                  <c:v>0.63254606999999996</c:v>
                </c:pt>
                <c:pt idx="87">
                  <c:v>0.61337905000000004</c:v>
                </c:pt>
                <c:pt idx="88">
                  <c:v>0.56465299999999996</c:v>
                </c:pt>
                <c:pt idx="89">
                  <c:v>0.54930531000000005</c:v>
                </c:pt>
                <c:pt idx="90">
                  <c:v>0</c:v>
                </c:pt>
                <c:pt idx="91">
                  <c:v>0.48621300000000001</c:v>
                </c:pt>
                <c:pt idx="92">
                  <c:v>0.47762389999999999</c:v>
                </c:pt>
                <c:pt idx="93">
                  <c:v>0</c:v>
                </c:pt>
                <c:pt idx="94">
                  <c:v>0.42197948000000002</c:v>
                </c:pt>
                <c:pt idx="95">
                  <c:v>0</c:v>
                </c:pt>
                <c:pt idx="96">
                  <c:v>0.41139355</c:v>
                </c:pt>
                <c:pt idx="97">
                  <c:v>0.40526667999999999</c:v>
                </c:pt>
                <c:pt idx="98">
                  <c:v>0</c:v>
                </c:pt>
                <c:pt idx="99">
                  <c:v>0</c:v>
                </c:pt>
                <c:pt idx="100">
                  <c:v>0.34507434999999997</c:v>
                </c:pt>
                <c:pt idx="101">
                  <c:v>0.33724200999999998</c:v>
                </c:pt>
                <c:pt idx="102">
                  <c:v>0</c:v>
                </c:pt>
                <c:pt idx="103">
                  <c:v>0</c:v>
                </c:pt>
                <c:pt idx="104">
                  <c:v>0.29184469000000002</c:v>
                </c:pt>
                <c:pt idx="105">
                  <c:v>0</c:v>
                </c:pt>
                <c:pt idx="106">
                  <c:v>0</c:v>
                </c:pt>
                <c:pt idx="107">
                  <c:v>0.17150232000000001</c:v>
                </c:pt>
                <c:pt idx="108">
                  <c:v>0.15893789</c:v>
                </c:pt>
                <c:pt idx="109">
                  <c:v>0.13034504</c:v>
                </c:pt>
                <c:pt idx="110">
                  <c:v>8.5826650000000004E-2</c:v>
                </c:pt>
                <c:pt idx="111">
                  <c:v>7.1753499999999998E-2</c:v>
                </c:pt>
                <c:pt idx="112">
                  <c:v>5.0194030000000001E-2</c:v>
                </c:pt>
                <c:pt idx="113">
                  <c:v>0</c:v>
                </c:pt>
                <c:pt idx="114">
                  <c:v>4.3194320000000001E-2</c:v>
                </c:pt>
                <c:pt idx="115">
                  <c:v>0</c:v>
                </c:pt>
                <c:pt idx="116">
                  <c:v>7.3737899999999999E-3</c:v>
                </c:pt>
                <c:pt idx="117">
                  <c:v>-2.0793470000000001E-2</c:v>
                </c:pt>
                <c:pt idx="118">
                  <c:v>0</c:v>
                </c:pt>
                <c:pt idx="119">
                  <c:v>-6.673482E-2</c:v>
                </c:pt>
                <c:pt idx="120">
                  <c:v>0</c:v>
                </c:pt>
                <c:pt idx="121">
                  <c:v>-7.7725779999999994E-2</c:v>
                </c:pt>
                <c:pt idx="122">
                  <c:v>0</c:v>
                </c:pt>
                <c:pt idx="123">
                  <c:v>0</c:v>
                </c:pt>
                <c:pt idx="124">
                  <c:v>0</c:v>
                </c:pt>
                <c:pt idx="125">
                  <c:v>0</c:v>
                </c:pt>
                <c:pt idx="126">
                  <c:v>-0.13047872999999999</c:v>
                </c:pt>
                <c:pt idx="127">
                  <c:v>0</c:v>
                </c:pt>
                <c:pt idx="128">
                  <c:v>-0.22742224999999999</c:v>
                </c:pt>
                <c:pt idx="129">
                  <c:v>0</c:v>
                </c:pt>
                <c:pt idx="130">
                  <c:v>0</c:v>
                </c:pt>
                <c:pt idx="131">
                  <c:v>0</c:v>
                </c:pt>
                <c:pt idx="132">
                  <c:v>0</c:v>
                </c:pt>
                <c:pt idx="133">
                  <c:v>0</c:v>
                </c:pt>
                <c:pt idx="134">
                  <c:v>-0.33901498000000002</c:v>
                </c:pt>
                <c:pt idx="135">
                  <c:v>0</c:v>
                </c:pt>
                <c:pt idx="136">
                  <c:v>0</c:v>
                </c:pt>
                <c:pt idx="137">
                  <c:v>0</c:v>
                </c:pt>
                <c:pt idx="138">
                  <c:v>0</c:v>
                </c:pt>
                <c:pt idx="139">
                  <c:v>-0.61772855999999998</c:v>
                </c:pt>
                <c:pt idx="140">
                  <c:v>-0.62477176999999995</c:v>
                </c:pt>
                <c:pt idx="141">
                  <c:v>0</c:v>
                </c:pt>
                <c:pt idx="142">
                  <c:v>0</c:v>
                </c:pt>
                <c:pt idx="143">
                  <c:v>0</c:v>
                </c:pt>
                <c:pt idx="144">
                  <c:v>0</c:v>
                </c:pt>
                <c:pt idx="145">
                  <c:v>0</c:v>
                </c:pt>
                <c:pt idx="146">
                  <c:v>0</c:v>
                </c:pt>
                <c:pt idx="147">
                  <c:v>0</c:v>
                </c:pt>
                <c:pt idx="148">
                  <c:v>0</c:v>
                </c:pt>
                <c:pt idx="149">
                  <c:v>-1.0327500000000001</c:v>
                </c:pt>
                <c:pt idx="150">
                  <c:v>0</c:v>
                </c:pt>
                <c:pt idx="151">
                  <c:v>0</c:v>
                </c:pt>
                <c:pt idx="152">
                  <c:v>0</c:v>
                </c:pt>
                <c:pt idx="153">
                  <c:v>0</c:v>
                </c:pt>
                <c:pt idx="154">
                  <c:v>0</c:v>
                </c:pt>
                <c:pt idx="155">
                  <c:v>0</c:v>
                </c:pt>
                <c:pt idx="156">
                  <c:v>0</c:v>
                </c:pt>
                <c:pt idx="157">
                  <c:v>-2.4774017000000002</c:v>
                </c:pt>
                <c:pt idx="158">
                  <c:v>-2.9280743</c:v>
                </c:pt>
                <c:pt idx="159">
                  <c:v>0</c:v>
                </c:pt>
                <c:pt idx="160">
                  <c:v>0</c:v>
                </c:pt>
              </c:numCache>
            </c:numRef>
          </c:val>
          <c:extLst>
            <c:ext xmlns:c16="http://schemas.microsoft.com/office/drawing/2014/chart" uri="{C3380CC4-5D6E-409C-BE32-E72D297353CC}">
              <c16:uniqueId val="{00000000-67B1-4D05-9F47-E110F65026BA}"/>
            </c:ext>
          </c:extLst>
        </c:ser>
        <c:ser>
          <c:idx val="1"/>
          <c:order val="1"/>
          <c:tx>
            <c:strRef>
              <c:f>'Figure D1 Panel a)'!$H$2</c:f>
              <c:strCache>
                <c:ptCount val="1"/>
                <c:pt idx="0">
                  <c:v>Developed</c:v>
                </c:pt>
              </c:strCache>
            </c:strRef>
          </c:tx>
          <c:spPr>
            <a:solidFill>
              <a:schemeClr val="accent1"/>
            </a:solidFill>
            <a:ln>
              <a:solidFill>
                <a:schemeClr val="accent1"/>
              </a:solidFill>
            </a:ln>
            <a:effectLst/>
          </c:spPr>
          <c:invertIfNegative val="0"/>
          <c:dPt>
            <c:idx val="113"/>
            <c:invertIfNegative val="0"/>
            <c:bubble3D val="0"/>
            <c:spPr>
              <a:solidFill>
                <a:schemeClr val="tx1"/>
              </a:solidFill>
              <a:ln>
                <a:solidFill>
                  <a:schemeClr val="tx1"/>
                </a:solidFill>
              </a:ln>
              <a:effectLst/>
            </c:spPr>
            <c:extLst>
              <c:ext xmlns:c16="http://schemas.microsoft.com/office/drawing/2014/chart" uri="{C3380CC4-5D6E-409C-BE32-E72D297353CC}">
                <c16:uniqueId val="{00000005-67B1-4D05-9F47-E110F65026BA}"/>
              </c:ext>
            </c:extLst>
          </c:dPt>
          <c:cat>
            <c:strRef>
              <c:f>'Figure D1 Panel a)'!$A$3:$A$163</c:f>
              <c:strCache>
                <c:ptCount val="161"/>
                <c:pt idx="0">
                  <c:v>LCA</c:v>
                </c:pt>
                <c:pt idx="1">
                  <c:v>DOM</c:v>
                </c:pt>
                <c:pt idx="2">
                  <c:v>WSM</c:v>
                </c:pt>
                <c:pt idx="3">
                  <c:v>GAB</c:v>
                </c:pt>
                <c:pt idx="4">
                  <c:v>SLV</c:v>
                </c:pt>
                <c:pt idx="5">
                  <c:v>GMB</c:v>
                </c:pt>
                <c:pt idx="6">
                  <c:v>NER</c:v>
                </c:pt>
                <c:pt idx="7">
                  <c:v>RWA</c:v>
                </c:pt>
                <c:pt idx="8">
                  <c:v>BFA</c:v>
                </c:pt>
                <c:pt idx="9">
                  <c:v>GRD</c:v>
                </c:pt>
                <c:pt idx="10">
                  <c:v>MMR</c:v>
                </c:pt>
                <c:pt idx="11">
                  <c:v>MDG</c:v>
                </c:pt>
                <c:pt idx="12">
                  <c:v>COD</c:v>
                </c:pt>
                <c:pt idx="13">
                  <c:v>COG</c:v>
                </c:pt>
                <c:pt idx="14">
                  <c:v>SUR</c:v>
                </c:pt>
                <c:pt idx="15">
                  <c:v>BWA</c:v>
                </c:pt>
                <c:pt idx="16">
                  <c:v>MUS</c:v>
                </c:pt>
                <c:pt idx="17">
                  <c:v>SEN</c:v>
                </c:pt>
                <c:pt idx="18">
                  <c:v>PER</c:v>
                </c:pt>
                <c:pt idx="19">
                  <c:v>CMR</c:v>
                </c:pt>
                <c:pt idx="20">
                  <c:v>BOL</c:v>
                </c:pt>
                <c:pt idx="21">
                  <c:v>BDI</c:v>
                </c:pt>
                <c:pt idx="22">
                  <c:v>NIC</c:v>
                </c:pt>
                <c:pt idx="23">
                  <c:v>TCD</c:v>
                </c:pt>
                <c:pt idx="24">
                  <c:v>DMA</c:v>
                </c:pt>
                <c:pt idx="25">
                  <c:v>NAM</c:v>
                </c:pt>
                <c:pt idx="26">
                  <c:v>ZMB</c:v>
                </c:pt>
                <c:pt idx="27">
                  <c:v>BEN</c:v>
                </c:pt>
                <c:pt idx="28">
                  <c:v>MRT</c:v>
                </c:pt>
                <c:pt idx="29">
                  <c:v>CUB</c:v>
                </c:pt>
                <c:pt idx="30">
                  <c:v>SLB</c:v>
                </c:pt>
                <c:pt idx="31">
                  <c:v>JAM</c:v>
                </c:pt>
                <c:pt idx="32">
                  <c:v>HND</c:v>
                </c:pt>
                <c:pt idx="33">
                  <c:v>BLZ</c:v>
                </c:pt>
                <c:pt idx="34">
                  <c:v>CRI</c:v>
                </c:pt>
                <c:pt idx="35">
                  <c:v>PNG</c:v>
                </c:pt>
                <c:pt idx="36">
                  <c:v>CHL</c:v>
                </c:pt>
                <c:pt idx="37">
                  <c:v>JPN</c:v>
                </c:pt>
                <c:pt idx="38">
                  <c:v>TZA</c:v>
                </c:pt>
                <c:pt idx="39">
                  <c:v>BRN</c:v>
                </c:pt>
                <c:pt idx="40">
                  <c:v>TWN</c:v>
                </c:pt>
                <c:pt idx="41">
                  <c:v>NZL</c:v>
                </c:pt>
                <c:pt idx="42">
                  <c:v>VCT</c:v>
                </c:pt>
                <c:pt idx="43">
                  <c:v>MLI</c:v>
                </c:pt>
                <c:pt idx="44">
                  <c:v>IDN</c:v>
                </c:pt>
                <c:pt idx="45">
                  <c:v>NGA</c:v>
                </c:pt>
                <c:pt idx="46">
                  <c:v>BRB</c:v>
                </c:pt>
                <c:pt idx="47">
                  <c:v>THA</c:v>
                </c:pt>
                <c:pt idx="48">
                  <c:v>PAN</c:v>
                </c:pt>
                <c:pt idx="49">
                  <c:v>MAC</c:v>
                </c:pt>
                <c:pt idx="50">
                  <c:v>MNG</c:v>
                </c:pt>
                <c:pt idx="51">
                  <c:v>COL</c:v>
                </c:pt>
                <c:pt idx="52">
                  <c:v>PRT</c:v>
                </c:pt>
                <c:pt idx="53">
                  <c:v>TGO</c:v>
                </c:pt>
                <c:pt idx="54">
                  <c:v>GHA</c:v>
                </c:pt>
                <c:pt idx="55">
                  <c:v>USA</c:v>
                </c:pt>
                <c:pt idx="56">
                  <c:v>KOR</c:v>
                </c:pt>
                <c:pt idx="57">
                  <c:v>GTM</c:v>
                </c:pt>
                <c:pt idx="58">
                  <c:v>LSO</c:v>
                </c:pt>
                <c:pt idx="59">
                  <c:v>BGD</c:v>
                </c:pt>
                <c:pt idx="60">
                  <c:v>ZAF</c:v>
                </c:pt>
                <c:pt idx="61">
                  <c:v>SVK</c:v>
                </c:pt>
                <c:pt idx="62">
                  <c:v>CYP</c:v>
                </c:pt>
                <c:pt idx="63">
                  <c:v>GNB</c:v>
                </c:pt>
                <c:pt idx="64">
                  <c:v>MEX</c:v>
                </c:pt>
                <c:pt idx="65">
                  <c:v>LUX</c:v>
                </c:pt>
                <c:pt idx="66">
                  <c:v>ESP</c:v>
                </c:pt>
                <c:pt idx="67">
                  <c:v>TTO</c:v>
                </c:pt>
                <c:pt idx="68">
                  <c:v>ZWE</c:v>
                </c:pt>
                <c:pt idx="69">
                  <c:v>IRL</c:v>
                </c:pt>
                <c:pt idx="70">
                  <c:v>MLT</c:v>
                </c:pt>
                <c:pt idx="71">
                  <c:v>URY</c:v>
                </c:pt>
                <c:pt idx="72">
                  <c:v>QAT</c:v>
                </c:pt>
                <c:pt idx="73">
                  <c:v>KEN</c:v>
                </c:pt>
                <c:pt idx="74">
                  <c:v>SWZ</c:v>
                </c:pt>
                <c:pt idx="75">
                  <c:v>NOR</c:v>
                </c:pt>
                <c:pt idx="76">
                  <c:v>BRA</c:v>
                </c:pt>
                <c:pt idx="77">
                  <c:v>OMN</c:v>
                </c:pt>
                <c:pt idx="78">
                  <c:v>CIV</c:v>
                </c:pt>
                <c:pt idx="79">
                  <c:v>BHR</c:v>
                </c:pt>
                <c:pt idx="80">
                  <c:v>CHN</c:v>
                </c:pt>
                <c:pt idx="81">
                  <c:v>MWI</c:v>
                </c:pt>
                <c:pt idx="82">
                  <c:v>MOZ</c:v>
                </c:pt>
                <c:pt idx="83">
                  <c:v>PHL</c:v>
                </c:pt>
                <c:pt idx="84">
                  <c:v>UGA</c:v>
                </c:pt>
                <c:pt idx="85">
                  <c:v>IND</c:v>
                </c:pt>
                <c:pt idx="86">
                  <c:v>MAR</c:v>
                </c:pt>
                <c:pt idx="87">
                  <c:v>HKG</c:v>
                </c:pt>
                <c:pt idx="88">
                  <c:v>HTI</c:v>
                </c:pt>
                <c:pt idx="89">
                  <c:v>MYS</c:v>
                </c:pt>
                <c:pt idx="90">
                  <c:v>ITA</c:v>
                </c:pt>
                <c:pt idx="91">
                  <c:v>SLE</c:v>
                </c:pt>
                <c:pt idx="92">
                  <c:v>EGY</c:v>
                </c:pt>
                <c:pt idx="93">
                  <c:v>UKR</c:v>
                </c:pt>
                <c:pt idx="94">
                  <c:v>NPL</c:v>
                </c:pt>
                <c:pt idx="95">
                  <c:v>CAN</c:v>
                </c:pt>
                <c:pt idx="96">
                  <c:v>ISR</c:v>
                </c:pt>
                <c:pt idx="97">
                  <c:v>TUN</c:v>
                </c:pt>
                <c:pt idx="98">
                  <c:v>AUS</c:v>
                </c:pt>
                <c:pt idx="99">
                  <c:v>ALB</c:v>
                </c:pt>
                <c:pt idx="100">
                  <c:v>FJI</c:v>
                </c:pt>
                <c:pt idx="101">
                  <c:v>GIN</c:v>
                </c:pt>
                <c:pt idx="102">
                  <c:v>CZE</c:v>
                </c:pt>
                <c:pt idx="103">
                  <c:v>SAU</c:v>
                </c:pt>
                <c:pt idx="104">
                  <c:v>PRY</c:v>
                </c:pt>
                <c:pt idx="105">
                  <c:v>GRC</c:v>
                </c:pt>
                <c:pt idx="106">
                  <c:v>NLD</c:v>
                </c:pt>
                <c:pt idx="107">
                  <c:v>SYC</c:v>
                </c:pt>
                <c:pt idx="108">
                  <c:v>ARG</c:v>
                </c:pt>
                <c:pt idx="109">
                  <c:v>KHM</c:v>
                </c:pt>
                <c:pt idx="110">
                  <c:v>TON</c:v>
                </c:pt>
                <c:pt idx="111">
                  <c:v>CAF</c:v>
                </c:pt>
                <c:pt idx="112">
                  <c:v>DJI</c:v>
                </c:pt>
                <c:pt idx="113">
                  <c:v>GBR</c:v>
                </c:pt>
                <c:pt idx="114">
                  <c:v>GUY</c:v>
                </c:pt>
                <c:pt idx="115">
                  <c:v>GEO</c:v>
                </c:pt>
                <c:pt idx="116">
                  <c:v>TUR</c:v>
                </c:pt>
                <c:pt idx="117">
                  <c:v>ATG</c:v>
                </c:pt>
                <c:pt idx="118">
                  <c:v>AUT</c:v>
                </c:pt>
                <c:pt idx="119">
                  <c:v>LAO</c:v>
                </c:pt>
                <c:pt idx="120">
                  <c:v>BGR</c:v>
                </c:pt>
                <c:pt idx="121">
                  <c:v>SGP</c:v>
                </c:pt>
                <c:pt idx="122">
                  <c:v>FRA</c:v>
                </c:pt>
                <c:pt idx="123">
                  <c:v>SWE</c:v>
                </c:pt>
                <c:pt idx="124">
                  <c:v>HUN</c:v>
                </c:pt>
                <c:pt idx="125">
                  <c:v>VEN</c:v>
                </c:pt>
                <c:pt idx="126">
                  <c:v>VNM</c:v>
                </c:pt>
                <c:pt idx="127">
                  <c:v>DNK</c:v>
                </c:pt>
                <c:pt idx="128">
                  <c:v>PAK</c:v>
                </c:pt>
                <c:pt idx="129">
                  <c:v>BEL</c:v>
                </c:pt>
                <c:pt idx="130">
                  <c:v>FIN</c:v>
                </c:pt>
                <c:pt idx="131">
                  <c:v>ROU</c:v>
                </c:pt>
                <c:pt idx="132">
                  <c:v>ARM</c:v>
                </c:pt>
                <c:pt idx="133">
                  <c:v>MDA</c:v>
                </c:pt>
                <c:pt idx="134">
                  <c:v>JOR</c:v>
                </c:pt>
                <c:pt idx="135">
                  <c:v>RUS</c:v>
                </c:pt>
                <c:pt idx="136">
                  <c:v>DEU</c:v>
                </c:pt>
                <c:pt idx="137">
                  <c:v>TJK</c:v>
                </c:pt>
                <c:pt idx="138">
                  <c:v>YEM</c:v>
                </c:pt>
                <c:pt idx="139">
                  <c:v>CPV</c:v>
                </c:pt>
                <c:pt idx="140">
                  <c:v>KNA</c:v>
                </c:pt>
                <c:pt idx="141">
                  <c:v>MKD</c:v>
                </c:pt>
                <c:pt idx="142">
                  <c:v>ISL</c:v>
                </c:pt>
                <c:pt idx="143">
                  <c:v>SVN</c:v>
                </c:pt>
                <c:pt idx="144">
                  <c:v>ECU</c:v>
                </c:pt>
                <c:pt idx="145">
                  <c:v>POL</c:v>
                </c:pt>
                <c:pt idx="146">
                  <c:v>ARE</c:v>
                </c:pt>
                <c:pt idx="147">
                  <c:v>KWT</c:v>
                </c:pt>
                <c:pt idx="148">
                  <c:v>LVA</c:v>
                </c:pt>
                <c:pt idx="149">
                  <c:v>LKA</c:v>
                </c:pt>
                <c:pt idx="150">
                  <c:v>EST</c:v>
                </c:pt>
                <c:pt idx="151">
                  <c:v>MNE</c:v>
                </c:pt>
                <c:pt idx="152">
                  <c:v>CHE</c:v>
                </c:pt>
                <c:pt idx="153">
                  <c:v>HRV</c:v>
                </c:pt>
                <c:pt idx="154">
                  <c:v>LTU</c:v>
                </c:pt>
                <c:pt idx="155">
                  <c:v>KGZ</c:v>
                </c:pt>
                <c:pt idx="156">
                  <c:v>KAZ</c:v>
                </c:pt>
                <c:pt idx="157">
                  <c:v>VUT</c:v>
                </c:pt>
                <c:pt idx="158">
                  <c:v>MDV</c:v>
                </c:pt>
                <c:pt idx="159">
                  <c:v>AGO</c:v>
                </c:pt>
                <c:pt idx="160">
                  <c:v>LIE</c:v>
                </c:pt>
              </c:strCache>
            </c:strRef>
          </c:cat>
          <c:val>
            <c:numRef>
              <c:f>'Figure D1 Panel a)'!$H$3:$H$163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1.7109220999999999</c:v>
                </c:pt>
                <c:pt idx="38">
                  <c:v>0</c:v>
                </c:pt>
                <c:pt idx="39">
                  <c:v>0</c:v>
                </c:pt>
                <c:pt idx="40">
                  <c:v>0</c:v>
                </c:pt>
                <c:pt idx="41">
                  <c:v>1.5710207</c:v>
                </c:pt>
                <c:pt idx="42">
                  <c:v>0</c:v>
                </c:pt>
                <c:pt idx="43">
                  <c:v>0</c:v>
                </c:pt>
                <c:pt idx="44">
                  <c:v>0</c:v>
                </c:pt>
                <c:pt idx="45">
                  <c:v>0</c:v>
                </c:pt>
                <c:pt idx="46">
                  <c:v>0</c:v>
                </c:pt>
                <c:pt idx="47">
                  <c:v>0</c:v>
                </c:pt>
                <c:pt idx="48">
                  <c:v>0</c:v>
                </c:pt>
                <c:pt idx="49">
                  <c:v>0</c:v>
                </c:pt>
                <c:pt idx="50">
                  <c:v>0</c:v>
                </c:pt>
                <c:pt idx="51">
                  <c:v>0</c:v>
                </c:pt>
                <c:pt idx="52">
                  <c:v>1.4333635</c:v>
                </c:pt>
                <c:pt idx="53">
                  <c:v>0</c:v>
                </c:pt>
                <c:pt idx="54">
                  <c:v>0</c:v>
                </c:pt>
                <c:pt idx="55">
                  <c:v>1.3063534000000001</c:v>
                </c:pt>
                <c:pt idx="56">
                  <c:v>0</c:v>
                </c:pt>
                <c:pt idx="57">
                  <c:v>0</c:v>
                </c:pt>
                <c:pt idx="58">
                  <c:v>0</c:v>
                </c:pt>
                <c:pt idx="59">
                  <c:v>0</c:v>
                </c:pt>
                <c:pt idx="60">
                  <c:v>0</c:v>
                </c:pt>
                <c:pt idx="61">
                  <c:v>1.1683695000000001</c:v>
                </c:pt>
                <c:pt idx="62">
                  <c:v>1.1671962</c:v>
                </c:pt>
                <c:pt idx="63">
                  <c:v>0</c:v>
                </c:pt>
                <c:pt idx="64">
                  <c:v>0</c:v>
                </c:pt>
                <c:pt idx="65">
                  <c:v>1.0804552000000001</c:v>
                </c:pt>
                <c:pt idx="66">
                  <c:v>1.0790598</c:v>
                </c:pt>
                <c:pt idx="67">
                  <c:v>0</c:v>
                </c:pt>
                <c:pt idx="68">
                  <c:v>0</c:v>
                </c:pt>
                <c:pt idx="69">
                  <c:v>0.95531979</c:v>
                </c:pt>
                <c:pt idx="70">
                  <c:v>0.92597695000000002</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0.53295252000000004</c:v>
                </c:pt>
                <c:pt idx="91">
                  <c:v>0</c:v>
                </c:pt>
                <c:pt idx="92">
                  <c:v>0</c:v>
                </c:pt>
                <c:pt idx="93">
                  <c:v>0</c:v>
                </c:pt>
                <c:pt idx="94">
                  <c:v>0</c:v>
                </c:pt>
                <c:pt idx="95">
                  <c:v>0.41408052000000001</c:v>
                </c:pt>
                <c:pt idx="96">
                  <c:v>0</c:v>
                </c:pt>
                <c:pt idx="97">
                  <c:v>0</c:v>
                </c:pt>
                <c:pt idx="98">
                  <c:v>0</c:v>
                </c:pt>
                <c:pt idx="99">
                  <c:v>0</c:v>
                </c:pt>
                <c:pt idx="100">
                  <c:v>0</c:v>
                </c:pt>
                <c:pt idx="101">
                  <c:v>0</c:v>
                </c:pt>
                <c:pt idx="102">
                  <c:v>0.32986156</c:v>
                </c:pt>
                <c:pt idx="103">
                  <c:v>0</c:v>
                </c:pt>
                <c:pt idx="104">
                  <c:v>0</c:v>
                </c:pt>
                <c:pt idx="105">
                  <c:v>0.20197338000000001</c:v>
                </c:pt>
                <c:pt idx="106">
                  <c:v>0.17717252999999999</c:v>
                </c:pt>
                <c:pt idx="107">
                  <c:v>0</c:v>
                </c:pt>
                <c:pt idx="108">
                  <c:v>0</c:v>
                </c:pt>
                <c:pt idx="109">
                  <c:v>0</c:v>
                </c:pt>
                <c:pt idx="110">
                  <c:v>0</c:v>
                </c:pt>
                <c:pt idx="111">
                  <c:v>0</c:v>
                </c:pt>
                <c:pt idx="112">
                  <c:v>0</c:v>
                </c:pt>
                <c:pt idx="113">
                  <c:v>4.627531E-2</c:v>
                </c:pt>
                <c:pt idx="114">
                  <c:v>0</c:v>
                </c:pt>
                <c:pt idx="115">
                  <c:v>0</c:v>
                </c:pt>
                <c:pt idx="116">
                  <c:v>0</c:v>
                </c:pt>
                <c:pt idx="117">
                  <c:v>0</c:v>
                </c:pt>
                <c:pt idx="118">
                  <c:v>-3.0673249999999999E-2</c:v>
                </c:pt>
                <c:pt idx="119">
                  <c:v>0</c:v>
                </c:pt>
                <c:pt idx="120">
                  <c:v>-7.469017E-2</c:v>
                </c:pt>
                <c:pt idx="121">
                  <c:v>0</c:v>
                </c:pt>
                <c:pt idx="122">
                  <c:v>-8.5850889999999999E-2</c:v>
                </c:pt>
                <c:pt idx="123">
                  <c:v>-9.1827450000000005E-2</c:v>
                </c:pt>
                <c:pt idx="124">
                  <c:v>-0.10166189</c:v>
                </c:pt>
                <c:pt idx="125">
                  <c:v>0</c:v>
                </c:pt>
                <c:pt idx="126">
                  <c:v>0</c:v>
                </c:pt>
                <c:pt idx="127">
                  <c:v>-0.17099958000000001</c:v>
                </c:pt>
                <c:pt idx="128">
                  <c:v>0</c:v>
                </c:pt>
                <c:pt idx="129">
                  <c:v>-0.24704962</c:v>
                </c:pt>
                <c:pt idx="130">
                  <c:v>-0.28005189000000003</c:v>
                </c:pt>
                <c:pt idx="131">
                  <c:v>-0.29830866</c:v>
                </c:pt>
                <c:pt idx="132">
                  <c:v>0</c:v>
                </c:pt>
                <c:pt idx="133">
                  <c:v>0</c:v>
                </c:pt>
                <c:pt idx="134">
                  <c:v>0</c:v>
                </c:pt>
                <c:pt idx="135">
                  <c:v>0</c:v>
                </c:pt>
                <c:pt idx="136">
                  <c:v>-0.37427102000000001</c:v>
                </c:pt>
                <c:pt idx="137">
                  <c:v>0</c:v>
                </c:pt>
                <c:pt idx="138">
                  <c:v>0</c:v>
                </c:pt>
                <c:pt idx="139">
                  <c:v>0</c:v>
                </c:pt>
                <c:pt idx="140">
                  <c:v>0</c:v>
                </c:pt>
                <c:pt idx="141">
                  <c:v>-0.67877259999999995</c:v>
                </c:pt>
                <c:pt idx="142">
                  <c:v>-0.7345315</c:v>
                </c:pt>
                <c:pt idx="143">
                  <c:v>-0.77946325999999999</c:v>
                </c:pt>
                <c:pt idx="144">
                  <c:v>0</c:v>
                </c:pt>
                <c:pt idx="145">
                  <c:v>-0.79518557999999995</c:v>
                </c:pt>
                <c:pt idx="146">
                  <c:v>0</c:v>
                </c:pt>
                <c:pt idx="147">
                  <c:v>0</c:v>
                </c:pt>
                <c:pt idx="148">
                  <c:v>-1.0286293</c:v>
                </c:pt>
                <c:pt idx="149">
                  <c:v>0</c:v>
                </c:pt>
                <c:pt idx="150">
                  <c:v>-1.1655133</c:v>
                </c:pt>
                <c:pt idx="151">
                  <c:v>0</c:v>
                </c:pt>
                <c:pt idx="152">
                  <c:v>-1.3039171000000001</c:v>
                </c:pt>
                <c:pt idx="153">
                  <c:v>-1.5537006</c:v>
                </c:pt>
                <c:pt idx="154">
                  <c:v>-1.6329628</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1-67B1-4D05-9F47-E110F65026BA}"/>
            </c:ext>
          </c:extLst>
        </c:ser>
        <c:ser>
          <c:idx val="2"/>
          <c:order val="2"/>
          <c:tx>
            <c:strRef>
              <c:f>'Figure D1 Panel a)'!$I$2</c:f>
              <c:strCache>
                <c:ptCount val="1"/>
                <c:pt idx="0">
                  <c:v>Economies in transition</c:v>
                </c:pt>
              </c:strCache>
            </c:strRef>
          </c:tx>
          <c:spPr>
            <a:solidFill>
              <a:srgbClr val="FFC000"/>
            </a:solidFill>
            <a:ln>
              <a:solidFill>
                <a:srgbClr val="FFC000"/>
              </a:solidFill>
            </a:ln>
            <a:effectLst/>
          </c:spPr>
          <c:invertIfNegative val="0"/>
          <c:cat>
            <c:strRef>
              <c:f>'Figure D1 Panel a)'!$A$3:$A$163</c:f>
              <c:strCache>
                <c:ptCount val="161"/>
                <c:pt idx="0">
                  <c:v>LCA</c:v>
                </c:pt>
                <c:pt idx="1">
                  <c:v>DOM</c:v>
                </c:pt>
                <c:pt idx="2">
                  <c:v>WSM</c:v>
                </c:pt>
                <c:pt idx="3">
                  <c:v>GAB</c:v>
                </c:pt>
                <c:pt idx="4">
                  <c:v>SLV</c:v>
                </c:pt>
                <c:pt idx="5">
                  <c:v>GMB</c:v>
                </c:pt>
                <c:pt idx="6">
                  <c:v>NER</c:v>
                </c:pt>
                <c:pt idx="7">
                  <c:v>RWA</c:v>
                </c:pt>
                <c:pt idx="8">
                  <c:v>BFA</c:v>
                </c:pt>
                <c:pt idx="9">
                  <c:v>GRD</c:v>
                </c:pt>
                <c:pt idx="10">
                  <c:v>MMR</c:v>
                </c:pt>
                <c:pt idx="11">
                  <c:v>MDG</c:v>
                </c:pt>
                <c:pt idx="12">
                  <c:v>COD</c:v>
                </c:pt>
                <c:pt idx="13">
                  <c:v>COG</c:v>
                </c:pt>
                <c:pt idx="14">
                  <c:v>SUR</c:v>
                </c:pt>
                <c:pt idx="15">
                  <c:v>BWA</c:v>
                </c:pt>
                <c:pt idx="16">
                  <c:v>MUS</c:v>
                </c:pt>
                <c:pt idx="17">
                  <c:v>SEN</c:v>
                </c:pt>
                <c:pt idx="18">
                  <c:v>PER</c:v>
                </c:pt>
                <c:pt idx="19">
                  <c:v>CMR</c:v>
                </c:pt>
                <c:pt idx="20">
                  <c:v>BOL</c:v>
                </c:pt>
                <c:pt idx="21">
                  <c:v>BDI</c:v>
                </c:pt>
                <c:pt idx="22">
                  <c:v>NIC</c:v>
                </c:pt>
                <c:pt idx="23">
                  <c:v>TCD</c:v>
                </c:pt>
                <c:pt idx="24">
                  <c:v>DMA</c:v>
                </c:pt>
                <c:pt idx="25">
                  <c:v>NAM</c:v>
                </c:pt>
                <c:pt idx="26">
                  <c:v>ZMB</c:v>
                </c:pt>
                <c:pt idx="27">
                  <c:v>BEN</c:v>
                </c:pt>
                <c:pt idx="28">
                  <c:v>MRT</c:v>
                </c:pt>
                <c:pt idx="29">
                  <c:v>CUB</c:v>
                </c:pt>
                <c:pt idx="30">
                  <c:v>SLB</c:v>
                </c:pt>
                <c:pt idx="31">
                  <c:v>JAM</c:v>
                </c:pt>
                <c:pt idx="32">
                  <c:v>HND</c:v>
                </c:pt>
                <c:pt idx="33">
                  <c:v>BLZ</c:v>
                </c:pt>
                <c:pt idx="34">
                  <c:v>CRI</c:v>
                </c:pt>
                <c:pt idx="35">
                  <c:v>PNG</c:v>
                </c:pt>
                <c:pt idx="36">
                  <c:v>CHL</c:v>
                </c:pt>
                <c:pt idx="37">
                  <c:v>JPN</c:v>
                </c:pt>
                <c:pt idx="38">
                  <c:v>TZA</c:v>
                </c:pt>
                <c:pt idx="39">
                  <c:v>BRN</c:v>
                </c:pt>
                <c:pt idx="40">
                  <c:v>TWN</c:v>
                </c:pt>
                <c:pt idx="41">
                  <c:v>NZL</c:v>
                </c:pt>
                <c:pt idx="42">
                  <c:v>VCT</c:v>
                </c:pt>
                <c:pt idx="43">
                  <c:v>MLI</c:v>
                </c:pt>
                <c:pt idx="44">
                  <c:v>IDN</c:v>
                </c:pt>
                <c:pt idx="45">
                  <c:v>NGA</c:v>
                </c:pt>
                <c:pt idx="46">
                  <c:v>BRB</c:v>
                </c:pt>
                <c:pt idx="47">
                  <c:v>THA</c:v>
                </c:pt>
                <c:pt idx="48">
                  <c:v>PAN</c:v>
                </c:pt>
                <c:pt idx="49">
                  <c:v>MAC</c:v>
                </c:pt>
                <c:pt idx="50">
                  <c:v>MNG</c:v>
                </c:pt>
                <c:pt idx="51">
                  <c:v>COL</c:v>
                </c:pt>
                <c:pt idx="52">
                  <c:v>PRT</c:v>
                </c:pt>
                <c:pt idx="53">
                  <c:v>TGO</c:v>
                </c:pt>
                <c:pt idx="54">
                  <c:v>GHA</c:v>
                </c:pt>
                <c:pt idx="55">
                  <c:v>USA</c:v>
                </c:pt>
                <c:pt idx="56">
                  <c:v>KOR</c:v>
                </c:pt>
                <c:pt idx="57">
                  <c:v>GTM</c:v>
                </c:pt>
                <c:pt idx="58">
                  <c:v>LSO</c:v>
                </c:pt>
                <c:pt idx="59">
                  <c:v>BGD</c:v>
                </c:pt>
                <c:pt idx="60">
                  <c:v>ZAF</c:v>
                </c:pt>
                <c:pt idx="61">
                  <c:v>SVK</c:v>
                </c:pt>
                <c:pt idx="62">
                  <c:v>CYP</c:v>
                </c:pt>
                <c:pt idx="63">
                  <c:v>GNB</c:v>
                </c:pt>
                <c:pt idx="64">
                  <c:v>MEX</c:v>
                </c:pt>
                <c:pt idx="65">
                  <c:v>LUX</c:v>
                </c:pt>
                <c:pt idx="66">
                  <c:v>ESP</c:v>
                </c:pt>
                <c:pt idx="67">
                  <c:v>TTO</c:v>
                </c:pt>
                <c:pt idx="68">
                  <c:v>ZWE</c:v>
                </c:pt>
                <c:pt idx="69">
                  <c:v>IRL</c:v>
                </c:pt>
                <c:pt idx="70">
                  <c:v>MLT</c:v>
                </c:pt>
                <c:pt idx="71">
                  <c:v>URY</c:v>
                </c:pt>
                <c:pt idx="72">
                  <c:v>QAT</c:v>
                </c:pt>
                <c:pt idx="73">
                  <c:v>KEN</c:v>
                </c:pt>
                <c:pt idx="74">
                  <c:v>SWZ</c:v>
                </c:pt>
                <c:pt idx="75">
                  <c:v>NOR</c:v>
                </c:pt>
                <c:pt idx="76">
                  <c:v>BRA</c:v>
                </c:pt>
                <c:pt idx="77">
                  <c:v>OMN</c:v>
                </c:pt>
                <c:pt idx="78">
                  <c:v>CIV</c:v>
                </c:pt>
                <c:pt idx="79">
                  <c:v>BHR</c:v>
                </c:pt>
                <c:pt idx="80">
                  <c:v>CHN</c:v>
                </c:pt>
                <c:pt idx="81">
                  <c:v>MWI</c:v>
                </c:pt>
                <c:pt idx="82">
                  <c:v>MOZ</c:v>
                </c:pt>
                <c:pt idx="83">
                  <c:v>PHL</c:v>
                </c:pt>
                <c:pt idx="84">
                  <c:v>UGA</c:v>
                </c:pt>
                <c:pt idx="85">
                  <c:v>IND</c:v>
                </c:pt>
                <c:pt idx="86">
                  <c:v>MAR</c:v>
                </c:pt>
                <c:pt idx="87">
                  <c:v>HKG</c:v>
                </c:pt>
                <c:pt idx="88">
                  <c:v>HTI</c:v>
                </c:pt>
                <c:pt idx="89">
                  <c:v>MYS</c:v>
                </c:pt>
                <c:pt idx="90">
                  <c:v>ITA</c:v>
                </c:pt>
                <c:pt idx="91">
                  <c:v>SLE</c:v>
                </c:pt>
                <c:pt idx="92">
                  <c:v>EGY</c:v>
                </c:pt>
                <c:pt idx="93">
                  <c:v>UKR</c:v>
                </c:pt>
                <c:pt idx="94">
                  <c:v>NPL</c:v>
                </c:pt>
                <c:pt idx="95">
                  <c:v>CAN</c:v>
                </c:pt>
                <c:pt idx="96">
                  <c:v>ISR</c:v>
                </c:pt>
                <c:pt idx="97">
                  <c:v>TUN</c:v>
                </c:pt>
                <c:pt idx="98">
                  <c:v>AUS</c:v>
                </c:pt>
                <c:pt idx="99">
                  <c:v>ALB</c:v>
                </c:pt>
                <c:pt idx="100">
                  <c:v>FJI</c:v>
                </c:pt>
                <c:pt idx="101">
                  <c:v>GIN</c:v>
                </c:pt>
                <c:pt idx="102">
                  <c:v>CZE</c:v>
                </c:pt>
                <c:pt idx="103">
                  <c:v>SAU</c:v>
                </c:pt>
                <c:pt idx="104">
                  <c:v>PRY</c:v>
                </c:pt>
                <c:pt idx="105">
                  <c:v>GRC</c:v>
                </c:pt>
                <c:pt idx="106">
                  <c:v>NLD</c:v>
                </c:pt>
                <c:pt idx="107">
                  <c:v>SYC</c:v>
                </c:pt>
                <c:pt idx="108">
                  <c:v>ARG</c:v>
                </c:pt>
                <c:pt idx="109">
                  <c:v>KHM</c:v>
                </c:pt>
                <c:pt idx="110">
                  <c:v>TON</c:v>
                </c:pt>
                <c:pt idx="111">
                  <c:v>CAF</c:v>
                </c:pt>
                <c:pt idx="112">
                  <c:v>DJI</c:v>
                </c:pt>
                <c:pt idx="113">
                  <c:v>GBR</c:v>
                </c:pt>
                <c:pt idx="114">
                  <c:v>GUY</c:v>
                </c:pt>
                <c:pt idx="115">
                  <c:v>GEO</c:v>
                </c:pt>
                <c:pt idx="116">
                  <c:v>TUR</c:v>
                </c:pt>
                <c:pt idx="117">
                  <c:v>ATG</c:v>
                </c:pt>
                <c:pt idx="118">
                  <c:v>AUT</c:v>
                </c:pt>
                <c:pt idx="119">
                  <c:v>LAO</c:v>
                </c:pt>
                <c:pt idx="120">
                  <c:v>BGR</c:v>
                </c:pt>
                <c:pt idx="121">
                  <c:v>SGP</c:v>
                </c:pt>
                <c:pt idx="122">
                  <c:v>FRA</c:v>
                </c:pt>
                <c:pt idx="123">
                  <c:v>SWE</c:v>
                </c:pt>
                <c:pt idx="124">
                  <c:v>HUN</c:v>
                </c:pt>
                <c:pt idx="125">
                  <c:v>VEN</c:v>
                </c:pt>
                <c:pt idx="126">
                  <c:v>VNM</c:v>
                </c:pt>
                <c:pt idx="127">
                  <c:v>DNK</c:v>
                </c:pt>
                <c:pt idx="128">
                  <c:v>PAK</c:v>
                </c:pt>
                <c:pt idx="129">
                  <c:v>BEL</c:v>
                </c:pt>
                <c:pt idx="130">
                  <c:v>FIN</c:v>
                </c:pt>
                <c:pt idx="131">
                  <c:v>ROU</c:v>
                </c:pt>
                <c:pt idx="132">
                  <c:v>ARM</c:v>
                </c:pt>
                <c:pt idx="133">
                  <c:v>MDA</c:v>
                </c:pt>
                <c:pt idx="134">
                  <c:v>JOR</c:v>
                </c:pt>
                <c:pt idx="135">
                  <c:v>RUS</c:v>
                </c:pt>
                <c:pt idx="136">
                  <c:v>DEU</c:v>
                </c:pt>
                <c:pt idx="137">
                  <c:v>TJK</c:v>
                </c:pt>
                <c:pt idx="138">
                  <c:v>YEM</c:v>
                </c:pt>
                <c:pt idx="139">
                  <c:v>CPV</c:v>
                </c:pt>
                <c:pt idx="140">
                  <c:v>KNA</c:v>
                </c:pt>
                <c:pt idx="141">
                  <c:v>MKD</c:v>
                </c:pt>
                <c:pt idx="142">
                  <c:v>ISL</c:v>
                </c:pt>
                <c:pt idx="143">
                  <c:v>SVN</c:v>
                </c:pt>
                <c:pt idx="144">
                  <c:v>ECU</c:v>
                </c:pt>
                <c:pt idx="145">
                  <c:v>POL</c:v>
                </c:pt>
                <c:pt idx="146">
                  <c:v>ARE</c:v>
                </c:pt>
                <c:pt idx="147">
                  <c:v>KWT</c:v>
                </c:pt>
                <c:pt idx="148">
                  <c:v>LVA</c:v>
                </c:pt>
                <c:pt idx="149">
                  <c:v>LKA</c:v>
                </c:pt>
                <c:pt idx="150">
                  <c:v>EST</c:v>
                </c:pt>
                <c:pt idx="151">
                  <c:v>MNE</c:v>
                </c:pt>
                <c:pt idx="152">
                  <c:v>CHE</c:v>
                </c:pt>
                <c:pt idx="153">
                  <c:v>HRV</c:v>
                </c:pt>
                <c:pt idx="154">
                  <c:v>LTU</c:v>
                </c:pt>
                <c:pt idx="155">
                  <c:v>KGZ</c:v>
                </c:pt>
                <c:pt idx="156">
                  <c:v>KAZ</c:v>
                </c:pt>
                <c:pt idx="157">
                  <c:v>VUT</c:v>
                </c:pt>
                <c:pt idx="158">
                  <c:v>MDV</c:v>
                </c:pt>
                <c:pt idx="159">
                  <c:v>AGO</c:v>
                </c:pt>
                <c:pt idx="160">
                  <c:v>LIE</c:v>
                </c:pt>
              </c:strCache>
            </c:strRef>
          </c:cat>
          <c:val>
            <c:numRef>
              <c:f>'Figure D1 Panel a)'!$I$3:$I$163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0.47647359</c:v>
                </c:pt>
                <c:pt idx="94">
                  <c:v>0</c:v>
                </c:pt>
                <c:pt idx="95">
                  <c:v>0</c:v>
                </c:pt>
                <c:pt idx="96">
                  <c:v>0</c:v>
                </c:pt>
                <c:pt idx="97">
                  <c:v>0</c:v>
                </c:pt>
                <c:pt idx="98">
                  <c:v>0</c:v>
                </c:pt>
                <c:pt idx="99">
                  <c:v>0.35824012</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1.4818069999999999E-2</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-0.30295491000000002</c:v>
                </c:pt>
                <c:pt idx="133">
                  <c:v>-0.31125924999999999</c:v>
                </c:pt>
                <c:pt idx="134">
                  <c:v>0</c:v>
                </c:pt>
                <c:pt idx="135">
                  <c:v>0</c:v>
                </c:pt>
                <c:pt idx="136">
                  <c:v>0</c:v>
                </c:pt>
                <c:pt idx="137">
                  <c:v>-0.51282110000000003</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-1.2829978</c:v>
                </c:pt>
                <c:pt idx="152">
                  <c:v>0</c:v>
                </c:pt>
                <c:pt idx="153">
                  <c:v>0</c:v>
                </c:pt>
                <c:pt idx="154">
                  <c:v>0</c:v>
                </c:pt>
                <c:pt idx="155">
                  <c:v>-1.7466229</c:v>
                </c:pt>
                <c:pt idx="156">
                  <c:v>0</c:v>
                </c:pt>
                <c:pt idx="157">
                  <c:v>0</c:v>
                </c:pt>
                <c:pt idx="158">
                  <c:v>0</c:v>
                </c:pt>
                <c:pt idx="159">
                  <c:v>0</c:v>
                </c:pt>
                <c:pt idx="160">
                  <c:v>0</c:v>
                </c:pt>
              </c:numCache>
            </c:numRef>
          </c:val>
          <c:extLst>
            <c:ext xmlns:c16="http://schemas.microsoft.com/office/drawing/2014/chart" uri="{C3380CC4-5D6E-409C-BE32-E72D297353CC}">
              <c16:uniqueId val="{00000002-67B1-4D05-9F47-E110F65026BA}"/>
            </c:ext>
          </c:extLst>
        </c:ser>
        <c:ser>
          <c:idx val="3"/>
          <c:order val="3"/>
          <c:tx>
            <c:strRef>
              <c:f>'Figure D1 Panel a)'!$J$2</c:f>
              <c:strCache>
                <c:ptCount val="1"/>
                <c:pt idx="0">
                  <c:v>Fuel exporting</c:v>
                </c:pt>
              </c:strCache>
            </c:strRef>
          </c:tx>
          <c:spPr>
            <a:solidFill>
              <a:srgbClr val="7030A0"/>
            </a:solidFill>
            <a:ln>
              <a:solidFill>
                <a:srgbClr val="7030A0"/>
              </a:solidFill>
            </a:ln>
            <a:effectLst/>
          </c:spPr>
          <c:invertIfNegative val="0"/>
          <c:cat>
            <c:strRef>
              <c:f>'Figure D1 Panel a)'!$A$3:$A$163</c:f>
              <c:strCache>
                <c:ptCount val="161"/>
                <c:pt idx="0">
                  <c:v>LCA</c:v>
                </c:pt>
                <c:pt idx="1">
                  <c:v>DOM</c:v>
                </c:pt>
                <c:pt idx="2">
                  <c:v>WSM</c:v>
                </c:pt>
                <c:pt idx="3">
                  <c:v>GAB</c:v>
                </c:pt>
                <c:pt idx="4">
                  <c:v>SLV</c:v>
                </c:pt>
                <c:pt idx="5">
                  <c:v>GMB</c:v>
                </c:pt>
                <c:pt idx="6">
                  <c:v>NER</c:v>
                </c:pt>
                <c:pt idx="7">
                  <c:v>RWA</c:v>
                </c:pt>
                <c:pt idx="8">
                  <c:v>BFA</c:v>
                </c:pt>
                <c:pt idx="9">
                  <c:v>GRD</c:v>
                </c:pt>
                <c:pt idx="10">
                  <c:v>MMR</c:v>
                </c:pt>
                <c:pt idx="11">
                  <c:v>MDG</c:v>
                </c:pt>
                <c:pt idx="12">
                  <c:v>COD</c:v>
                </c:pt>
                <c:pt idx="13">
                  <c:v>COG</c:v>
                </c:pt>
                <c:pt idx="14">
                  <c:v>SUR</c:v>
                </c:pt>
                <c:pt idx="15">
                  <c:v>BWA</c:v>
                </c:pt>
                <c:pt idx="16">
                  <c:v>MUS</c:v>
                </c:pt>
                <c:pt idx="17">
                  <c:v>SEN</c:v>
                </c:pt>
                <c:pt idx="18">
                  <c:v>PER</c:v>
                </c:pt>
                <c:pt idx="19">
                  <c:v>CMR</c:v>
                </c:pt>
                <c:pt idx="20">
                  <c:v>BOL</c:v>
                </c:pt>
                <c:pt idx="21">
                  <c:v>BDI</c:v>
                </c:pt>
                <c:pt idx="22">
                  <c:v>NIC</c:v>
                </c:pt>
                <c:pt idx="23">
                  <c:v>TCD</c:v>
                </c:pt>
                <c:pt idx="24">
                  <c:v>DMA</c:v>
                </c:pt>
                <c:pt idx="25">
                  <c:v>NAM</c:v>
                </c:pt>
                <c:pt idx="26">
                  <c:v>ZMB</c:v>
                </c:pt>
                <c:pt idx="27">
                  <c:v>BEN</c:v>
                </c:pt>
                <c:pt idx="28">
                  <c:v>MRT</c:v>
                </c:pt>
                <c:pt idx="29">
                  <c:v>CUB</c:v>
                </c:pt>
                <c:pt idx="30">
                  <c:v>SLB</c:v>
                </c:pt>
                <c:pt idx="31">
                  <c:v>JAM</c:v>
                </c:pt>
                <c:pt idx="32">
                  <c:v>HND</c:v>
                </c:pt>
                <c:pt idx="33">
                  <c:v>BLZ</c:v>
                </c:pt>
                <c:pt idx="34">
                  <c:v>CRI</c:v>
                </c:pt>
                <c:pt idx="35">
                  <c:v>PNG</c:v>
                </c:pt>
                <c:pt idx="36">
                  <c:v>CHL</c:v>
                </c:pt>
                <c:pt idx="37">
                  <c:v>JPN</c:v>
                </c:pt>
                <c:pt idx="38">
                  <c:v>TZA</c:v>
                </c:pt>
                <c:pt idx="39">
                  <c:v>BRN</c:v>
                </c:pt>
                <c:pt idx="40">
                  <c:v>TWN</c:v>
                </c:pt>
                <c:pt idx="41">
                  <c:v>NZL</c:v>
                </c:pt>
                <c:pt idx="42">
                  <c:v>VCT</c:v>
                </c:pt>
                <c:pt idx="43">
                  <c:v>MLI</c:v>
                </c:pt>
                <c:pt idx="44">
                  <c:v>IDN</c:v>
                </c:pt>
                <c:pt idx="45">
                  <c:v>NGA</c:v>
                </c:pt>
                <c:pt idx="46">
                  <c:v>BRB</c:v>
                </c:pt>
                <c:pt idx="47">
                  <c:v>THA</c:v>
                </c:pt>
                <c:pt idx="48">
                  <c:v>PAN</c:v>
                </c:pt>
                <c:pt idx="49">
                  <c:v>MAC</c:v>
                </c:pt>
                <c:pt idx="50">
                  <c:v>MNG</c:v>
                </c:pt>
                <c:pt idx="51">
                  <c:v>COL</c:v>
                </c:pt>
                <c:pt idx="52">
                  <c:v>PRT</c:v>
                </c:pt>
                <c:pt idx="53">
                  <c:v>TGO</c:v>
                </c:pt>
                <c:pt idx="54">
                  <c:v>GHA</c:v>
                </c:pt>
                <c:pt idx="55">
                  <c:v>USA</c:v>
                </c:pt>
                <c:pt idx="56">
                  <c:v>KOR</c:v>
                </c:pt>
                <c:pt idx="57">
                  <c:v>GTM</c:v>
                </c:pt>
                <c:pt idx="58">
                  <c:v>LSO</c:v>
                </c:pt>
                <c:pt idx="59">
                  <c:v>BGD</c:v>
                </c:pt>
                <c:pt idx="60">
                  <c:v>ZAF</c:v>
                </c:pt>
                <c:pt idx="61">
                  <c:v>SVK</c:v>
                </c:pt>
                <c:pt idx="62">
                  <c:v>CYP</c:v>
                </c:pt>
                <c:pt idx="63">
                  <c:v>GNB</c:v>
                </c:pt>
                <c:pt idx="64">
                  <c:v>MEX</c:v>
                </c:pt>
                <c:pt idx="65">
                  <c:v>LUX</c:v>
                </c:pt>
                <c:pt idx="66">
                  <c:v>ESP</c:v>
                </c:pt>
                <c:pt idx="67">
                  <c:v>TTO</c:v>
                </c:pt>
                <c:pt idx="68">
                  <c:v>ZWE</c:v>
                </c:pt>
                <c:pt idx="69">
                  <c:v>IRL</c:v>
                </c:pt>
                <c:pt idx="70">
                  <c:v>MLT</c:v>
                </c:pt>
                <c:pt idx="71">
                  <c:v>URY</c:v>
                </c:pt>
                <c:pt idx="72">
                  <c:v>QAT</c:v>
                </c:pt>
                <c:pt idx="73">
                  <c:v>KEN</c:v>
                </c:pt>
                <c:pt idx="74">
                  <c:v>SWZ</c:v>
                </c:pt>
                <c:pt idx="75">
                  <c:v>NOR</c:v>
                </c:pt>
                <c:pt idx="76">
                  <c:v>BRA</c:v>
                </c:pt>
                <c:pt idx="77">
                  <c:v>OMN</c:v>
                </c:pt>
                <c:pt idx="78">
                  <c:v>CIV</c:v>
                </c:pt>
                <c:pt idx="79">
                  <c:v>BHR</c:v>
                </c:pt>
                <c:pt idx="80">
                  <c:v>CHN</c:v>
                </c:pt>
                <c:pt idx="81">
                  <c:v>MWI</c:v>
                </c:pt>
                <c:pt idx="82">
                  <c:v>MOZ</c:v>
                </c:pt>
                <c:pt idx="83">
                  <c:v>PHL</c:v>
                </c:pt>
                <c:pt idx="84">
                  <c:v>UGA</c:v>
                </c:pt>
                <c:pt idx="85">
                  <c:v>IND</c:v>
                </c:pt>
                <c:pt idx="86">
                  <c:v>MAR</c:v>
                </c:pt>
                <c:pt idx="87">
                  <c:v>HKG</c:v>
                </c:pt>
                <c:pt idx="88">
                  <c:v>HTI</c:v>
                </c:pt>
                <c:pt idx="89">
                  <c:v>MYS</c:v>
                </c:pt>
                <c:pt idx="90">
                  <c:v>ITA</c:v>
                </c:pt>
                <c:pt idx="91">
                  <c:v>SLE</c:v>
                </c:pt>
                <c:pt idx="92">
                  <c:v>EGY</c:v>
                </c:pt>
                <c:pt idx="93">
                  <c:v>UKR</c:v>
                </c:pt>
                <c:pt idx="94">
                  <c:v>NPL</c:v>
                </c:pt>
                <c:pt idx="95">
                  <c:v>CAN</c:v>
                </c:pt>
                <c:pt idx="96">
                  <c:v>ISR</c:v>
                </c:pt>
                <c:pt idx="97">
                  <c:v>TUN</c:v>
                </c:pt>
                <c:pt idx="98">
                  <c:v>AUS</c:v>
                </c:pt>
                <c:pt idx="99">
                  <c:v>ALB</c:v>
                </c:pt>
                <c:pt idx="100">
                  <c:v>FJI</c:v>
                </c:pt>
                <c:pt idx="101">
                  <c:v>GIN</c:v>
                </c:pt>
                <c:pt idx="102">
                  <c:v>CZE</c:v>
                </c:pt>
                <c:pt idx="103">
                  <c:v>SAU</c:v>
                </c:pt>
                <c:pt idx="104">
                  <c:v>PRY</c:v>
                </c:pt>
                <c:pt idx="105">
                  <c:v>GRC</c:v>
                </c:pt>
                <c:pt idx="106">
                  <c:v>NLD</c:v>
                </c:pt>
                <c:pt idx="107">
                  <c:v>SYC</c:v>
                </c:pt>
                <c:pt idx="108">
                  <c:v>ARG</c:v>
                </c:pt>
                <c:pt idx="109">
                  <c:v>KHM</c:v>
                </c:pt>
                <c:pt idx="110">
                  <c:v>TON</c:v>
                </c:pt>
                <c:pt idx="111">
                  <c:v>CAF</c:v>
                </c:pt>
                <c:pt idx="112">
                  <c:v>DJI</c:v>
                </c:pt>
                <c:pt idx="113">
                  <c:v>GBR</c:v>
                </c:pt>
                <c:pt idx="114">
                  <c:v>GUY</c:v>
                </c:pt>
                <c:pt idx="115">
                  <c:v>GEO</c:v>
                </c:pt>
                <c:pt idx="116">
                  <c:v>TUR</c:v>
                </c:pt>
                <c:pt idx="117">
                  <c:v>ATG</c:v>
                </c:pt>
                <c:pt idx="118">
                  <c:v>AUT</c:v>
                </c:pt>
                <c:pt idx="119">
                  <c:v>LAO</c:v>
                </c:pt>
                <c:pt idx="120">
                  <c:v>BGR</c:v>
                </c:pt>
                <c:pt idx="121">
                  <c:v>SGP</c:v>
                </c:pt>
                <c:pt idx="122">
                  <c:v>FRA</c:v>
                </c:pt>
                <c:pt idx="123">
                  <c:v>SWE</c:v>
                </c:pt>
                <c:pt idx="124">
                  <c:v>HUN</c:v>
                </c:pt>
                <c:pt idx="125">
                  <c:v>VEN</c:v>
                </c:pt>
                <c:pt idx="126">
                  <c:v>VNM</c:v>
                </c:pt>
                <c:pt idx="127">
                  <c:v>DNK</c:v>
                </c:pt>
                <c:pt idx="128">
                  <c:v>PAK</c:v>
                </c:pt>
                <c:pt idx="129">
                  <c:v>BEL</c:v>
                </c:pt>
                <c:pt idx="130">
                  <c:v>FIN</c:v>
                </c:pt>
                <c:pt idx="131">
                  <c:v>ROU</c:v>
                </c:pt>
                <c:pt idx="132">
                  <c:v>ARM</c:v>
                </c:pt>
                <c:pt idx="133">
                  <c:v>MDA</c:v>
                </c:pt>
                <c:pt idx="134">
                  <c:v>JOR</c:v>
                </c:pt>
                <c:pt idx="135">
                  <c:v>RUS</c:v>
                </c:pt>
                <c:pt idx="136">
                  <c:v>DEU</c:v>
                </c:pt>
                <c:pt idx="137">
                  <c:v>TJK</c:v>
                </c:pt>
                <c:pt idx="138">
                  <c:v>YEM</c:v>
                </c:pt>
                <c:pt idx="139">
                  <c:v>CPV</c:v>
                </c:pt>
                <c:pt idx="140">
                  <c:v>KNA</c:v>
                </c:pt>
                <c:pt idx="141">
                  <c:v>MKD</c:v>
                </c:pt>
                <c:pt idx="142">
                  <c:v>ISL</c:v>
                </c:pt>
                <c:pt idx="143">
                  <c:v>SVN</c:v>
                </c:pt>
                <c:pt idx="144">
                  <c:v>ECU</c:v>
                </c:pt>
                <c:pt idx="145">
                  <c:v>POL</c:v>
                </c:pt>
                <c:pt idx="146">
                  <c:v>ARE</c:v>
                </c:pt>
                <c:pt idx="147">
                  <c:v>KWT</c:v>
                </c:pt>
                <c:pt idx="148">
                  <c:v>LVA</c:v>
                </c:pt>
                <c:pt idx="149">
                  <c:v>LKA</c:v>
                </c:pt>
                <c:pt idx="150">
                  <c:v>EST</c:v>
                </c:pt>
                <c:pt idx="151">
                  <c:v>MNE</c:v>
                </c:pt>
                <c:pt idx="152">
                  <c:v>CHE</c:v>
                </c:pt>
                <c:pt idx="153">
                  <c:v>HRV</c:v>
                </c:pt>
                <c:pt idx="154">
                  <c:v>LTU</c:v>
                </c:pt>
                <c:pt idx="155">
                  <c:v>KGZ</c:v>
                </c:pt>
                <c:pt idx="156">
                  <c:v>KAZ</c:v>
                </c:pt>
                <c:pt idx="157">
                  <c:v>VUT</c:v>
                </c:pt>
                <c:pt idx="158">
                  <c:v>MDV</c:v>
                </c:pt>
                <c:pt idx="159">
                  <c:v>AGO</c:v>
                </c:pt>
                <c:pt idx="160">
                  <c:v>LIE</c:v>
                </c:pt>
              </c:strCache>
            </c:strRef>
          </c:cat>
          <c:val>
            <c:numRef>
              <c:f>'Figure D1 Panel a)'!$J$3:$J$163</c:f>
              <c:numCache>
                <c:formatCode>General</c:formatCode>
                <c:ptCount val="161"/>
                <c:pt idx="0">
                  <c:v>0</c:v>
                </c:pt>
                <c:pt idx="1">
                  <c:v>0</c:v>
                </c:pt>
                <c:pt idx="2">
                  <c:v>0</c:v>
                </c:pt>
                <c:pt idx="3">
                  <c:v>3.8570897</c:v>
                </c:pt>
                <c:pt idx="4">
                  <c:v>0</c:v>
                </c:pt>
                <c:pt idx="5">
                  <c:v>0</c:v>
                </c:pt>
                <c:pt idx="6">
                  <c:v>0</c:v>
                </c:pt>
                <c:pt idx="7">
                  <c:v>0</c:v>
                </c:pt>
                <c:pt idx="8">
                  <c:v>0</c:v>
                </c:pt>
                <c:pt idx="9">
                  <c:v>0</c:v>
                </c:pt>
                <c:pt idx="10">
                  <c:v>0</c:v>
                </c:pt>
                <c:pt idx="11">
                  <c:v>0</c:v>
                </c:pt>
                <c:pt idx="12">
                  <c:v>0</c:v>
                </c:pt>
                <c:pt idx="13">
                  <c:v>2.7044940999999998</c:v>
                </c:pt>
                <c:pt idx="14">
                  <c:v>0</c:v>
                </c:pt>
                <c:pt idx="15">
                  <c:v>0</c:v>
                </c:pt>
                <c:pt idx="16">
                  <c:v>0</c:v>
                </c:pt>
                <c:pt idx="17">
                  <c:v>0</c:v>
                </c:pt>
                <c:pt idx="18">
                  <c:v>0</c:v>
                </c:pt>
                <c:pt idx="19">
                  <c:v>2.4576769999999999</c:v>
                </c:pt>
                <c:pt idx="20">
                  <c:v>2.3967499999999999</c:v>
                </c:pt>
                <c:pt idx="21">
                  <c:v>0</c:v>
                </c:pt>
                <c:pt idx="22">
                  <c:v>0</c:v>
                </c:pt>
                <c:pt idx="23">
                  <c:v>2.2935213999999999</c:v>
                </c:pt>
                <c:pt idx="24">
                  <c:v>0</c:v>
                </c:pt>
                <c:pt idx="25">
                  <c:v>0</c:v>
                </c:pt>
                <c:pt idx="26">
                  <c:v>0</c:v>
                </c:pt>
                <c:pt idx="27">
                  <c:v>0</c:v>
                </c:pt>
                <c:pt idx="28">
                  <c:v>0</c:v>
                </c:pt>
                <c:pt idx="29">
                  <c:v>0</c:v>
                </c:pt>
                <c:pt idx="30">
                  <c:v>0</c:v>
                </c:pt>
                <c:pt idx="31">
                  <c:v>0</c:v>
                </c:pt>
                <c:pt idx="32">
                  <c:v>0</c:v>
                </c:pt>
                <c:pt idx="33">
                  <c:v>0</c:v>
                </c:pt>
                <c:pt idx="34">
                  <c:v>0</c:v>
                </c:pt>
                <c:pt idx="35">
                  <c:v>1.7707387999999999</c:v>
                </c:pt>
                <c:pt idx="36">
                  <c:v>0</c:v>
                </c:pt>
                <c:pt idx="37">
                  <c:v>0</c:v>
                </c:pt>
                <c:pt idx="38">
                  <c:v>0</c:v>
                </c:pt>
                <c:pt idx="39">
                  <c:v>1.6414420999999999</c:v>
                </c:pt>
                <c:pt idx="40">
                  <c:v>0</c:v>
                </c:pt>
                <c:pt idx="41">
                  <c:v>0</c:v>
                </c:pt>
                <c:pt idx="42">
                  <c:v>0</c:v>
                </c:pt>
                <c:pt idx="43">
                  <c:v>0</c:v>
                </c:pt>
                <c:pt idx="44">
                  <c:v>1.5244532</c:v>
                </c:pt>
                <c:pt idx="45">
                  <c:v>1.5151566000000001</c:v>
                </c:pt>
                <c:pt idx="46">
                  <c:v>0</c:v>
                </c:pt>
                <c:pt idx="47">
                  <c:v>0</c:v>
                </c:pt>
                <c:pt idx="48">
                  <c:v>0</c:v>
                </c:pt>
                <c:pt idx="49">
                  <c:v>0</c:v>
                </c:pt>
                <c:pt idx="50">
                  <c:v>1.4414416999999999</c:v>
                </c:pt>
                <c:pt idx="51">
                  <c:v>1.4345569</c:v>
                </c:pt>
                <c:pt idx="52">
                  <c:v>0</c:v>
                </c:pt>
                <c:pt idx="53">
                  <c:v>0</c:v>
                </c:pt>
                <c:pt idx="54">
                  <c:v>0</c:v>
                </c:pt>
                <c:pt idx="55">
                  <c:v>0</c:v>
                </c:pt>
                <c:pt idx="56">
                  <c:v>1.2975066</c:v>
                </c:pt>
                <c:pt idx="57">
                  <c:v>0</c:v>
                </c:pt>
                <c:pt idx="58">
                  <c:v>0</c:v>
                </c:pt>
                <c:pt idx="59">
                  <c:v>0</c:v>
                </c:pt>
                <c:pt idx="60">
                  <c:v>0</c:v>
                </c:pt>
                <c:pt idx="61">
                  <c:v>0</c:v>
                </c:pt>
                <c:pt idx="62">
                  <c:v>0</c:v>
                </c:pt>
                <c:pt idx="63">
                  <c:v>0</c:v>
                </c:pt>
                <c:pt idx="64">
                  <c:v>0</c:v>
                </c:pt>
                <c:pt idx="65">
                  <c:v>0</c:v>
                </c:pt>
                <c:pt idx="66">
                  <c:v>0</c:v>
                </c:pt>
                <c:pt idx="67">
                  <c:v>1.0648291000000001</c:v>
                </c:pt>
                <c:pt idx="68">
                  <c:v>0</c:v>
                </c:pt>
                <c:pt idx="69">
                  <c:v>0</c:v>
                </c:pt>
                <c:pt idx="70">
                  <c:v>0</c:v>
                </c:pt>
                <c:pt idx="71">
                  <c:v>0</c:v>
                </c:pt>
                <c:pt idx="72">
                  <c:v>0.89699693999999996</c:v>
                </c:pt>
                <c:pt idx="73">
                  <c:v>0</c:v>
                </c:pt>
                <c:pt idx="74">
                  <c:v>0</c:v>
                </c:pt>
                <c:pt idx="75">
                  <c:v>0.86104797</c:v>
                </c:pt>
                <c:pt idx="76">
                  <c:v>0</c:v>
                </c:pt>
                <c:pt idx="77">
                  <c:v>0.85156388000000005</c:v>
                </c:pt>
                <c:pt idx="78">
                  <c:v>0</c:v>
                </c:pt>
                <c:pt idx="79">
                  <c:v>0.77171710999999998</c:v>
                </c:pt>
                <c:pt idx="80">
                  <c:v>0</c:v>
                </c:pt>
                <c:pt idx="81">
                  <c:v>0</c:v>
                </c:pt>
                <c:pt idx="82">
                  <c:v>0.65924199999999999</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0.36994534000000001</c:v>
                </c:pt>
                <c:pt idx="99">
                  <c:v>0</c:v>
                </c:pt>
                <c:pt idx="100">
                  <c:v>0</c:v>
                </c:pt>
                <c:pt idx="101">
                  <c:v>0</c:v>
                </c:pt>
                <c:pt idx="102">
                  <c:v>0</c:v>
                </c:pt>
                <c:pt idx="103">
                  <c:v>0.31031623000000003</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-0.11541588</c:v>
                </c:pt>
                <c:pt idx="126">
                  <c:v>0</c:v>
                </c:pt>
                <c:pt idx="127">
                  <c:v>0</c:v>
                </c:pt>
                <c:pt idx="128">
                  <c:v>0</c:v>
                </c:pt>
                <c:pt idx="129">
                  <c:v>0</c:v>
                </c:pt>
                <c:pt idx="130">
                  <c:v>0</c:v>
                </c:pt>
                <c:pt idx="131">
                  <c:v>0</c:v>
                </c:pt>
                <c:pt idx="132">
                  <c:v>0</c:v>
                </c:pt>
                <c:pt idx="133">
                  <c:v>0</c:v>
                </c:pt>
                <c:pt idx="134">
                  <c:v>0</c:v>
                </c:pt>
                <c:pt idx="135">
                  <c:v>-0.34573047000000001</c:v>
                </c:pt>
                <c:pt idx="136">
                  <c:v>0</c:v>
                </c:pt>
                <c:pt idx="137">
                  <c:v>0</c:v>
                </c:pt>
                <c:pt idx="138">
                  <c:v>-0.58612427</c:v>
                </c:pt>
                <c:pt idx="139">
                  <c:v>0</c:v>
                </c:pt>
                <c:pt idx="140">
                  <c:v>0</c:v>
                </c:pt>
                <c:pt idx="141">
                  <c:v>0</c:v>
                </c:pt>
                <c:pt idx="142">
                  <c:v>0</c:v>
                </c:pt>
                <c:pt idx="143">
                  <c:v>0</c:v>
                </c:pt>
                <c:pt idx="144">
                  <c:v>-0.79021021000000002</c:v>
                </c:pt>
                <c:pt idx="145">
                  <c:v>0</c:v>
                </c:pt>
                <c:pt idx="146">
                  <c:v>-0.82109372999999997</c:v>
                </c:pt>
                <c:pt idx="147">
                  <c:v>-0.93294054000000004</c:v>
                </c:pt>
                <c:pt idx="148">
                  <c:v>0</c:v>
                </c:pt>
                <c:pt idx="149">
                  <c:v>0</c:v>
                </c:pt>
                <c:pt idx="150">
                  <c:v>0</c:v>
                </c:pt>
                <c:pt idx="151">
                  <c:v>0</c:v>
                </c:pt>
                <c:pt idx="152">
                  <c:v>0</c:v>
                </c:pt>
                <c:pt idx="153">
                  <c:v>0</c:v>
                </c:pt>
                <c:pt idx="154">
                  <c:v>0</c:v>
                </c:pt>
                <c:pt idx="155">
                  <c:v>0</c:v>
                </c:pt>
                <c:pt idx="156">
                  <c:v>-1.8066624</c:v>
                </c:pt>
                <c:pt idx="157">
                  <c:v>0</c:v>
                </c:pt>
                <c:pt idx="158">
                  <c:v>0</c:v>
                </c:pt>
                <c:pt idx="159">
                  <c:v>-3.2879010000000002</c:v>
                </c:pt>
                <c:pt idx="160">
                  <c:v>0</c:v>
                </c:pt>
              </c:numCache>
            </c:numRef>
          </c:val>
          <c:extLst>
            <c:ext xmlns:c16="http://schemas.microsoft.com/office/drawing/2014/chart" uri="{C3380CC4-5D6E-409C-BE32-E72D297353CC}">
              <c16:uniqueId val="{00000004-67B1-4D05-9F47-E110F65026BA}"/>
            </c:ext>
          </c:extLst>
        </c:ser>
        <c:dLbls>
          <c:showLegendKey val="0"/>
          <c:showVal val="0"/>
          <c:showCatName val="0"/>
          <c:showSerName val="0"/>
          <c:showPercent val="0"/>
          <c:showBubbleSize val="0"/>
        </c:dLbls>
        <c:gapWidth val="100"/>
        <c:overlap val="100"/>
        <c:axId val="497294400"/>
        <c:axId val="497291776"/>
      </c:barChart>
      <c:catAx>
        <c:axId val="49729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291776"/>
        <c:crosses val="autoZero"/>
        <c:auto val="1"/>
        <c:lblAlgn val="ctr"/>
        <c:lblOffset val="100"/>
        <c:noMultiLvlLbl val="0"/>
      </c:catAx>
      <c:valAx>
        <c:axId val="49729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294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D1 Panel b)'!$G$2</c:f>
              <c:strCache>
                <c:ptCount val="1"/>
                <c:pt idx="0">
                  <c:v>Developing</c:v>
                </c:pt>
              </c:strCache>
            </c:strRef>
          </c:tx>
          <c:spPr>
            <a:solidFill>
              <a:srgbClr val="00B050"/>
            </a:solidFill>
            <a:ln>
              <a:solidFill>
                <a:srgbClr val="00B050"/>
              </a:solidFill>
            </a:ln>
            <a:effectLst/>
          </c:spPr>
          <c:invertIfNegative val="0"/>
          <c:cat>
            <c:strRef>
              <c:f>'Figure D1 Panel b)'!$A$3:$A$163</c:f>
              <c:strCache>
                <c:ptCount val="161"/>
                <c:pt idx="0">
                  <c:v>ATG</c:v>
                </c:pt>
                <c:pt idx="1">
                  <c:v>NER</c:v>
                </c:pt>
                <c:pt idx="2">
                  <c:v>SAU</c:v>
                </c:pt>
                <c:pt idx="3">
                  <c:v>BWA</c:v>
                </c:pt>
                <c:pt idx="4">
                  <c:v>GNB</c:v>
                </c:pt>
                <c:pt idx="5">
                  <c:v>CPV</c:v>
                </c:pt>
                <c:pt idx="6">
                  <c:v>PRY</c:v>
                </c:pt>
                <c:pt idx="7">
                  <c:v>GRD</c:v>
                </c:pt>
                <c:pt idx="8">
                  <c:v>LCA</c:v>
                </c:pt>
                <c:pt idx="9">
                  <c:v>PAN</c:v>
                </c:pt>
                <c:pt idx="10">
                  <c:v>BRB</c:v>
                </c:pt>
                <c:pt idx="11">
                  <c:v>BEN</c:v>
                </c:pt>
                <c:pt idx="12">
                  <c:v>LSO</c:v>
                </c:pt>
                <c:pt idx="13">
                  <c:v>CUB</c:v>
                </c:pt>
                <c:pt idx="14">
                  <c:v>BLZ</c:v>
                </c:pt>
                <c:pt idx="15">
                  <c:v>YEM</c:v>
                </c:pt>
                <c:pt idx="16">
                  <c:v>NPL</c:v>
                </c:pt>
                <c:pt idx="17">
                  <c:v>TTO</c:v>
                </c:pt>
                <c:pt idx="18">
                  <c:v>DNK</c:v>
                </c:pt>
                <c:pt idx="19">
                  <c:v>CRI</c:v>
                </c:pt>
                <c:pt idx="20">
                  <c:v>CAN</c:v>
                </c:pt>
                <c:pt idx="21">
                  <c:v>TCD</c:v>
                </c:pt>
                <c:pt idx="22">
                  <c:v>MWI</c:v>
                </c:pt>
                <c:pt idx="23">
                  <c:v>MLI</c:v>
                </c:pt>
                <c:pt idx="24">
                  <c:v>NLD</c:v>
                </c:pt>
                <c:pt idx="25">
                  <c:v>CIV</c:v>
                </c:pt>
                <c:pt idx="26">
                  <c:v>GBR</c:v>
                </c:pt>
                <c:pt idx="27">
                  <c:v>BRN</c:v>
                </c:pt>
                <c:pt idx="28">
                  <c:v>CAF</c:v>
                </c:pt>
                <c:pt idx="29">
                  <c:v>LVA</c:v>
                </c:pt>
                <c:pt idx="30">
                  <c:v>BOL</c:v>
                </c:pt>
                <c:pt idx="31">
                  <c:v>MMR</c:v>
                </c:pt>
                <c:pt idx="32">
                  <c:v>VUT</c:v>
                </c:pt>
                <c:pt idx="33">
                  <c:v>SYC</c:v>
                </c:pt>
                <c:pt idx="34">
                  <c:v>BFA</c:v>
                </c:pt>
                <c:pt idx="35">
                  <c:v>COD</c:v>
                </c:pt>
                <c:pt idx="36">
                  <c:v>CHE</c:v>
                </c:pt>
                <c:pt idx="37">
                  <c:v>QAT</c:v>
                </c:pt>
                <c:pt idx="38">
                  <c:v>TZA</c:v>
                </c:pt>
                <c:pt idx="39">
                  <c:v>MOZ</c:v>
                </c:pt>
                <c:pt idx="40">
                  <c:v>AUT</c:v>
                </c:pt>
                <c:pt idx="41">
                  <c:v>SWZ</c:v>
                </c:pt>
                <c:pt idx="42">
                  <c:v>BEL</c:v>
                </c:pt>
                <c:pt idx="43">
                  <c:v>USA</c:v>
                </c:pt>
                <c:pt idx="44">
                  <c:v>SUR</c:v>
                </c:pt>
                <c:pt idx="45">
                  <c:v>NOR</c:v>
                </c:pt>
                <c:pt idx="46">
                  <c:v>LTU</c:v>
                </c:pt>
                <c:pt idx="47">
                  <c:v>VEN</c:v>
                </c:pt>
                <c:pt idx="48">
                  <c:v>SLE</c:v>
                </c:pt>
                <c:pt idx="49">
                  <c:v>KWT</c:v>
                </c:pt>
                <c:pt idx="50">
                  <c:v>ARG</c:v>
                </c:pt>
                <c:pt idx="51">
                  <c:v>DEU</c:v>
                </c:pt>
                <c:pt idx="52">
                  <c:v>JAM</c:v>
                </c:pt>
                <c:pt idx="53">
                  <c:v>GAB</c:v>
                </c:pt>
                <c:pt idx="54">
                  <c:v>HKG</c:v>
                </c:pt>
                <c:pt idx="55">
                  <c:v>PRT</c:v>
                </c:pt>
                <c:pt idx="56">
                  <c:v>PER</c:v>
                </c:pt>
                <c:pt idx="57">
                  <c:v>DOM</c:v>
                </c:pt>
                <c:pt idx="58">
                  <c:v>ZMB</c:v>
                </c:pt>
                <c:pt idx="59">
                  <c:v>POL</c:v>
                </c:pt>
                <c:pt idx="60">
                  <c:v>ECU</c:v>
                </c:pt>
                <c:pt idx="61">
                  <c:v>ARE</c:v>
                </c:pt>
                <c:pt idx="62">
                  <c:v>EST</c:v>
                </c:pt>
                <c:pt idx="63">
                  <c:v>TUN</c:v>
                </c:pt>
                <c:pt idx="64">
                  <c:v>NZL</c:v>
                </c:pt>
                <c:pt idx="65">
                  <c:v>NAM</c:v>
                </c:pt>
                <c:pt idx="66">
                  <c:v>BRA</c:v>
                </c:pt>
                <c:pt idx="67">
                  <c:v>EGY</c:v>
                </c:pt>
                <c:pt idx="68">
                  <c:v>KHM</c:v>
                </c:pt>
                <c:pt idx="69">
                  <c:v>GUY</c:v>
                </c:pt>
                <c:pt idx="70">
                  <c:v>GMB</c:v>
                </c:pt>
                <c:pt idx="71">
                  <c:v>IRL</c:v>
                </c:pt>
                <c:pt idx="72">
                  <c:v>ESP</c:v>
                </c:pt>
                <c:pt idx="73">
                  <c:v>AUS</c:v>
                </c:pt>
                <c:pt idx="74">
                  <c:v>SLV</c:v>
                </c:pt>
                <c:pt idx="75">
                  <c:v>ZWE</c:v>
                </c:pt>
                <c:pt idx="76">
                  <c:v>ZAF</c:v>
                </c:pt>
                <c:pt idx="77">
                  <c:v>AGO</c:v>
                </c:pt>
                <c:pt idx="78">
                  <c:v>PNG</c:v>
                </c:pt>
                <c:pt idx="79">
                  <c:v>MYS</c:v>
                </c:pt>
                <c:pt idx="80">
                  <c:v>IDN</c:v>
                </c:pt>
                <c:pt idx="81">
                  <c:v>COL</c:v>
                </c:pt>
                <c:pt idx="82">
                  <c:v>GEO</c:v>
                </c:pt>
                <c:pt idx="83">
                  <c:v>CZE</c:v>
                </c:pt>
                <c:pt idx="84">
                  <c:v>FIN</c:v>
                </c:pt>
                <c:pt idx="85">
                  <c:v>SWE</c:v>
                </c:pt>
                <c:pt idx="86">
                  <c:v>DMA</c:v>
                </c:pt>
                <c:pt idx="87">
                  <c:v>GTM</c:v>
                </c:pt>
                <c:pt idx="88">
                  <c:v>PHL</c:v>
                </c:pt>
                <c:pt idx="89">
                  <c:v>OMN</c:v>
                </c:pt>
                <c:pt idx="90">
                  <c:v>FRA</c:v>
                </c:pt>
                <c:pt idx="91">
                  <c:v>IND</c:v>
                </c:pt>
                <c:pt idx="92">
                  <c:v>MKD</c:v>
                </c:pt>
                <c:pt idx="93">
                  <c:v>ALB</c:v>
                </c:pt>
                <c:pt idx="94">
                  <c:v>MLT</c:v>
                </c:pt>
                <c:pt idx="95">
                  <c:v>JOR</c:v>
                </c:pt>
                <c:pt idx="96">
                  <c:v>NGA</c:v>
                </c:pt>
                <c:pt idx="97">
                  <c:v>CMR</c:v>
                </c:pt>
                <c:pt idx="98">
                  <c:v>CHL</c:v>
                </c:pt>
                <c:pt idx="99">
                  <c:v>LAO</c:v>
                </c:pt>
                <c:pt idx="100">
                  <c:v>NIC</c:v>
                </c:pt>
                <c:pt idx="101">
                  <c:v>HUN</c:v>
                </c:pt>
                <c:pt idx="102">
                  <c:v>MAR</c:v>
                </c:pt>
                <c:pt idx="103">
                  <c:v>HRV</c:v>
                </c:pt>
                <c:pt idx="104">
                  <c:v>ITA</c:v>
                </c:pt>
                <c:pt idx="105">
                  <c:v>TUR</c:v>
                </c:pt>
                <c:pt idx="106">
                  <c:v>MDG</c:v>
                </c:pt>
                <c:pt idx="107">
                  <c:v>SVN</c:v>
                </c:pt>
                <c:pt idx="108">
                  <c:v>KEN</c:v>
                </c:pt>
                <c:pt idx="109">
                  <c:v>LUX</c:v>
                </c:pt>
                <c:pt idx="110">
                  <c:v>KOR</c:v>
                </c:pt>
                <c:pt idx="111">
                  <c:v>MNE</c:v>
                </c:pt>
                <c:pt idx="112">
                  <c:v>MAC</c:v>
                </c:pt>
                <c:pt idx="113">
                  <c:v>VNM</c:v>
                </c:pt>
                <c:pt idx="114">
                  <c:v>URY</c:v>
                </c:pt>
                <c:pt idx="115">
                  <c:v>MEX</c:v>
                </c:pt>
                <c:pt idx="116">
                  <c:v>MUS</c:v>
                </c:pt>
                <c:pt idx="117">
                  <c:v>UKR</c:v>
                </c:pt>
                <c:pt idx="118">
                  <c:v>GRC</c:v>
                </c:pt>
                <c:pt idx="119">
                  <c:v>BDI</c:v>
                </c:pt>
                <c:pt idx="120">
                  <c:v>BGR</c:v>
                </c:pt>
                <c:pt idx="121">
                  <c:v>CYP</c:v>
                </c:pt>
                <c:pt idx="122">
                  <c:v>THA</c:v>
                </c:pt>
                <c:pt idx="123">
                  <c:v>SVK</c:v>
                </c:pt>
                <c:pt idx="124">
                  <c:v>COG</c:v>
                </c:pt>
                <c:pt idx="125">
                  <c:v>ISR</c:v>
                </c:pt>
                <c:pt idx="126">
                  <c:v>TGO</c:v>
                </c:pt>
                <c:pt idx="127">
                  <c:v>JPN</c:v>
                </c:pt>
                <c:pt idx="128">
                  <c:v>KNA</c:v>
                </c:pt>
                <c:pt idx="129">
                  <c:v>LKA</c:v>
                </c:pt>
                <c:pt idx="130">
                  <c:v>MRT</c:v>
                </c:pt>
                <c:pt idx="131">
                  <c:v>TWN</c:v>
                </c:pt>
                <c:pt idx="132">
                  <c:v>SEN</c:v>
                </c:pt>
                <c:pt idx="133">
                  <c:v>KAZ</c:v>
                </c:pt>
                <c:pt idx="134">
                  <c:v>ARM</c:v>
                </c:pt>
                <c:pt idx="135">
                  <c:v>UGA</c:v>
                </c:pt>
                <c:pt idx="136">
                  <c:v>ROU</c:v>
                </c:pt>
                <c:pt idx="137">
                  <c:v>VCT</c:v>
                </c:pt>
                <c:pt idx="138">
                  <c:v>RUS</c:v>
                </c:pt>
                <c:pt idx="139">
                  <c:v>MNG</c:v>
                </c:pt>
                <c:pt idx="140">
                  <c:v>BHR</c:v>
                </c:pt>
                <c:pt idx="141">
                  <c:v>CHN</c:v>
                </c:pt>
                <c:pt idx="142">
                  <c:v>RWA</c:v>
                </c:pt>
                <c:pt idx="143">
                  <c:v>PAK</c:v>
                </c:pt>
                <c:pt idx="144">
                  <c:v>GHA</c:v>
                </c:pt>
                <c:pt idx="145">
                  <c:v>SGP</c:v>
                </c:pt>
                <c:pt idx="146">
                  <c:v>GIN</c:v>
                </c:pt>
                <c:pt idx="147">
                  <c:v>ISL</c:v>
                </c:pt>
                <c:pt idx="148">
                  <c:v>HND</c:v>
                </c:pt>
                <c:pt idx="149">
                  <c:v>BGD</c:v>
                </c:pt>
                <c:pt idx="150">
                  <c:v>SLB</c:v>
                </c:pt>
                <c:pt idx="151">
                  <c:v>MDV</c:v>
                </c:pt>
                <c:pt idx="152">
                  <c:v>HTI</c:v>
                </c:pt>
                <c:pt idx="153">
                  <c:v>TJK</c:v>
                </c:pt>
                <c:pt idx="154">
                  <c:v>MDA</c:v>
                </c:pt>
                <c:pt idx="155">
                  <c:v>TON</c:v>
                </c:pt>
                <c:pt idx="156">
                  <c:v>KGZ</c:v>
                </c:pt>
                <c:pt idx="157">
                  <c:v>WSM</c:v>
                </c:pt>
                <c:pt idx="158">
                  <c:v>FJI</c:v>
                </c:pt>
                <c:pt idx="159">
                  <c:v>DJI</c:v>
                </c:pt>
                <c:pt idx="160">
                  <c:v>LIE</c:v>
                </c:pt>
              </c:strCache>
            </c:strRef>
          </c:cat>
          <c:val>
            <c:numRef>
              <c:f>'Figure D1 Panel b)'!$G$3:$G$163</c:f>
              <c:numCache>
                <c:formatCode>General</c:formatCode>
                <c:ptCount val="161"/>
                <c:pt idx="0">
                  <c:v>6.6301554999999999</c:v>
                </c:pt>
                <c:pt idx="1">
                  <c:v>6.2655773000000003</c:v>
                </c:pt>
                <c:pt idx="2">
                  <c:v>0</c:v>
                </c:pt>
                <c:pt idx="3">
                  <c:v>5.5990875000000004</c:v>
                </c:pt>
                <c:pt idx="4">
                  <c:v>5.4008488000000003</c:v>
                </c:pt>
                <c:pt idx="5">
                  <c:v>5.1117254000000001</c:v>
                </c:pt>
                <c:pt idx="6">
                  <c:v>4.8881379999999996</c:v>
                </c:pt>
                <c:pt idx="7">
                  <c:v>4.8835459999999999</c:v>
                </c:pt>
                <c:pt idx="8">
                  <c:v>4.6928888999999998</c:v>
                </c:pt>
                <c:pt idx="9">
                  <c:v>4.4475477999999997</c:v>
                </c:pt>
                <c:pt idx="10">
                  <c:v>4.2123626999999999</c:v>
                </c:pt>
                <c:pt idx="11">
                  <c:v>4.2011909000000003</c:v>
                </c:pt>
                <c:pt idx="12">
                  <c:v>4.1301996000000001</c:v>
                </c:pt>
                <c:pt idx="13">
                  <c:v>3.8180124000000002</c:v>
                </c:pt>
                <c:pt idx="14">
                  <c:v>3.8109708000000002</c:v>
                </c:pt>
                <c:pt idx="15">
                  <c:v>0</c:v>
                </c:pt>
                <c:pt idx="16">
                  <c:v>3.6664428</c:v>
                </c:pt>
                <c:pt idx="17">
                  <c:v>0</c:v>
                </c:pt>
                <c:pt idx="18">
                  <c:v>0</c:v>
                </c:pt>
                <c:pt idx="19">
                  <c:v>3.4838830000000001</c:v>
                </c:pt>
                <c:pt idx="20">
                  <c:v>0</c:v>
                </c:pt>
                <c:pt idx="21">
                  <c:v>0</c:v>
                </c:pt>
                <c:pt idx="22">
                  <c:v>3.3973694999999999</c:v>
                </c:pt>
                <c:pt idx="23">
                  <c:v>3.3930574</c:v>
                </c:pt>
                <c:pt idx="24">
                  <c:v>0</c:v>
                </c:pt>
                <c:pt idx="25">
                  <c:v>2.9613646999999998</c:v>
                </c:pt>
                <c:pt idx="26">
                  <c:v>0</c:v>
                </c:pt>
                <c:pt idx="27">
                  <c:v>0</c:v>
                </c:pt>
                <c:pt idx="28">
                  <c:v>2.6756685</c:v>
                </c:pt>
                <c:pt idx="29">
                  <c:v>0</c:v>
                </c:pt>
                <c:pt idx="30">
                  <c:v>0</c:v>
                </c:pt>
                <c:pt idx="31">
                  <c:v>2.4502548000000002</c:v>
                </c:pt>
                <c:pt idx="32">
                  <c:v>2.2922373</c:v>
                </c:pt>
                <c:pt idx="33">
                  <c:v>2.2721222000000001</c:v>
                </c:pt>
                <c:pt idx="34">
                  <c:v>2.2027583000000002</c:v>
                </c:pt>
                <c:pt idx="35">
                  <c:v>2.1802638999999999</c:v>
                </c:pt>
                <c:pt idx="36">
                  <c:v>0</c:v>
                </c:pt>
                <c:pt idx="37">
                  <c:v>0</c:v>
                </c:pt>
                <c:pt idx="38">
                  <c:v>2.0752632000000002</c:v>
                </c:pt>
                <c:pt idx="39">
                  <c:v>0</c:v>
                </c:pt>
                <c:pt idx="40">
                  <c:v>0</c:v>
                </c:pt>
                <c:pt idx="41">
                  <c:v>1.8786692</c:v>
                </c:pt>
                <c:pt idx="42">
                  <c:v>0</c:v>
                </c:pt>
                <c:pt idx="43">
                  <c:v>0</c:v>
                </c:pt>
                <c:pt idx="44">
                  <c:v>1.8108321999999999</c:v>
                </c:pt>
                <c:pt idx="45">
                  <c:v>0</c:v>
                </c:pt>
                <c:pt idx="46">
                  <c:v>0</c:v>
                </c:pt>
                <c:pt idx="47">
                  <c:v>0</c:v>
                </c:pt>
                <c:pt idx="48">
                  <c:v>1.6865531</c:v>
                </c:pt>
                <c:pt idx="49">
                  <c:v>0</c:v>
                </c:pt>
                <c:pt idx="50">
                  <c:v>1.662639</c:v>
                </c:pt>
                <c:pt idx="51">
                  <c:v>0</c:v>
                </c:pt>
                <c:pt idx="52">
                  <c:v>1.6147951</c:v>
                </c:pt>
                <c:pt idx="53">
                  <c:v>0</c:v>
                </c:pt>
                <c:pt idx="54">
                  <c:v>1.5925776</c:v>
                </c:pt>
                <c:pt idx="55">
                  <c:v>0</c:v>
                </c:pt>
                <c:pt idx="56">
                  <c:v>1.5601274999999999</c:v>
                </c:pt>
                <c:pt idx="57">
                  <c:v>1.5172998</c:v>
                </c:pt>
                <c:pt idx="58">
                  <c:v>1.4622926000000001</c:v>
                </c:pt>
                <c:pt idx="59">
                  <c:v>0</c:v>
                </c:pt>
                <c:pt idx="60">
                  <c:v>0</c:v>
                </c:pt>
                <c:pt idx="61">
                  <c:v>0</c:v>
                </c:pt>
                <c:pt idx="62">
                  <c:v>0</c:v>
                </c:pt>
                <c:pt idx="63">
                  <c:v>1.3019038000000001</c:v>
                </c:pt>
                <c:pt idx="64">
                  <c:v>0</c:v>
                </c:pt>
                <c:pt idx="65">
                  <c:v>1.2385147000000001</c:v>
                </c:pt>
                <c:pt idx="66">
                  <c:v>1.2292517000000001</c:v>
                </c:pt>
                <c:pt idx="67">
                  <c:v>1.2005612999999999</c:v>
                </c:pt>
                <c:pt idx="68">
                  <c:v>1.1732336999999999</c:v>
                </c:pt>
                <c:pt idx="69">
                  <c:v>1.1377539999999999</c:v>
                </c:pt>
                <c:pt idx="70">
                  <c:v>1.1329913</c:v>
                </c:pt>
                <c:pt idx="71">
                  <c:v>0</c:v>
                </c:pt>
                <c:pt idx="72">
                  <c:v>0</c:v>
                </c:pt>
                <c:pt idx="73">
                  <c:v>0</c:v>
                </c:pt>
                <c:pt idx="74">
                  <c:v>1.0365348999999999</c:v>
                </c:pt>
                <c:pt idx="75">
                  <c:v>1.0295502000000001</c:v>
                </c:pt>
                <c:pt idx="76">
                  <c:v>0.99761860999999996</c:v>
                </c:pt>
                <c:pt idx="77">
                  <c:v>0</c:v>
                </c:pt>
                <c:pt idx="78">
                  <c:v>0</c:v>
                </c:pt>
                <c:pt idx="79">
                  <c:v>0.91224377000000001</c:v>
                </c:pt>
                <c:pt idx="80">
                  <c:v>0</c:v>
                </c:pt>
                <c:pt idx="81">
                  <c:v>0</c:v>
                </c:pt>
                <c:pt idx="82">
                  <c:v>0</c:v>
                </c:pt>
                <c:pt idx="83">
                  <c:v>0</c:v>
                </c:pt>
                <c:pt idx="84">
                  <c:v>0</c:v>
                </c:pt>
                <c:pt idx="85">
                  <c:v>0</c:v>
                </c:pt>
                <c:pt idx="86">
                  <c:v>0.77773318999999996</c:v>
                </c:pt>
                <c:pt idx="87">
                  <c:v>0.76924862000000005</c:v>
                </c:pt>
                <c:pt idx="88">
                  <c:v>0.76280106000000003</c:v>
                </c:pt>
                <c:pt idx="89">
                  <c:v>0</c:v>
                </c:pt>
                <c:pt idx="90">
                  <c:v>0</c:v>
                </c:pt>
                <c:pt idx="91">
                  <c:v>0.55332349000000003</c:v>
                </c:pt>
                <c:pt idx="92">
                  <c:v>0</c:v>
                </c:pt>
                <c:pt idx="93">
                  <c:v>0</c:v>
                </c:pt>
                <c:pt idx="94">
                  <c:v>0</c:v>
                </c:pt>
                <c:pt idx="95">
                  <c:v>0.45842506</c:v>
                </c:pt>
                <c:pt idx="96">
                  <c:v>0</c:v>
                </c:pt>
                <c:pt idx="97">
                  <c:v>0</c:v>
                </c:pt>
                <c:pt idx="98">
                  <c:v>0.38546659</c:v>
                </c:pt>
                <c:pt idx="99">
                  <c:v>0.37595636999999998</c:v>
                </c:pt>
                <c:pt idx="100">
                  <c:v>0.33971686000000001</c:v>
                </c:pt>
                <c:pt idx="101">
                  <c:v>0</c:v>
                </c:pt>
                <c:pt idx="102">
                  <c:v>0.30992001000000002</c:v>
                </c:pt>
                <c:pt idx="103">
                  <c:v>0</c:v>
                </c:pt>
                <c:pt idx="104">
                  <c:v>0</c:v>
                </c:pt>
                <c:pt idx="105">
                  <c:v>0.28452458000000003</c:v>
                </c:pt>
                <c:pt idx="106">
                  <c:v>0.25198163000000001</c:v>
                </c:pt>
                <c:pt idx="107">
                  <c:v>0</c:v>
                </c:pt>
                <c:pt idx="108">
                  <c:v>0.20932803999999999</c:v>
                </c:pt>
                <c:pt idx="109">
                  <c:v>0</c:v>
                </c:pt>
                <c:pt idx="110">
                  <c:v>0</c:v>
                </c:pt>
                <c:pt idx="111">
                  <c:v>0</c:v>
                </c:pt>
                <c:pt idx="112">
                  <c:v>0.10379964</c:v>
                </c:pt>
                <c:pt idx="113">
                  <c:v>8.8237250000000003E-2</c:v>
                </c:pt>
                <c:pt idx="114">
                  <c:v>6.1818900000000003E-2</c:v>
                </c:pt>
                <c:pt idx="115">
                  <c:v>5.7157289999999999E-2</c:v>
                </c:pt>
                <c:pt idx="116">
                  <c:v>-4.4871950000000001E-2</c:v>
                </c:pt>
                <c:pt idx="117">
                  <c:v>0</c:v>
                </c:pt>
                <c:pt idx="118">
                  <c:v>0</c:v>
                </c:pt>
                <c:pt idx="119">
                  <c:v>-0.14897840000000001</c:v>
                </c:pt>
                <c:pt idx="120">
                  <c:v>0</c:v>
                </c:pt>
                <c:pt idx="121">
                  <c:v>0</c:v>
                </c:pt>
                <c:pt idx="122">
                  <c:v>-0.19774681</c:v>
                </c:pt>
                <c:pt idx="123">
                  <c:v>0</c:v>
                </c:pt>
                <c:pt idx="124">
                  <c:v>0</c:v>
                </c:pt>
                <c:pt idx="125">
                  <c:v>-0.26439801000000002</c:v>
                </c:pt>
                <c:pt idx="126">
                  <c:v>-0.27070335000000001</c:v>
                </c:pt>
                <c:pt idx="127">
                  <c:v>0</c:v>
                </c:pt>
                <c:pt idx="128">
                  <c:v>-0.32137199999999999</c:v>
                </c:pt>
                <c:pt idx="129">
                  <c:v>-0.32415244999999998</c:v>
                </c:pt>
                <c:pt idx="130">
                  <c:v>-0.36897679999999999</c:v>
                </c:pt>
                <c:pt idx="131">
                  <c:v>-0.39218599999999998</c:v>
                </c:pt>
                <c:pt idx="132">
                  <c:v>-0.45264120000000002</c:v>
                </c:pt>
                <c:pt idx="133">
                  <c:v>0</c:v>
                </c:pt>
                <c:pt idx="134">
                  <c:v>0</c:v>
                </c:pt>
                <c:pt idx="135">
                  <c:v>-0.56714469000000001</c:v>
                </c:pt>
                <c:pt idx="136">
                  <c:v>0</c:v>
                </c:pt>
                <c:pt idx="137">
                  <c:v>-0.69917998999999997</c:v>
                </c:pt>
                <c:pt idx="138">
                  <c:v>0</c:v>
                </c:pt>
                <c:pt idx="139">
                  <c:v>0</c:v>
                </c:pt>
                <c:pt idx="140">
                  <c:v>0</c:v>
                </c:pt>
                <c:pt idx="141">
                  <c:v>-1.0236997999999999</c:v>
                </c:pt>
                <c:pt idx="142">
                  <c:v>-1.1316149</c:v>
                </c:pt>
                <c:pt idx="143">
                  <c:v>-1.1797850999999999</c:v>
                </c:pt>
                <c:pt idx="144">
                  <c:v>-1.1942140999999999</c:v>
                </c:pt>
                <c:pt idx="145">
                  <c:v>-1.4047177</c:v>
                </c:pt>
                <c:pt idx="146">
                  <c:v>-1.5284469999999999</c:v>
                </c:pt>
                <c:pt idx="147">
                  <c:v>0</c:v>
                </c:pt>
                <c:pt idx="148">
                  <c:v>-2.8098744999999998</c:v>
                </c:pt>
                <c:pt idx="149">
                  <c:v>-2.8277055999999998</c:v>
                </c:pt>
                <c:pt idx="150">
                  <c:v>-2.8787147000000002</c:v>
                </c:pt>
                <c:pt idx="151">
                  <c:v>-2.9363345000000001</c:v>
                </c:pt>
                <c:pt idx="152">
                  <c:v>-3.1743896999999999</c:v>
                </c:pt>
                <c:pt idx="153">
                  <c:v>0</c:v>
                </c:pt>
                <c:pt idx="154">
                  <c:v>0</c:v>
                </c:pt>
                <c:pt idx="155">
                  <c:v>-3.9230282000000001</c:v>
                </c:pt>
                <c:pt idx="156">
                  <c:v>0</c:v>
                </c:pt>
                <c:pt idx="157">
                  <c:v>-4.4329939999999999</c:v>
                </c:pt>
                <c:pt idx="158">
                  <c:v>-4.9666284999999997</c:v>
                </c:pt>
                <c:pt idx="159">
                  <c:v>-5.7129535999999996</c:v>
                </c:pt>
                <c:pt idx="160">
                  <c:v>0</c:v>
                </c:pt>
              </c:numCache>
            </c:numRef>
          </c:val>
          <c:extLst>
            <c:ext xmlns:c16="http://schemas.microsoft.com/office/drawing/2014/chart" uri="{C3380CC4-5D6E-409C-BE32-E72D297353CC}">
              <c16:uniqueId val="{00000000-604D-4774-B325-29A0BF5BD0FA}"/>
            </c:ext>
          </c:extLst>
        </c:ser>
        <c:ser>
          <c:idx val="1"/>
          <c:order val="1"/>
          <c:tx>
            <c:strRef>
              <c:f>'Figure D1 Panel b)'!$H$2</c:f>
              <c:strCache>
                <c:ptCount val="1"/>
                <c:pt idx="0">
                  <c:v>Developed</c:v>
                </c:pt>
              </c:strCache>
            </c:strRef>
          </c:tx>
          <c:spPr>
            <a:solidFill>
              <a:schemeClr val="accent1"/>
            </a:solidFill>
            <a:ln>
              <a:solidFill>
                <a:schemeClr val="accent1"/>
              </a:solidFill>
            </a:ln>
            <a:effectLst/>
          </c:spPr>
          <c:invertIfNegative val="0"/>
          <c:dPt>
            <c:idx val="26"/>
            <c:invertIfNegative val="0"/>
            <c:bubble3D val="0"/>
            <c:spPr>
              <a:solidFill>
                <a:schemeClr val="tx1"/>
              </a:solidFill>
              <a:ln>
                <a:solidFill>
                  <a:schemeClr val="tx1"/>
                </a:solidFill>
              </a:ln>
              <a:effectLst/>
            </c:spPr>
            <c:extLst>
              <c:ext xmlns:c16="http://schemas.microsoft.com/office/drawing/2014/chart" uri="{C3380CC4-5D6E-409C-BE32-E72D297353CC}">
                <c16:uniqueId val="{00000005-604D-4774-B325-29A0BF5BD0FA}"/>
              </c:ext>
            </c:extLst>
          </c:dPt>
          <c:cat>
            <c:strRef>
              <c:f>'Figure D1 Panel b)'!$A$3:$A$163</c:f>
              <c:strCache>
                <c:ptCount val="161"/>
                <c:pt idx="0">
                  <c:v>ATG</c:v>
                </c:pt>
                <c:pt idx="1">
                  <c:v>NER</c:v>
                </c:pt>
                <c:pt idx="2">
                  <c:v>SAU</c:v>
                </c:pt>
                <c:pt idx="3">
                  <c:v>BWA</c:v>
                </c:pt>
                <c:pt idx="4">
                  <c:v>GNB</c:v>
                </c:pt>
                <c:pt idx="5">
                  <c:v>CPV</c:v>
                </c:pt>
                <c:pt idx="6">
                  <c:v>PRY</c:v>
                </c:pt>
                <c:pt idx="7">
                  <c:v>GRD</c:v>
                </c:pt>
                <c:pt idx="8">
                  <c:v>LCA</c:v>
                </c:pt>
                <c:pt idx="9">
                  <c:v>PAN</c:v>
                </c:pt>
                <c:pt idx="10">
                  <c:v>BRB</c:v>
                </c:pt>
                <c:pt idx="11">
                  <c:v>BEN</c:v>
                </c:pt>
                <c:pt idx="12">
                  <c:v>LSO</c:v>
                </c:pt>
                <c:pt idx="13">
                  <c:v>CUB</c:v>
                </c:pt>
                <c:pt idx="14">
                  <c:v>BLZ</c:v>
                </c:pt>
                <c:pt idx="15">
                  <c:v>YEM</c:v>
                </c:pt>
                <c:pt idx="16">
                  <c:v>NPL</c:v>
                </c:pt>
                <c:pt idx="17">
                  <c:v>TTO</c:v>
                </c:pt>
                <c:pt idx="18">
                  <c:v>DNK</c:v>
                </c:pt>
                <c:pt idx="19">
                  <c:v>CRI</c:v>
                </c:pt>
                <c:pt idx="20">
                  <c:v>CAN</c:v>
                </c:pt>
                <c:pt idx="21">
                  <c:v>TCD</c:v>
                </c:pt>
                <c:pt idx="22">
                  <c:v>MWI</c:v>
                </c:pt>
                <c:pt idx="23">
                  <c:v>MLI</c:v>
                </c:pt>
                <c:pt idx="24">
                  <c:v>NLD</c:v>
                </c:pt>
                <c:pt idx="25">
                  <c:v>CIV</c:v>
                </c:pt>
                <c:pt idx="26">
                  <c:v>GBR</c:v>
                </c:pt>
                <c:pt idx="27">
                  <c:v>BRN</c:v>
                </c:pt>
                <c:pt idx="28">
                  <c:v>CAF</c:v>
                </c:pt>
                <c:pt idx="29">
                  <c:v>LVA</c:v>
                </c:pt>
                <c:pt idx="30">
                  <c:v>BOL</c:v>
                </c:pt>
                <c:pt idx="31">
                  <c:v>MMR</c:v>
                </c:pt>
                <c:pt idx="32">
                  <c:v>VUT</c:v>
                </c:pt>
                <c:pt idx="33">
                  <c:v>SYC</c:v>
                </c:pt>
                <c:pt idx="34">
                  <c:v>BFA</c:v>
                </c:pt>
                <c:pt idx="35">
                  <c:v>COD</c:v>
                </c:pt>
                <c:pt idx="36">
                  <c:v>CHE</c:v>
                </c:pt>
                <c:pt idx="37">
                  <c:v>QAT</c:v>
                </c:pt>
                <c:pt idx="38">
                  <c:v>TZA</c:v>
                </c:pt>
                <c:pt idx="39">
                  <c:v>MOZ</c:v>
                </c:pt>
                <c:pt idx="40">
                  <c:v>AUT</c:v>
                </c:pt>
                <c:pt idx="41">
                  <c:v>SWZ</c:v>
                </c:pt>
                <c:pt idx="42">
                  <c:v>BEL</c:v>
                </c:pt>
                <c:pt idx="43">
                  <c:v>USA</c:v>
                </c:pt>
                <c:pt idx="44">
                  <c:v>SUR</c:v>
                </c:pt>
                <c:pt idx="45">
                  <c:v>NOR</c:v>
                </c:pt>
                <c:pt idx="46">
                  <c:v>LTU</c:v>
                </c:pt>
                <c:pt idx="47">
                  <c:v>VEN</c:v>
                </c:pt>
                <c:pt idx="48">
                  <c:v>SLE</c:v>
                </c:pt>
                <c:pt idx="49">
                  <c:v>KWT</c:v>
                </c:pt>
                <c:pt idx="50">
                  <c:v>ARG</c:v>
                </c:pt>
                <c:pt idx="51">
                  <c:v>DEU</c:v>
                </c:pt>
                <c:pt idx="52">
                  <c:v>JAM</c:v>
                </c:pt>
                <c:pt idx="53">
                  <c:v>GAB</c:v>
                </c:pt>
                <c:pt idx="54">
                  <c:v>HKG</c:v>
                </c:pt>
                <c:pt idx="55">
                  <c:v>PRT</c:v>
                </c:pt>
                <c:pt idx="56">
                  <c:v>PER</c:v>
                </c:pt>
                <c:pt idx="57">
                  <c:v>DOM</c:v>
                </c:pt>
                <c:pt idx="58">
                  <c:v>ZMB</c:v>
                </c:pt>
                <c:pt idx="59">
                  <c:v>POL</c:v>
                </c:pt>
                <c:pt idx="60">
                  <c:v>ECU</c:v>
                </c:pt>
                <c:pt idx="61">
                  <c:v>ARE</c:v>
                </c:pt>
                <c:pt idx="62">
                  <c:v>EST</c:v>
                </c:pt>
                <c:pt idx="63">
                  <c:v>TUN</c:v>
                </c:pt>
                <c:pt idx="64">
                  <c:v>NZL</c:v>
                </c:pt>
                <c:pt idx="65">
                  <c:v>NAM</c:v>
                </c:pt>
                <c:pt idx="66">
                  <c:v>BRA</c:v>
                </c:pt>
                <c:pt idx="67">
                  <c:v>EGY</c:v>
                </c:pt>
                <c:pt idx="68">
                  <c:v>KHM</c:v>
                </c:pt>
                <c:pt idx="69">
                  <c:v>GUY</c:v>
                </c:pt>
                <c:pt idx="70">
                  <c:v>GMB</c:v>
                </c:pt>
                <c:pt idx="71">
                  <c:v>IRL</c:v>
                </c:pt>
                <c:pt idx="72">
                  <c:v>ESP</c:v>
                </c:pt>
                <c:pt idx="73">
                  <c:v>AUS</c:v>
                </c:pt>
                <c:pt idx="74">
                  <c:v>SLV</c:v>
                </c:pt>
                <c:pt idx="75">
                  <c:v>ZWE</c:v>
                </c:pt>
                <c:pt idx="76">
                  <c:v>ZAF</c:v>
                </c:pt>
                <c:pt idx="77">
                  <c:v>AGO</c:v>
                </c:pt>
                <c:pt idx="78">
                  <c:v>PNG</c:v>
                </c:pt>
                <c:pt idx="79">
                  <c:v>MYS</c:v>
                </c:pt>
                <c:pt idx="80">
                  <c:v>IDN</c:v>
                </c:pt>
                <c:pt idx="81">
                  <c:v>COL</c:v>
                </c:pt>
                <c:pt idx="82">
                  <c:v>GEO</c:v>
                </c:pt>
                <c:pt idx="83">
                  <c:v>CZE</c:v>
                </c:pt>
                <c:pt idx="84">
                  <c:v>FIN</c:v>
                </c:pt>
                <c:pt idx="85">
                  <c:v>SWE</c:v>
                </c:pt>
                <c:pt idx="86">
                  <c:v>DMA</c:v>
                </c:pt>
                <c:pt idx="87">
                  <c:v>GTM</c:v>
                </c:pt>
                <c:pt idx="88">
                  <c:v>PHL</c:v>
                </c:pt>
                <c:pt idx="89">
                  <c:v>OMN</c:v>
                </c:pt>
                <c:pt idx="90">
                  <c:v>FRA</c:v>
                </c:pt>
                <c:pt idx="91">
                  <c:v>IND</c:v>
                </c:pt>
                <c:pt idx="92">
                  <c:v>MKD</c:v>
                </c:pt>
                <c:pt idx="93">
                  <c:v>ALB</c:v>
                </c:pt>
                <c:pt idx="94">
                  <c:v>MLT</c:v>
                </c:pt>
                <c:pt idx="95">
                  <c:v>JOR</c:v>
                </c:pt>
                <c:pt idx="96">
                  <c:v>NGA</c:v>
                </c:pt>
                <c:pt idx="97">
                  <c:v>CMR</c:v>
                </c:pt>
                <c:pt idx="98">
                  <c:v>CHL</c:v>
                </c:pt>
                <c:pt idx="99">
                  <c:v>LAO</c:v>
                </c:pt>
                <c:pt idx="100">
                  <c:v>NIC</c:v>
                </c:pt>
                <c:pt idx="101">
                  <c:v>HUN</c:v>
                </c:pt>
                <c:pt idx="102">
                  <c:v>MAR</c:v>
                </c:pt>
                <c:pt idx="103">
                  <c:v>HRV</c:v>
                </c:pt>
                <c:pt idx="104">
                  <c:v>ITA</c:v>
                </c:pt>
                <c:pt idx="105">
                  <c:v>TUR</c:v>
                </c:pt>
                <c:pt idx="106">
                  <c:v>MDG</c:v>
                </c:pt>
                <c:pt idx="107">
                  <c:v>SVN</c:v>
                </c:pt>
                <c:pt idx="108">
                  <c:v>KEN</c:v>
                </c:pt>
                <c:pt idx="109">
                  <c:v>LUX</c:v>
                </c:pt>
                <c:pt idx="110">
                  <c:v>KOR</c:v>
                </c:pt>
                <c:pt idx="111">
                  <c:v>MNE</c:v>
                </c:pt>
                <c:pt idx="112">
                  <c:v>MAC</c:v>
                </c:pt>
                <c:pt idx="113">
                  <c:v>VNM</c:v>
                </c:pt>
                <c:pt idx="114">
                  <c:v>URY</c:v>
                </c:pt>
                <c:pt idx="115">
                  <c:v>MEX</c:v>
                </c:pt>
                <c:pt idx="116">
                  <c:v>MUS</c:v>
                </c:pt>
                <c:pt idx="117">
                  <c:v>UKR</c:v>
                </c:pt>
                <c:pt idx="118">
                  <c:v>GRC</c:v>
                </c:pt>
                <c:pt idx="119">
                  <c:v>BDI</c:v>
                </c:pt>
                <c:pt idx="120">
                  <c:v>BGR</c:v>
                </c:pt>
                <c:pt idx="121">
                  <c:v>CYP</c:v>
                </c:pt>
                <c:pt idx="122">
                  <c:v>THA</c:v>
                </c:pt>
                <c:pt idx="123">
                  <c:v>SVK</c:v>
                </c:pt>
                <c:pt idx="124">
                  <c:v>COG</c:v>
                </c:pt>
                <c:pt idx="125">
                  <c:v>ISR</c:v>
                </c:pt>
                <c:pt idx="126">
                  <c:v>TGO</c:v>
                </c:pt>
                <c:pt idx="127">
                  <c:v>JPN</c:v>
                </c:pt>
                <c:pt idx="128">
                  <c:v>KNA</c:v>
                </c:pt>
                <c:pt idx="129">
                  <c:v>LKA</c:v>
                </c:pt>
                <c:pt idx="130">
                  <c:v>MRT</c:v>
                </c:pt>
                <c:pt idx="131">
                  <c:v>TWN</c:v>
                </c:pt>
                <c:pt idx="132">
                  <c:v>SEN</c:v>
                </c:pt>
                <c:pt idx="133">
                  <c:v>KAZ</c:v>
                </c:pt>
                <c:pt idx="134">
                  <c:v>ARM</c:v>
                </c:pt>
                <c:pt idx="135">
                  <c:v>UGA</c:v>
                </c:pt>
                <c:pt idx="136">
                  <c:v>ROU</c:v>
                </c:pt>
                <c:pt idx="137">
                  <c:v>VCT</c:v>
                </c:pt>
                <c:pt idx="138">
                  <c:v>RUS</c:v>
                </c:pt>
                <c:pt idx="139">
                  <c:v>MNG</c:v>
                </c:pt>
                <c:pt idx="140">
                  <c:v>BHR</c:v>
                </c:pt>
                <c:pt idx="141">
                  <c:v>CHN</c:v>
                </c:pt>
                <c:pt idx="142">
                  <c:v>RWA</c:v>
                </c:pt>
                <c:pt idx="143">
                  <c:v>PAK</c:v>
                </c:pt>
                <c:pt idx="144">
                  <c:v>GHA</c:v>
                </c:pt>
                <c:pt idx="145">
                  <c:v>SGP</c:v>
                </c:pt>
                <c:pt idx="146">
                  <c:v>GIN</c:v>
                </c:pt>
                <c:pt idx="147">
                  <c:v>ISL</c:v>
                </c:pt>
                <c:pt idx="148">
                  <c:v>HND</c:v>
                </c:pt>
                <c:pt idx="149">
                  <c:v>BGD</c:v>
                </c:pt>
                <c:pt idx="150">
                  <c:v>SLB</c:v>
                </c:pt>
                <c:pt idx="151">
                  <c:v>MDV</c:v>
                </c:pt>
                <c:pt idx="152">
                  <c:v>HTI</c:v>
                </c:pt>
                <c:pt idx="153">
                  <c:v>TJK</c:v>
                </c:pt>
                <c:pt idx="154">
                  <c:v>MDA</c:v>
                </c:pt>
                <c:pt idx="155">
                  <c:v>TON</c:v>
                </c:pt>
                <c:pt idx="156">
                  <c:v>KGZ</c:v>
                </c:pt>
                <c:pt idx="157">
                  <c:v>WSM</c:v>
                </c:pt>
                <c:pt idx="158">
                  <c:v>FJI</c:v>
                </c:pt>
                <c:pt idx="159">
                  <c:v>DJI</c:v>
                </c:pt>
                <c:pt idx="160">
                  <c:v>LIE</c:v>
                </c:pt>
              </c:strCache>
            </c:strRef>
          </c:cat>
          <c:val>
            <c:numRef>
              <c:f>'Figure D1 Panel b)'!$H$3:$H$163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3.5302932</c:v>
                </c:pt>
                <c:pt idx="19">
                  <c:v>0</c:v>
                </c:pt>
                <c:pt idx="20">
                  <c:v>3.4138335</c:v>
                </c:pt>
                <c:pt idx="21">
                  <c:v>0</c:v>
                </c:pt>
                <c:pt idx="22">
                  <c:v>0</c:v>
                </c:pt>
                <c:pt idx="23">
                  <c:v>0</c:v>
                </c:pt>
                <c:pt idx="24">
                  <c:v>3.0959645999999998</c:v>
                </c:pt>
                <c:pt idx="25">
                  <c:v>0</c:v>
                </c:pt>
                <c:pt idx="26">
                  <c:v>2.9552082999999998</c:v>
                </c:pt>
                <c:pt idx="27">
                  <c:v>0</c:v>
                </c:pt>
                <c:pt idx="28">
                  <c:v>0</c:v>
                </c:pt>
                <c:pt idx="29">
                  <c:v>2.5579877</c:v>
                </c:pt>
                <c:pt idx="30">
                  <c:v>0</c:v>
                </c:pt>
                <c:pt idx="31">
                  <c:v>0</c:v>
                </c:pt>
                <c:pt idx="32">
                  <c:v>0</c:v>
                </c:pt>
                <c:pt idx="33">
                  <c:v>0</c:v>
                </c:pt>
                <c:pt idx="34">
                  <c:v>0</c:v>
                </c:pt>
                <c:pt idx="35">
                  <c:v>0</c:v>
                </c:pt>
                <c:pt idx="36">
                  <c:v>2.1419229</c:v>
                </c:pt>
                <c:pt idx="37">
                  <c:v>0</c:v>
                </c:pt>
                <c:pt idx="38">
                  <c:v>0</c:v>
                </c:pt>
                <c:pt idx="39">
                  <c:v>0</c:v>
                </c:pt>
                <c:pt idx="40">
                  <c:v>2.0114955999999999</c:v>
                </c:pt>
                <c:pt idx="41">
                  <c:v>0</c:v>
                </c:pt>
                <c:pt idx="42">
                  <c:v>1.8599344</c:v>
                </c:pt>
                <c:pt idx="43">
                  <c:v>1.8148378000000001</c:v>
                </c:pt>
                <c:pt idx="44">
                  <c:v>0</c:v>
                </c:pt>
                <c:pt idx="45">
                  <c:v>0</c:v>
                </c:pt>
                <c:pt idx="46">
                  <c:v>1.7701967999999999</c:v>
                </c:pt>
                <c:pt idx="47">
                  <c:v>0</c:v>
                </c:pt>
                <c:pt idx="48">
                  <c:v>0</c:v>
                </c:pt>
                <c:pt idx="49">
                  <c:v>0</c:v>
                </c:pt>
                <c:pt idx="50">
                  <c:v>0</c:v>
                </c:pt>
                <c:pt idx="51">
                  <c:v>1.6257699000000001</c:v>
                </c:pt>
                <c:pt idx="52">
                  <c:v>0</c:v>
                </c:pt>
                <c:pt idx="53">
                  <c:v>0</c:v>
                </c:pt>
                <c:pt idx="54">
                  <c:v>0</c:v>
                </c:pt>
                <c:pt idx="55">
                  <c:v>1.5906876000000001</c:v>
                </c:pt>
                <c:pt idx="56">
                  <c:v>0</c:v>
                </c:pt>
                <c:pt idx="57">
                  <c:v>0</c:v>
                </c:pt>
                <c:pt idx="58">
                  <c:v>0</c:v>
                </c:pt>
                <c:pt idx="59">
                  <c:v>1.4403717</c:v>
                </c:pt>
                <c:pt idx="60">
                  <c:v>0</c:v>
                </c:pt>
                <c:pt idx="61">
                  <c:v>0</c:v>
                </c:pt>
                <c:pt idx="62">
                  <c:v>1.3378926</c:v>
                </c:pt>
                <c:pt idx="63">
                  <c:v>0</c:v>
                </c:pt>
                <c:pt idx="64">
                  <c:v>1.2812527</c:v>
                </c:pt>
                <c:pt idx="65">
                  <c:v>0</c:v>
                </c:pt>
                <c:pt idx="66">
                  <c:v>0</c:v>
                </c:pt>
                <c:pt idx="67">
                  <c:v>0</c:v>
                </c:pt>
                <c:pt idx="68">
                  <c:v>0</c:v>
                </c:pt>
                <c:pt idx="69">
                  <c:v>0</c:v>
                </c:pt>
                <c:pt idx="70">
                  <c:v>0</c:v>
                </c:pt>
                <c:pt idx="71">
                  <c:v>1.1176089</c:v>
                </c:pt>
                <c:pt idx="72">
                  <c:v>1.1008412000000001</c:v>
                </c:pt>
                <c:pt idx="73">
                  <c:v>0</c:v>
                </c:pt>
                <c:pt idx="74">
                  <c:v>0</c:v>
                </c:pt>
                <c:pt idx="75">
                  <c:v>0</c:v>
                </c:pt>
                <c:pt idx="76">
                  <c:v>0</c:v>
                </c:pt>
                <c:pt idx="77">
                  <c:v>0</c:v>
                </c:pt>
                <c:pt idx="78">
                  <c:v>0</c:v>
                </c:pt>
                <c:pt idx="79">
                  <c:v>0</c:v>
                </c:pt>
                <c:pt idx="80">
                  <c:v>0</c:v>
                </c:pt>
                <c:pt idx="81">
                  <c:v>0</c:v>
                </c:pt>
                <c:pt idx="82">
                  <c:v>0</c:v>
                </c:pt>
                <c:pt idx="83">
                  <c:v>0.81885375000000005</c:v>
                </c:pt>
                <c:pt idx="84">
                  <c:v>0.81228831999999995</c:v>
                </c:pt>
                <c:pt idx="85">
                  <c:v>0.7817828</c:v>
                </c:pt>
                <c:pt idx="86">
                  <c:v>0</c:v>
                </c:pt>
                <c:pt idx="87">
                  <c:v>0</c:v>
                </c:pt>
                <c:pt idx="88">
                  <c:v>0</c:v>
                </c:pt>
                <c:pt idx="89">
                  <c:v>0</c:v>
                </c:pt>
                <c:pt idx="90">
                  <c:v>0.60410951000000002</c:v>
                </c:pt>
                <c:pt idx="91">
                  <c:v>0</c:v>
                </c:pt>
                <c:pt idx="92">
                  <c:v>0.53027553999999999</c:v>
                </c:pt>
                <c:pt idx="93">
                  <c:v>0</c:v>
                </c:pt>
                <c:pt idx="94">
                  <c:v>0.49256076999999998</c:v>
                </c:pt>
                <c:pt idx="95">
                  <c:v>0</c:v>
                </c:pt>
                <c:pt idx="96">
                  <c:v>0</c:v>
                </c:pt>
                <c:pt idx="97">
                  <c:v>0</c:v>
                </c:pt>
                <c:pt idx="98">
                  <c:v>0</c:v>
                </c:pt>
                <c:pt idx="99">
                  <c:v>0</c:v>
                </c:pt>
                <c:pt idx="100">
                  <c:v>0</c:v>
                </c:pt>
                <c:pt idx="101">
                  <c:v>0.32104721000000003</c:v>
                </c:pt>
                <c:pt idx="102">
                  <c:v>0</c:v>
                </c:pt>
                <c:pt idx="103">
                  <c:v>0.29278033999999997</c:v>
                </c:pt>
                <c:pt idx="104">
                  <c:v>0.28644802000000003</c:v>
                </c:pt>
                <c:pt idx="105">
                  <c:v>0</c:v>
                </c:pt>
                <c:pt idx="106">
                  <c:v>0</c:v>
                </c:pt>
                <c:pt idx="107">
                  <c:v>0.23395816999999999</c:v>
                </c:pt>
                <c:pt idx="108">
                  <c:v>0</c:v>
                </c:pt>
                <c:pt idx="109">
                  <c:v>0.18556296999999999</c:v>
                </c:pt>
                <c:pt idx="110">
                  <c:v>0</c:v>
                </c:pt>
                <c:pt idx="111">
                  <c:v>0</c:v>
                </c:pt>
                <c:pt idx="112">
                  <c:v>0</c:v>
                </c:pt>
                <c:pt idx="113">
                  <c:v>0</c:v>
                </c:pt>
                <c:pt idx="114">
                  <c:v>0</c:v>
                </c:pt>
                <c:pt idx="115">
                  <c:v>0</c:v>
                </c:pt>
                <c:pt idx="116">
                  <c:v>0</c:v>
                </c:pt>
                <c:pt idx="117">
                  <c:v>0</c:v>
                </c:pt>
                <c:pt idx="118">
                  <c:v>-0.1069459</c:v>
                </c:pt>
                <c:pt idx="119">
                  <c:v>0</c:v>
                </c:pt>
                <c:pt idx="120">
                  <c:v>-0.19106292</c:v>
                </c:pt>
                <c:pt idx="121">
                  <c:v>-0.19598707000000001</c:v>
                </c:pt>
                <c:pt idx="122">
                  <c:v>0</c:v>
                </c:pt>
                <c:pt idx="123">
                  <c:v>-0.25553446000000002</c:v>
                </c:pt>
                <c:pt idx="124">
                  <c:v>0</c:v>
                </c:pt>
                <c:pt idx="125">
                  <c:v>0</c:v>
                </c:pt>
                <c:pt idx="126">
                  <c:v>0</c:v>
                </c:pt>
                <c:pt idx="127">
                  <c:v>-0.30136949000000002</c:v>
                </c:pt>
                <c:pt idx="128">
                  <c:v>0</c:v>
                </c:pt>
                <c:pt idx="129">
                  <c:v>0</c:v>
                </c:pt>
                <c:pt idx="130">
                  <c:v>0</c:v>
                </c:pt>
                <c:pt idx="131">
                  <c:v>0</c:v>
                </c:pt>
                <c:pt idx="132">
                  <c:v>0</c:v>
                </c:pt>
                <c:pt idx="133">
                  <c:v>0</c:v>
                </c:pt>
                <c:pt idx="134">
                  <c:v>0</c:v>
                </c:pt>
                <c:pt idx="135">
                  <c:v>0</c:v>
                </c:pt>
                <c:pt idx="136">
                  <c:v>-0.68483989999999995</c:v>
                </c:pt>
                <c:pt idx="137">
                  <c:v>0</c:v>
                </c:pt>
                <c:pt idx="138">
                  <c:v>0</c:v>
                </c:pt>
                <c:pt idx="139">
                  <c:v>0</c:v>
                </c:pt>
                <c:pt idx="140">
                  <c:v>0</c:v>
                </c:pt>
                <c:pt idx="141">
                  <c:v>0</c:v>
                </c:pt>
                <c:pt idx="142">
                  <c:v>0</c:v>
                </c:pt>
                <c:pt idx="143">
                  <c:v>0</c:v>
                </c:pt>
                <c:pt idx="144">
                  <c:v>0</c:v>
                </c:pt>
                <c:pt idx="145">
                  <c:v>0</c:v>
                </c:pt>
                <c:pt idx="146">
                  <c:v>0</c:v>
                </c:pt>
                <c:pt idx="147">
                  <c:v>-2.6590644999999999</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1-604D-4774-B325-29A0BF5BD0FA}"/>
            </c:ext>
          </c:extLst>
        </c:ser>
        <c:ser>
          <c:idx val="2"/>
          <c:order val="2"/>
          <c:tx>
            <c:strRef>
              <c:f>'Figure D1 Panel b)'!$I$2</c:f>
              <c:strCache>
                <c:ptCount val="1"/>
                <c:pt idx="0">
                  <c:v>Economies in transition</c:v>
                </c:pt>
              </c:strCache>
            </c:strRef>
          </c:tx>
          <c:spPr>
            <a:solidFill>
              <a:srgbClr val="FFC000"/>
            </a:solidFill>
            <a:ln>
              <a:solidFill>
                <a:srgbClr val="FFC000"/>
              </a:solidFill>
            </a:ln>
            <a:effectLst/>
          </c:spPr>
          <c:invertIfNegative val="0"/>
          <c:cat>
            <c:strRef>
              <c:f>'Figure D1 Panel b)'!$A$3:$A$163</c:f>
              <c:strCache>
                <c:ptCount val="161"/>
                <c:pt idx="0">
                  <c:v>ATG</c:v>
                </c:pt>
                <c:pt idx="1">
                  <c:v>NER</c:v>
                </c:pt>
                <c:pt idx="2">
                  <c:v>SAU</c:v>
                </c:pt>
                <c:pt idx="3">
                  <c:v>BWA</c:v>
                </c:pt>
                <c:pt idx="4">
                  <c:v>GNB</c:v>
                </c:pt>
                <c:pt idx="5">
                  <c:v>CPV</c:v>
                </c:pt>
                <c:pt idx="6">
                  <c:v>PRY</c:v>
                </c:pt>
                <c:pt idx="7">
                  <c:v>GRD</c:v>
                </c:pt>
                <c:pt idx="8">
                  <c:v>LCA</c:v>
                </c:pt>
                <c:pt idx="9">
                  <c:v>PAN</c:v>
                </c:pt>
                <c:pt idx="10">
                  <c:v>BRB</c:v>
                </c:pt>
                <c:pt idx="11">
                  <c:v>BEN</c:v>
                </c:pt>
                <c:pt idx="12">
                  <c:v>LSO</c:v>
                </c:pt>
                <c:pt idx="13">
                  <c:v>CUB</c:v>
                </c:pt>
                <c:pt idx="14">
                  <c:v>BLZ</c:v>
                </c:pt>
                <c:pt idx="15">
                  <c:v>YEM</c:v>
                </c:pt>
                <c:pt idx="16">
                  <c:v>NPL</c:v>
                </c:pt>
                <c:pt idx="17">
                  <c:v>TTO</c:v>
                </c:pt>
                <c:pt idx="18">
                  <c:v>DNK</c:v>
                </c:pt>
                <c:pt idx="19">
                  <c:v>CRI</c:v>
                </c:pt>
                <c:pt idx="20">
                  <c:v>CAN</c:v>
                </c:pt>
                <c:pt idx="21">
                  <c:v>TCD</c:v>
                </c:pt>
                <c:pt idx="22">
                  <c:v>MWI</c:v>
                </c:pt>
                <c:pt idx="23">
                  <c:v>MLI</c:v>
                </c:pt>
                <c:pt idx="24">
                  <c:v>NLD</c:v>
                </c:pt>
                <c:pt idx="25">
                  <c:v>CIV</c:v>
                </c:pt>
                <c:pt idx="26">
                  <c:v>GBR</c:v>
                </c:pt>
                <c:pt idx="27">
                  <c:v>BRN</c:v>
                </c:pt>
                <c:pt idx="28">
                  <c:v>CAF</c:v>
                </c:pt>
                <c:pt idx="29">
                  <c:v>LVA</c:v>
                </c:pt>
                <c:pt idx="30">
                  <c:v>BOL</c:v>
                </c:pt>
                <c:pt idx="31">
                  <c:v>MMR</c:v>
                </c:pt>
                <c:pt idx="32">
                  <c:v>VUT</c:v>
                </c:pt>
                <c:pt idx="33">
                  <c:v>SYC</c:v>
                </c:pt>
                <c:pt idx="34">
                  <c:v>BFA</c:v>
                </c:pt>
                <c:pt idx="35">
                  <c:v>COD</c:v>
                </c:pt>
                <c:pt idx="36">
                  <c:v>CHE</c:v>
                </c:pt>
                <c:pt idx="37">
                  <c:v>QAT</c:v>
                </c:pt>
                <c:pt idx="38">
                  <c:v>TZA</c:v>
                </c:pt>
                <c:pt idx="39">
                  <c:v>MOZ</c:v>
                </c:pt>
                <c:pt idx="40">
                  <c:v>AUT</c:v>
                </c:pt>
                <c:pt idx="41">
                  <c:v>SWZ</c:v>
                </c:pt>
                <c:pt idx="42">
                  <c:v>BEL</c:v>
                </c:pt>
                <c:pt idx="43">
                  <c:v>USA</c:v>
                </c:pt>
                <c:pt idx="44">
                  <c:v>SUR</c:v>
                </c:pt>
                <c:pt idx="45">
                  <c:v>NOR</c:v>
                </c:pt>
                <c:pt idx="46">
                  <c:v>LTU</c:v>
                </c:pt>
                <c:pt idx="47">
                  <c:v>VEN</c:v>
                </c:pt>
                <c:pt idx="48">
                  <c:v>SLE</c:v>
                </c:pt>
                <c:pt idx="49">
                  <c:v>KWT</c:v>
                </c:pt>
                <c:pt idx="50">
                  <c:v>ARG</c:v>
                </c:pt>
                <c:pt idx="51">
                  <c:v>DEU</c:v>
                </c:pt>
                <c:pt idx="52">
                  <c:v>JAM</c:v>
                </c:pt>
                <c:pt idx="53">
                  <c:v>GAB</c:v>
                </c:pt>
                <c:pt idx="54">
                  <c:v>HKG</c:v>
                </c:pt>
                <c:pt idx="55">
                  <c:v>PRT</c:v>
                </c:pt>
                <c:pt idx="56">
                  <c:v>PER</c:v>
                </c:pt>
                <c:pt idx="57">
                  <c:v>DOM</c:v>
                </c:pt>
                <c:pt idx="58">
                  <c:v>ZMB</c:v>
                </c:pt>
                <c:pt idx="59">
                  <c:v>POL</c:v>
                </c:pt>
                <c:pt idx="60">
                  <c:v>ECU</c:v>
                </c:pt>
                <c:pt idx="61">
                  <c:v>ARE</c:v>
                </c:pt>
                <c:pt idx="62">
                  <c:v>EST</c:v>
                </c:pt>
                <c:pt idx="63">
                  <c:v>TUN</c:v>
                </c:pt>
                <c:pt idx="64">
                  <c:v>NZL</c:v>
                </c:pt>
                <c:pt idx="65">
                  <c:v>NAM</c:v>
                </c:pt>
                <c:pt idx="66">
                  <c:v>BRA</c:v>
                </c:pt>
                <c:pt idx="67">
                  <c:v>EGY</c:v>
                </c:pt>
                <c:pt idx="68">
                  <c:v>KHM</c:v>
                </c:pt>
                <c:pt idx="69">
                  <c:v>GUY</c:v>
                </c:pt>
                <c:pt idx="70">
                  <c:v>GMB</c:v>
                </c:pt>
                <c:pt idx="71">
                  <c:v>IRL</c:v>
                </c:pt>
                <c:pt idx="72">
                  <c:v>ESP</c:v>
                </c:pt>
                <c:pt idx="73">
                  <c:v>AUS</c:v>
                </c:pt>
                <c:pt idx="74">
                  <c:v>SLV</c:v>
                </c:pt>
                <c:pt idx="75">
                  <c:v>ZWE</c:v>
                </c:pt>
                <c:pt idx="76">
                  <c:v>ZAF</c:v>
                </c:pt>
                <c:pt idx="77">
                  <c:v>AGO</c:v>
                </c:pt>
                <c:pt idx="78">
                  <c:v>PNG</c:v>
                </c:pt>
                <c:pt idx="79">
                  <c:v>MYS</c:v>
                </c:pt>
                <c:pt idx="80">
                  <c:v>IDN</c:v>
                </c:pt>
                <c:pt idx="81">
                  <c:v>COL</c:v>
                </c:pt>
                <c:pt idx="82">
                  <c:v>GEO</c:v>
                </c:pt>
                <c:pt idx="83">
                  <c:v>CZE</c:v>
                </c:pt>
                <c:pt idx="84">
                  <c:v>FIN</c:v>
                </c:pt>
                <c:pt idx="85">
                  <c:v>SWE</c:v>
                </c:pt>
                <c:pt idx="86">
                  <c:v>DMA</c:v>
                </c:pt>
                <c:pt idx="87">
                  <c:v>GTM</c:v>
                </c:pt>
                <c:pt idx="88">
                  <c:v>PHL</c:v>
                </c:pt>
                <c:pt idx="89">
                  <c:v>OMN</c:v>
                </c:pt>
                <c:pt idx="90">
                  <c:v>FRA</c:v>
                </c:pt>
                <c:pt idx="91">
                  <c:v>IND</c:v>
                </c:pt>
                <c:pt idx="92">
                  <c:v>MKD</c:v>
                </c:pt>
                <c:pt idx="93">
                  <c:v>ALB</c:v>
                </c:pt>
                <c:pt idx="94">
                  <c:v>MLT</c:v>
                </c:pt>
                <c:pt idx="95">
                  <c:v>JOR</c:v>
                </c:pt>
                <c:pt idx="96">
                  <c:v>NGA</c:v>
                </c:pt>
                <c:pt idx="97">
                  <c:v>CMR</c:v>
                </c:pt>
                <c:pt idx="98">
                  <c:v>CHL</c:v>
                </c:pt>
                <c:pt idx="99">
                  <c:v>LAO</c:v>
                </c:pt>
                <c:pt idx="100">
                  <c:v>NIC</c:v>
                </c:pt>
                <c:pt idx="101">
                  <c:v>HUN</c:v>
                </c:pt>
                <c:pt idx="102">
                  <c:v>MAR</c:v>
                </c:pt>
                <c:pt idx="103">
                  <c:v>HRV</c:v>
                </c:pt>
                <c:pt idx="104">
                  <c:v>ITA</c:v>
                </c:pt>
                <c:pt idx="105">
                  <c:v>TUR</c:v>
                </c:pt>
                <c:pt idx="106">
                  <c:v>MDG</c:v>
                </c:pt>
                <c:pt idx="107">
                  <c:v>SVN</c:v>
                </c:pt>
                <c:pt idx="108">
                  <c:v>KEN</c:v>
                </c:pt>
                <c:pt idx="109">
                  <c:v>LUX</c:v>
                </c:pt>
                <c:pt idx="110">
                  <c:v>KOR</c:v>
                </c:pt>
                <c:pt idx="111">
                  <c:v>MNE</c:v>
                </c:pt>
                <c:pt idx="112">
                  <c:v>MAC</c:v>
                </c:pt>
                <c:pt idx="113">
                  <c:v>VNM</c:v>
                </c:pt>
                <c:pt idx="114">
                  <c:v>URY</c:v>
                </c:pt>
                <c:pt idx="115">
                  <c:v>MEX</c:v>
                </c:pt>
                <c:pt idx="116">
                  <c:v>MUS</c:v>
                </c:pt>
                <c:pt idx="117">
                  <c:v>UKR</c:v>
                </c:pt>
                <c:pt idx="118">
                  <c:v>GRC</c:v>
                </c:pt>
                <c:pt idx="119">
                  <c:v>BDI</c:v>
                </c:pt>
                <c:pt idx="120">
                  <c:v>BGR</c:v>
                </c:pt>
                <c:pt idx="121">
                  <c:v>CYP</c:v>
                </c:pt>
                <c:pt idx="122">
                  <c:v>THA</c:v>
                </c:pt>
                <c:pt idx="123">
                  <c:v>SVK</c:v>
                </c:pt>
                <c:pt idx="124">
                  <c:v>COG</c:v>
                </c:pt>
                <c:pt idx="125">
                  <c:v>ISR</c:v>
                </c:pt>
                <c:pt idx="126">
                  <c:v>TGO</c:v>
                </c:pt>
                <c:pt idx="127">
                  <c:v>JPN</c:v>
                </c:pt>
                <c:pt idx="128">
                  <c:v>KNA</c:v>
                </c:pt>
                <c:pt idx="129">
                  <c:v>LKA</c:v>
                </c:pt>
                <c:pt idx="130">
                  <c:v>MRT</c:v>
                </c:pt>
                <c:pt idx="131">
                  <c:v>TWN</c:v>
                </c:pt>
                <c:pt idx="132">
                  <c:v>SEN</c:v>
                </c:pt>
                <c:pt idx="133">
                  <c:v>KAZ</c:v>
                </c:pt>
                <c:pt idx="134">
                  <c:v>ARM</c:v>
                </c:pt>
                <c:pt idx="135">
                  <c:v>UGA</c:v>
                </c:pt>
                <c:pt idx="136">
                  <c:v>ROU</c:v>
                </c:pt>
                <c:pt idx="137">
                  <c:v>VCT</c:v>
                </c:pt>
                <c:pt idx="138">
                  <c:v>RUS</c:v>
                </c:pt>
                <c:pt idx="139">
                  <c:v>MNG</c:v>
                </c:pt>
                <c:pt idx="140">
                  <c:v>BHR</c:v>
                </c:pt>
                <c:pt idx="141">
                  <c:v>CHN</c:v>
                </c:pt>
                <c:pt idx="142">
                  <c:v>RWA</c:v>
                </c:pt>
                <c:pt idx="143">
                  <c:v>PAK</c:v>
                </c:pt>
                <c:pt idx="144">
                  <c:v>GHA</c:v>
                </c:pt>
                <c:pt idx="145">
                  <c:v>SGP</c:v>
                </c:pt>
                <c:pt idx="146">
                  <c:v>GIN</c:v>
                </c:pt>
                <c:pt idx="147">
                  <c:v>ISL</c:v>
                </c:pt>
                <c:pt idx="148">
                  <c:v>HND</c:v>
                </c:pt>
                <c:pt idx="149">
                  <c:v>BGD</c:v>
                </c:pt>
                <c:pt idx="150">
                  <c:v>SLB</c:v>
                </c:pt>
                <c:pt idx="151">
                  <c:v>MDV</c:v>
                </c:pt>
                <c:pt idx="152">
                  <c:v>HTI</c:v>
                </c:pt>
                <c:pt idx="153">
                  <c:v>TJK</c:v>
                </c:pt>
                <c:pt idx="154">
                  <c:v>MDA</c:v>
                </c:pt>
                <c:pt idx="155">
                  <c:v>TON</c:v>
                </c:pt>
                <c:pt idx="156">
                  <c:v>KGZ</c:v>
                </c:pt>
                <c:pt idx="157">
                  <c:v>WSM</c:v>
                </c:pt>
                <c:pt idx="158">
                  <c:v>FJI</c:v>
                </c:pt>
                <c:pt idx="159">
                  <c:v>DJI</c:v>
                </c:pt>
                <c:pt idx="160">
                  <c:v>LIE</c:v>
                </c:pt>
              </c:strCache>
            </c:strRef>
          </c:cat>
          <c:val>
            <c:numRef>
              <c:f>'Figure D1 Panel b)'!$I$3:$I$163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0.83374976999999995</c:v>
                </c:pt>
                <c:pt idx="83">
                  <c:v>0</c:v>
                </c:pt>
                <c:pt idx="84">
                  <c:v>0</c:v>
                </c:pt>
                <c:pt idx="85">
                  <c:v>0</c:v>
                </c:pt>
                <c:pt idx="86">
                  <c:v>0</c:v>
                </c:pt>
                <c:pt idx="87">
                  <c:v>0</c:v>
                </c:pt>
                <c:pt idx="88">
                  <c:v>0</c:v>
                </c:pt>
                <c:pt idx="89">
                  <c:v>0</c:v>
                </c:pt>
                <c:pt idx="90">
                  <c:v>0</c:v>
                </c:pt>
                <c:pt idx="91">
                  <c:v>0</c:v>
                </c:pt>
                <c:pt idx="92">
                  <c:v>0</c:v>
                </c:pt>
                <c:pt idx="93">
                  <c:v>0.52479299000000001</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0.15218275000000001</c:v>
                </c:pt>
                <c:pt idx="112">
                  <c:v>0</c:v>
                </c:pt>
                <c:pt idx="113">
                  <c:v>0</c:v>
                </c:pt>
                <c:pt idx="114">
                  <c:v>0</c:v>
                </c:pt>
                <c:pt idx="115">
                  <c:v>0</c:v>
                </c:pt>
                <c:pt idx="116">
                  <c:v>0</c:v>
                </c:pt>
                <c:pt idx="117">
                  <c:v>-7.4420029999999998E-2</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-0.56392058</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-3.6252323999999998</c:v>
                </c:pt>
                <c:pt idx="154">
                  <c:v>-3.7120989999999998</c:v>
                </c:pt>
                <c:pt idx="155">
                  <c:v>0</c:v>
                </c:pt>
                <c:pt idx="156">
                  <c:v>-4.2170294999999998</c:v>
                </c:pt>
                <c:pt idx="157">
                  <c:v>0</c:v>
                </c:pt>
                <c:pt idx="158">
                  <c:v>0</c:v>
                </c:pt>
                <c:pt idx="159">
                  <c:v>0</c:v>
                </c:pt>
                <c:pt idx="160">
                  <c:v>0</c:v>
                </c:pt>
              </c:numCache>
            </c:numRef>
          </c:val>
          <c:extLst>
            <c:ext xmlns:c16="http://schemas.microsoft.com/office/drawing/2014/chart" uri="{C3380CC4-5D6E-409C-BE32-E72D297353CC}">
              <c16:uniqueId val="{00000002-604D-4774-B325-29A0BF5BD0FA}"/>
            </c:ext>
          </c:extLst>
        </c:ser>
        <c:ser>
          <c:idx val="3"/>
          <c:order val="3"/>
          <c:tx>
            <c:strRef>
              <c:f>'Figure D1 Panel b)'!$J$2</c:f>
              <c:strCache>
                <c:ptCount val="1"/>
                <c:pt idx="0">
                  <c:v>Fuel exporting</c:v>
                </c:pt>
              </c:strCache>
            </c:strRef>
          </c:tx>
          <c:spPr>
            <a:solidFill>
              <a:srgbClr val="7030A0"/>
            </a:solidFill>
            <a:ln>
              <a:solidFill>
                <a:srgbClr val="7030A0"/>
              </a:solidFill>
            </a:ln>
            <a:effectLst/>
          </c:spPr>
          <c:invertIfNegative val="0"/>
          <c:cat>
            <c:strRef>
              <c:f>'Figure D1 Panel b)'!$A$3:$A$163</c:f>
              <c:strCache>
                <c:ptCount val="161"/>
                <c:pt idx="0">
                  <c:v>ATG</c:v>
                </c:pt>
                <c:pt idx="1">
                  <c:v>NER</c:v>
                </c:pt>
                <c:pt idx="2">
                  <c:v>SAU</c:v>
                </c:pt>
                <c:pt idx="3">
                  <c:v>BWA</c:v>
                </c:pt>
                <c:pt idx="4">
                  <c:v>GNB</c:v>
                </c:pt>
                <c:pt idx="5">
                  <c:v>CPV</c:v>
                </c:pt>
                <c:pt idx="6">
                  <c:v>PRY</c:v>
                </c:pt>
                <c:pt idx="7">
                  <c:v>GRD</c:v>
                </c:pt>
                <c:pt idx="8">
                  <c:v>LCA</c:v>
                </c:pt>
                <c:pt idx="9">
                  <c:v>PAN</c:v>
                </c:pt>
                <c:pt idx="10">
                  <c:v>BRB</c:v>
                </c:pt>
                <c:pt idx="11">
                  <c:v>BEN</c:v>
                </c:pt>
                <c:pt idx="12">
                  <c:v>LSO</c:v>
                </c:pt>
                <c:pt idx="13">
                  <c:v>CUB</c:v>
                </c:pt>
                <c:pt idx="14">
                  <c:v>BLZ</c:v>
                </c:pt>
                <c:pt idx="15">
                  <c:v>YEM</c:v>
                </c:pt>
                <c:pt idx="16">
                  <c:v>NPL</c:v>
                </c:pt>
                <c:pt idx="17">
                  <c:v>TTO</c:v>
                </c:pt>
                <c:pt idx="18">
                  <c:v>DNK</c:v>
                </c:pt>
                <c:pt idx="19">
                  <c:v>CRI</c:v>
                </c:pt>
                <c:pt idx="20">
                  <c:v>CAN</c:v>
                </c:pt>
                <c:pt idx="21">
                  <c:v>TCD</c:v>
                </c:pt>
                <c:pt idx="22">
                  <c:v>MWI</c:v>
                </c:pt>
                <c:pt idx="23">
                  <c:v>MLI</c:v>
                </c:pt>
                <c:pt idx="24">
                  <c:v>NLD</c:v>
                </c:pt>
                <c:pt idx="25">
                  <c:v>CIV</c:v>
                </c:pt>
                <c:pt idx="26">
                  <c:v>GBR</c:v>
                </c:pt>
                <c:pt idx="27">
                  <c:v>BRN</c:v>
                </c:pt>
                <c:pt idx="28">
                  <c:v>CAF</c:v>
                </c:pt>
                <c:pt idx="29">
                  <c:v>LVA</c:v>
                </c:pt>
                <c:pt idx="30">
                  <c:v>BOL</c:v>
                </c:pt>
                <c:pt idx="31">
                  <c:v>MMR</c:v>
                </c:pt>
                <c:pt idx="32">
                  <c:v>VUT</c:v>
                </c:pt>
                <c:pt idx="33">
                  <c:v>SYC</c:v>
                </c:pt>
                <c:pt idx="34">
                  <c:v>BFA</c:v>
                </c:pt>
                <c:pt idx="35">
                  <c:v>COD</c:v>
                </c:pt>
                <c:pt idx="36">
                  <c:v>CHE</c:v>
                </c:pt>
                <c:pt idx="37">
                  <c:v>QAT</c:v>
                </c:pt>
                <c:pt idx="38">
                  <c:v>TZA</c:v>
                </c:pt>
                <c:pt idx="39">
                  <c:v>MOZ</c:v>
                </c:pt>
                <c:pt idx="40">
                  <c:v>AUT</c:v>
                </c:pt>
                <c:pt idx="41">
                  <c:v>SWZ</c:v>
                </c:pt>
                <c:pt idx="42">
                  <c:v>BEL</c:v>
                </c:pt>
                <c:pt idx="43">
                  <c:v>USA</c:v>
                </c:pt>
                <c:pt idx="44">
                  <c:v>SUR</c:v>
                </c:pt>
                <c:pt idx="45">
                  <c:v>NOR</c:v>
                </c:pt>
                <c:pt idx="46">
                  <c:v>LTU</c:v>
                </c:pt>
                <c:pt idx="47">
                  <c:v>VEN</c:v>
                </c:pt>
                <c:pt idx="48">
                  <c:v>SLE</c:v>
                </c:pt>
                <c:pt idx="49">
                  <c:v>KWT</c:v>
                </c:pt>
                <c:pt idx="50">
                  <c:v>ARG</c:v>
                </c:pt>
                <c:pt idx="51">
                  <c:v>DEU</c:v>
                </c:pt>
                <c:pt idx="52">
                  <c:v>JAM</c:v>
                </c:pt>
                <c:pt idx="53">
                  <c:v>GAB</c:v>
                </c:pt>
                <c:pt idx="54">
                  <c:v>HKG</c:v>
                </c:pt>
                <c:pt idx="55">
                  <c:v>PRT</c:v>
                </c:pt>
                <c:pt idx="56">
                  <c:v>PER</c:v>
                </c:pt>
                <c:pt idx="57">
                  <c:v>DOM</c:v>
                </c:pt>
                <c:pt idx="58">
                  <c:v>ZMB</c:v>
                </c:pt>
                <c:pt idx="59">
                  <c:v>POL</c:v>
                </c:pt>
                <c:pt idx="60">
                  <c:v>ECU</c:v>
                </c:pt>
                <c:pt idx="61">
                  <c:v>ARE</c:v>
                </c:pt>
                <c:pt idx="62">
                  <c:v>EST</c:v>
                </c:pt>
                <c:pt idx="63">
                  <c:v>TUN</c:v>
                </c:pt>
                <c:pt idx="64">
                  <c:v>NZL</c:v>
                </c:pt>
                <c:pt idx="65">
                  <c:v>NAM</c:v>
                </c:pt>
                <c:pt idx="66">
                  <c:v>BRA</c:v>
                </c:pt>
                <c:pt idx="67">
                  <c:v>EGY</c:v>
                </c:pt>
                <c:pt idx="68">
                  <c:v>KHM</c:v>
                </c:pt>
                <c:pt idx="69">
                  <c:v>GUY</c:v>
                </c:pt>
                <c:pt idx="70">
                  <c:v>GMB</c:v>
                </c:pt>
                <c:pt idx="71">
                  <c:v>IRL</c:v>
                </c:pt>
                <c:pt idx="72">
                  <c:v>ESP</c:v>
                </c:pt>
                <c:pt idx="73">
                  <c:v>AUS</c:v>
                </c:pt>
                <c:pt idx="74">
                  <c:v>SLV</c:v>
                </c:pt>
                <c:pt idx="75">
                  <c:v>ZWE</c:v>
                </c:pt>
                <c:pt idx="76">
                  <c:v>ZAF</c:v>
                </c:pt>
                <c:pt idx="77">
                  <c:v>AGO</c:v>
                </c:pt>
                <c:pt idx="78">
                  <c:v>PNG</c:v>
                </c:pt>
                <c:pt idx="79">
                  <c:v>MYS</c:v>
                </c:pt>
                <c:pt idx="80">
                  <c:v>IDN</c:v>
                </c:pt>
                <c:pt idx="81">
                  <c:v>COL</c:v>
                </c:pt>
                <c:pt idx="82">
                  <c:v>GEO</c:v>
                </c:pt>
                <c:pt idx="83">
                  <c:v>CZE</c:v>
                </c:pt>
                <c:pt idx="84">
                  <c:v>FIN</c:v>
                </c:pt>
                <c:pt idx="85">
                  <c:v>SWE</c:v>
                </c:pt>
                <c:pt idx="86">
                  <c:v>DMA</c:v>
                </c:pt>
                <c:pt idx="87">
                  <c:v>GTM</c:v>
                </c:pt>
                <c:pt idx="88">
                  <c:v>PHL</c:v>
                </c:pt>
                <c:pt idx="89">
                  <c:v>OMN</c:v>
                </c:pt>
                <c:pt idx="90">
                  <c:v>FRA</c:v>
                </c:pt>
                <c:pt idx="91">
                  <c:v>IND</c:v>
                </c:pt>
                <c:pt idx="92">
                  <c:v>MKD</c:v>
                </c:pt>
                <c:pt idx="93">
                  <c:v>ALB</c:v>
                </c:pt>
                <c:pt idx="94">
                  <c:v>MLT</c:v>
                </c:pt>
                <c:pt idx="95">
                  <c:v>JOR</c:v>
                </c:pt>
                <c:pt idx="96">
                  <c:v>NGA</c:v>
                </c:pt>
                <c:pt idx="97">
                  <c:v>CMR</c:v>
                </c:pt>
                <c:pt idx="98">
                  <c:v>CHL</c:v>
                </c:pt>
                <c:pt idx="99">
                  <c:v>LAO</c:v>
                </c:pt>
                <c:pt idx="100">
                  <c:v>NIC</c:v>
                </c:pt>
                <c:pt idx="101">
                  <c:v>HUN</c:v>
                </c:pt>
                <c:pt idx="102">
                  <c:v>MAR</c:v>
                </c:pt>
                <c:pt idx="103">
                  <c:v>HRV</c:v>
                </c:pt>
                <c:pt idx="104">
                  <c:v>ITA</c:v>
                </c:pt>
                <c:pt idx="105">
                  <c:v>TUR</c:v>
                </c:pt>
                <c:pt idx="106">
                  <c:v>MDG</c:v>
                </c:pt>
                <c:pt idx="107">
                  <c:v>SVN</c:v>
                </c:pt>
                <c:pt idx="108">
                  <c:v>KEN</c:v>
                </c:pt>
                <c:pt idx="109">
                  <c:v>LUX</c:v>
                </c:pt>
                <c:pt idx="110">
                  <c:v>KOR</c:v>
                </c:pt>
                <c:pt idx="111">
                  <c:v>MNE</c:v>
                </c:pt>
                <c:pt idx="112">
                  <c:v>MAC</c:v>
                </c:pt>
                <c:pt idx="113">
                  <c:v>VNM</c:v>
                </c:pt>
                <c:pt idx="114">
                  <c:v>URY</c:v>
                </c:pt>
                <c:pt idx="115">
                  <c:v>MEX</c:v>
                </c:pt>
                <c:pt idx="116">
                  <c:v>MUS</c:v>
                </c:pt>
                <c:pt idx="117">
                  <c:v>UKR</c:v>
                </c:pt>
                <c:pt idx="118">
                  <c:v>GRC</c:v>
                </c:pt>
                <c:pt idx="119">
                  <c:v>BDI</c:v>
                </c:pt>
                <c:pt idx="120">
                  <c:v>BGR</c:v>
                </c:pt>
                <c:pt idx="121">
                  <c:v>CYP</c:v>
                </c:pt>
                <c:pt idx="122">
                  <c:v>THA</c:v>
                </c:pt>
                <c:pt idx="123">
                  <c:v>SVK</c:v>
                </c:pt>
                <c:pt idx="124">
                  <c:v>COG</c:v>
                </c:pt>
                <c:pt idx="125">
                  <c:v>ISR</c:v>
                </c:pt>
                <c:pt idx="126">
                  <c:v>TGO</c:v>
                </c:pt>
                <c:pt idx="127">
                  <c:v>JPN</c:v>
                </c:pt>
                <c:pt idx="128">
                  <c:v>KNA</c:v>
                </c:pt>
                <c:pt idx="129">
                  <c:v>LKA</c:v>
                </c:pt>
                <c:pt idx="130">
                  <c:v>MRT</c:v>
                </c:pt>
                <c:pt idx="131">
                  <c:v>TWN</c:v>
                </c:pt>
                <c:pt idx="132">
                  <c:v>SEN</c:v>
                </c:pt>
                <c:pt idx="133">
                  <c:v>KAZ</c:v>
                </c:pt>
                <c:pt idx="134">
                  <c:v>ARM</c:v>
                </c:pt>
                <c:pt idx="135">
                  <c:v>UGA</c:v>
                </c:pt>
                <c:pt idx="136">
                  <c:v>ROU</c:v>
                </c:pt>
                <c:pt idx="137">
                  <c:v>VCT</c:v>
                </c:pt>
                <c:pt idx="138">
                  <c:v>RUS</c:v>
                </c:pt>
                <c:pt idx="139">
                  <c:v>MNG</c:v>
                </c:pt>
                <c:pt idx="140">
                  <c:v>BHR</c:v>
                </c:pt>
                <c:pt idx="141">
                  <c:v>CHN</c:v>
                </c:pt>
                <c:pt idx="142">
                  <c:v>RWA</c:v>
                </c:pt>
                <c:pt idx="143">
                  <c:v>PAK</c:v>
                </c:pt>
                <c:pt idx="144">
                  <c:v>GHA</c:v>
                </c:pt>
                <c:pt idx="145">
                  <c:v>SGP</c:v>
                </c:pt>
                <c:pt idx="146">
                  <c:v>GIN</c:v>
                </c:pt>
                <c:pt idx="147">
                  <c:v>ISL</c:v>
                </c:pt>
                <c:pt idx="148">
                  <c:v>HND</c:v>
                </c:pt>
                <c:pt idx="149">
                  <c:v>BGD</c:v>
                </c:pt>
                <c:pt idx="150">
                  <c:v>SLB</c:v>
                </c:pt>
                <c:pt idx="151">
                  <c:v>MDV</c:v>
                </c:pt>
                <c:pt idx="152">
                  <c:v>HTI</c:v>
                </c:pt>
                <c:pt idx="153">
                  <c:v>TJK</c:v>
                </c:pt>
                <c:pt idx="154">
                  <c:v>MDA</c:v>
                </c:pt>
                <c:pt idx="155">
                  <c:v>TON</c:v>
                </c:pt>
                <c:pt idx="156">
                  <c:v>KGZ</c:v>
                </c:pt>
                <c:pt idx="157">
                  <c:v>WSM</c:v>
                </c:pt>
                <c:pt idx="158">
                  <c:v>FJI</c:v>
                </c:pt>
                <c:pt idx="159">
                  <c:v>DJI</c:v>
                </c:pt>
                <c:pt idx="160">
                  <c:v>LIE</c:v>
                </c:pt>
              </c:strCache>
            </c:strRef>
          </c:cat>
          <c:val>
            <c:numRef>
              <c:f>'Figure D1 Panel b)'!$J$3:$J$163</c:f>
              <c:numCache>
                <c:formatCode>General</c:formatCode>
                <c:ptCount val="161"/>
                <c:pt idx="0">
                  <c:v>0</c:v>
                </c:pt>
                <c:pt idx="1">
                  <c:v>0</c:v>
                </c:pt>
                <c:pt idx="2">
                  <c:v>5.8433966000000002</c:v>
                </c:pt>
                <c:pt idx="3">
                  <c:v>0</c:v>
                </c:pt>
                <c:pt idx="4">
                  <c:v>0</c:v>
                </c:pt>
                <c:pt idx="5">
                  <c:v>0</c:v>
                </c:pt>
                <c:pt idx="6">
                  <c:v>0</c:v>
                </c:pt>
                <c:pt idx="7">
                  <c:v>0</c:v>
                </c:pt>
                <c:pt idx="8">
                  <c:v>0</c:v>
                </c:pt>
                <c:pt idx="9">
                  <c:v>0</c:v>
                </c:pt>
                <c:pt idx="10">
                  <c:v>0</c:v>
                </c:pt>
                <c:pt idx="11">
                  <c:v>0</c:v>
                </c:pt>
                <c:pt idx="12">
                  <c:v>0</c:v>
                </c:pt>
                <c:pt idx="13">
                  <c:v>0</c:v>
                </c:pt>
                <c:pt idx="14">
                  <c:v>0</c:v>
                </c:pt>
                <c:pt idx="15">
                  <c:v>3.7854687999999999</c:v>
                </c:pt>
                <c:pt idx="16">
                  <c:v>0</c:v>
                </c:pt>
                <c:pt idx="17">
                  <c:v>3.6056887999999998</c:v>
                </c:pt>
                <c:pt idx="18">
                  <c:v>0</c:v>
                </c:pt>
                <c:pt idx="19">
                  <c:v>0</c:v>
                </c:pt>
                <c:pt idx="20">
                  <c:v>0</c:v>
                </c:pt>
                <c:pt idx="21">
                  <c:v>3.4105976</c:v>
                </c:pt>
                <c:pt idx="22">
                  <c:v>0</c:v>
                </c:pt>
                <c:pt idx="23">
                  <c:v>0</c:v>
                </c:pt>
                <c:pt idx="24">
                  <c:v>0</c:v>
                </c:pt>
                <c:pt idx="25">
                  <c:v>0</c:v>
                </c:pt>
                <c:pt idx="26">
                  <c:v>0</c:v>
                </c:pt>
                <c:pt idx="27">
                  <c:v>2.8667221999999999</c:v>
                </c:pt>
                <c:pt idx="28">
                  <c:v>0</c:v>
                </c:pt>
                <c:pt idx="29">
                  <c:v>0</c:v>
                </c:pt>
                <c:pt idx="30">
                  <c:v>2.5051230000000002</c:v>
                </c:pt>
                <c:pt idx="31">
                  <c:v>0</c:v>
                </c:pt>
                <c:pt idx="32">
                  <c:v>0</c:v>
                </c:pt>
                <c:pt idx="33">
                  <c:v>0</c:v>
                </c:pt>
                <c:pt idx="34">
                  <c:v>0</c:v>
                </c:pt>
                <c:pt idx="35">
                  <c:v>0</c:v>
                </c:pt>
                <c:pt idx="36">
                  <c:v>0</c:v>
                </c:pt>
                <c:pt idx="37">
                  <c:v>2.0865260999999999</c:v>
                </c:pt>
                <c:pt idx="38">
                  <c:v>0</c:v>
                </c:pt>
                <c:pt idx="39">
                  <c:v>2.0687823999999999</c:v>
                </c:pt>
                <c:pt idx="40">
                  <c:v>0</c:v>
                </c:pt>
                <c:pt idx="41">
                  <c:v>0</c:v>
                </c:pt>
                <c:pt idx="42">
                  <c:v>0</c:v>
                </c:pt>
                <c:pt idx="43">
                  <c:v>0</c:v>
                </c:pt>
                <c:pt idx="44">
                  <c:v>0</c:v>
                </c:pt>
                <c:pt idx="45">
                  <c:v>1.7839609000000001</c:v>
                </c:pt>
                <c:pt idx="46">
                  <c:v>0</c:v>
                </c:pt>
                <c:pt idx="47">
                  <c:v>1.6866977999999999</c:v>
                </c:pt>
                <c:pt idx="48">
                  <c:v>0</c:v>
                </c:pt>
                <c:pt idx="49">
                  <c:v>1.6851615</c:v>
                </c:pt>
                <c:pt idx="50">
                  <c:v>0</c:v>
                </c:pt>
                <c:pt idx="51">
                  <c:v>0</c:v>
                </c:pt>
                <c:pt idx="52">
                  <c:v>0</c:v>
                </c:pt>
                <c:pt idx="53">
                  <c:v>1.6002243</c:v>
                </c:pt>
                <c:pt idx="54">
                  <c:v>0</c:v>
                </c:pt>
                <c:pt idx="55">
                  <c:v>0</c:v>
                </c:pt>
                <c:pt idx="56">
                  <c:v>0</c:v>
                </c:pt>
                <c:pt idx="57">
                  <c:v>0</c:v>
                </c:pt>
                <c:pt idx="58">
                  <c:v>0</c:v>
                </c:pt>
                <c:pt idx="59">
                  <c:v>0</c:v>
                </c:pt>
                <c:pt idx="60">
                  <c:v>1.4387274000000001</c:v>
                </c:pt>
                <c:pt idx="61">
                  <c:v>1.357707</c:v>
                </c:pt>
                <c:pt idx="62">
                  <c:v>0</c:v>
                </c:pt>
                <c:pt idx="63">
                  <c:v>0</c:v>
                </c:pt>
                <c:pt idx="64">
                  <c:v>0</c:v>
                </c:pt>
                <c:pt idx="65">
                  <c:v>0</c:v>
                </c:pt>
                <c:pt idx="66">
                  <c:v>0</c:v>
                </c:pt>
                <c:pt idx="67">
                  <c:v>0</c:v>
                </c:pt>
                <c:pt idx="68">
                  <c:v>0</c:v>
                </c:pt>
                <c:pt idx="69">
                  <c:v>0</c:v>
                </c:pt>
                <c:pt idx="70">
                  <c:v>0</c:v>
                </c:pt>
                <c:pt idx="71">
                  <c:v>0</c:v>
                </c:pt>
                <c:pt idx="72">
                  <c:v>0</c:v>
                </c:pt>
                <c:pt idx="73">
                  <c:v>1.0831895</c:v>
                </c:pt>
                <c:pt idx="74">
                  <c:v>0</c:v>
                </c:pt>
                <c:pt idx="75">
                  <c:v>0</c:v>
                </c:pt>
                <c:pt idx="76">
                  <c:v>0</c:v>
                </c:pt>
                <c:pt idx="77">
                  <c:v>0.95864245999999997</c:v>
                </c:pt>
                <c:pt idx="78">
                  <c:v>0.91234873999999999</c:v>
                </c:pt>
                <c:pt idx="79">
                  <c:v>0</c:v>
                </c:pt>
                <c:pt idx="80">
                  <c:v>0.89903772999999998</c:v>
                </c:pt>
                <c:pt idx="81">
                  <c:v>0.86668482999999996</c:v>
                </c:pt>
                <c:pt idx="82">
                  <c:v>0</c:v>
                </c:pt>
                <c:pt idx="83">
                  <c:v>0</c:v>
                </c:pt>
                <c:pt idx="84">
                  <c:v>0</c:v>
                </c:pt>
                <c:pt idx="85">
                  <c:v>0</c:v>
                </c:pt>
                <c:pt idx="86">
                  <c:v>0</c:v>
                </c:pt>
                <c:pt idx="87">
                  <c:v>0</c:v>
                </c:pt>
                <c:pt idx="88">
                  <c:v>0</c:v>
                </c:pt>
                <c:pt idx="89">
                  <c:v>0.68799984000000003</c:v>
                </c:pt>
                <c:pt idx="90">
                  <c:v>0</c:v>
                </c:pt>
                <c:pt idx="91">
                  <c:v>0</c:v>
                </c:pt>
                <c:pt idx="92">
                  <c:v>0</c:v>
                </c:pt>
                <c:pt idx="93">
                  <c:v>0</c:v>
                </c:pt>
                <c:pt idx="94">
                  <c:v>0</c:v>
                </c:pt>
                <c:pt idx="95">
                  <c:v>0</c:v>
                </c:pt>
                <c:pt idx="96">
                  <c:v>0.43783353000000003</c:v>
                </c:pt>
                <c:pt idx="97">
                  <c:v>0.42573469000000003</c:v>
                </c:pt>
                <c:pt idx="98">
                  <c:v>0</c:v>
                </c:pt>
                <c:pt idx="99">
                  <c:v>0</c:v>
                </c:pt>
                <c:pt idx="100">
                  <c:v>0</c:v>
                </c:pt>
                <c:pt idx="101">
                  <c:v>0</c:v>
                </c:pt>
                <c:pt idx="102">
                  <c:v>0</c:v>
                </c:pt>
                <c:pt idx="103">
                  <c:v>0</c:v>
                </c:pt>
                <c:pt idx="104">
                  <c:v>0</c:v>
                </c:pt>
                <c:pt idx="105">
                  <c:v>0</c:v>
                </c:pt>
                <c:pt idx="106">
                  <c:v>0</c:v>
                </c:pt>
                <c:pt idx="107">
                  <c:v>0</c:v>
                </c:pt>
                <c:pt idx="108">
                  <c:v>0</c:v>
                </c:pt>
                <c:pt idx="109">
                  <c:v>0</c:v>
                </c:pt>
                <c:pt idx="110">
                  <c:v>0.17535707</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-0.26292012999999997</c:v>
                </c:pt>
                <c:pt idx="125">
                  <c:v>0</c:v>
                </c:pt>
                <c:pt idx="126">
                  <c:v>0</c:v>
                </c:pt>
                <c:pt idx="127">
                  <c:v>0</c:v>
                </c:pt>
                <c:pt idx="128">
                  <c:v>0</c:v>
                </c:pt>
                <c:pt idx="129">
                  <c:v>0</c:v>
                </c:pt>
                <c:pt idx="130">
                  <c:v>0</c:v>
                </c:pt>
                <c:pt idx="131">
                  <c:v>0</c:v>
                </c:pt>
                <c:pt idx="132">
                  <c:v>0</c:v>
                </c:pt>
                <c:pt idx="133">
                  <c:v>-0.49829955999999997</c:v>
                </c:pt>
                <c:pt idx="134">
                  <c:v>0</c:v>
                </c:pt>
                <c:pt idx="135">
                  <c:v>0</c:v>
                </c:pt>
                <c:pt idx="136">
                  <c:v>0</c:v>
                </c:pt>
                <c:pt idx="137">
                  <c:v>0</c:v>
                </c:pt>
                <c:pt idx="138">
                  <c:v>-0.86523729999999999</c:v>
                </c:pt>
                <c:pt idx="139">
                  <c:v>-0.91370448999999998</c:v>
                </c:pt>
                <c:pt idx="140">
                  <c:v>-0.92849621999999998</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4-604D-4774-B325-29A0BF5BD0FA}"/>
            </c:ext>
          </c:extLst>
        </c:ser>
        <c:dLbls>
          <c:showLegendKey val="0"/>
          <c:showVal val="0"/>
          <c:showCatName val="0"/>
          <c:showSerName val="0"/>
          <c:showPercent val="0"/>
          <c:showBubbleSize val="0"/>
        </c:dLbls>
        <c:gapWidth val="100"/>
        <c:overlap val="100"/>
        <c:axId val="1250259168"/>
        <c:axId val="1250258512"/>
      </c:barChart>
      <c:catAx>
        <c:axId val="125025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0258512"/>
        <c:crosses val="autoZero"/>
        <c:auto val="1"/>
        <c:lblAlgn val="ctr"/>
        <c:lblOffset val="100"/>
        <c:noMultiLvlLbl val="0"/>
      </c:catAx>
      <c:valAx>
        <c:axId val="1250258512"/>
        <c:scaling>
          <c:orientation val="minMax"/>
          <c:max val="7"/>
          <c:min val="-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025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D1 Panel c)'!$G$2</c:f>
              <c:strCache>
                <c:ptCount val="1"/>
                <c:pt idx="0">
                  <c:v>Developing</c:v>
                </c:pt>
              </c:strCache>
            </c:strRef>
          </c:tx>
          <c:spPr>
            <a:solidFill>
              <a:srgbClr val="00B050"/>
            </a:solidFill>
            <a:ln>
              <a:solidFill>
                <a:srgbClr val="00B050"/>
              </a:solidFill>
            </a:ln>
            <a:effectLst/>
          </c:spPr>
          <c:invertIfNegative val="0"/>
          <c:cat>
            <c:strRef>
              <c:f>'Figure D1 Panel c)'!$A$3:$A$163</c:f>
              <c:strCache>
                <c:ptCount val="161"/>
                <c:pt idx="0">
                  <c:v>COD</c:v>
                </c:pt>
                <c:pt idx="1">
                  <c:v>HTI</c:v>
                </c:pt>
                <c:pt idx="2">
                  <c:v>LSO</c:v>
                </c:pt>
                <c:pt idx="3">
                  <c:v>BWA</c:v>
                </c:pt>
                <c:pt idx="4">
                  <c:v>MLI</c:v>
                </c:pt>
                <c:pt idx="5">
                  <c:v>LAO</c:v>
                </c:pt>
                <c:pt idx="6">
                  <c:v>GNB</c:v>
                </c:pt>
                <c:pt idx="7">
                  <c:v>BOL</c:v>
                </c:pt>
                <c:pt idx="8">
                  <c:v>HND</c:v>
                </c:pt>
                <c:pt idx="9">
                  <c:v>BRN</c:v>
                </c:pt>
                <c:pt idx="10">
                  <c:v>SYC</c:v>
                </c:pt>
                <c:pt idx="11">
                  <c:v>BFA</c:v>
                </c:pt>
                <c:pt idx="12">
                  <c:v>VUT</c:v>
                </c:pt>
                <c:pt idx="13">
                  <c:v>TCD</c:v>
                </c:pt>
                <c:pt idx="14">
                  <c:v>CRI</c:v>
                </c:pt>
                <c:pt idx="15">
                  <c:v>MEX</c:v>
                </c:pt>
                <c:pt idx="16">
                  <c:v>MDG</c:v>
                </c:pt>
                <c:pt idx="17">
                  <c:v>CPV</c:v>
                </c:pt>
                <c:pt idx="18">
                  <c:v>DOM</c:v>
                </c:pt>
                <c:pt idx="19">
                  <c:v>MOZ</c:v>
                </c:pt>
                <c:pt idx="20">
                  <c:v>NIC</c:v>
                </c:pt>
                <c:pt idx="21">
                  <c:v>ZMB</c:v>
                </c:pt>
                <c:pt idx="22">
                  <c:v>PNG</c:v>
                </c:pt>
                <c:pt idx="23">
                  <c:v>KHM</c:v>
                </c:pt>
                <c:pt idx="24">
                  <c:v>GUY</c:v>
                </c:pt>
                <c:pt idx="25">
                  <c:v>GAB</c:v>
                </c:pt>
                <c:pt idx="26">
                  <c:v>LCA</c:v>
                </c:pt>
                <c:pt idx="27">
                  <c:v>VEN</c:v>
                </c:pt>
                <c:pt idx="28">
                  <c:v>CHL</c:v>
                </c:pt>
                <c:pt idx="29">
                  <c:v>SUR</c:v>
                </c:pt>
                <c:pt idx="30">
                  <c:v>SLV</c:v>
                </c:pt>
                <c:pt idx="31">
                  <c:v>GHA</c:v>
                </c:pt>
                <c:pt idx="32">
                  <c:v>GMB</c:v>
                </c:pt>
                <c:pt idx="33">
                  <c:v>PER</c:v>
                </c:pt>
                <c:pt idx="34">
                  <c:v>IRL</c:v>
                </c:pt>
                <c:pt idx="35">
                  <c:v>SLE</c:v>
                </c:pt>
                <c:pt idx="36">
                  <c:v>ZAF</c:v>
                </c:pt>
                <c:pt idx="37">
                  <c:v>QAT</c:v>
                </c:pt>
                <c:pt idx="38">
                  <c:v>CAN</c:v>
                </c:pt>
                <c:pt idx="39">
                  <c:v>MAC</c:v>
                </c:pt>
                <c:pt idx="40">
                  <c:v>COG</c:v>
                </c:pt>
                <c:pt idx="41">
                  <c:v>MUS</c:v>
                </c:pt>
                <c:pt idx="42">
                  <c:v>NAM</c:v>
                </c:pt>
                <c:pt idx="43">
                  <c:v>SEN</c:v>
                </c:pt>
                <c:pt idx="44">
                  <c:v>MDV</c:v>
                </c:pt>
                <c:pt idx="45">
                  <c:v>SLB</c:v>
                </c:pt>
                <c:pt idx="46">
                  <c:v>ECU</c:v>
                </c:pt>
                <c:pt idx="47">
                  <c:v>ATG</c:v>
                </c:pt>
                <c:pt idx="48">
                  <c:v>BGD</c:v>
                </c:pt>
                <c:pt idx="49">
                  <c:v>PHL</c:v>
                </c:pt>
                <c:pt idx="50">
                  <c:v>GRD</c:v>
                </c:pt>
                <c:pt idx="51">
                  <c:v>GTM</c:v>
                </c:pt>
                <c:pt idx="52">
                  <c:v>ALB</c:v>
                </c:pt>
                <c:pt idx="53">
                  <c:v>TZA</c:v>
                </c:pt>
                <c:pt idx="54">
                  <c:v>BDI</c:v>
                </c:pt>
                <c:pt idx="55">
                  <c:v>MMR</c:v>
                </c:pt>
                <c:pt idx="56">
                  <c:v>ZWE</c:v>
                </c:pt>
                <c:pt idx="57">
                  <c:v>USA</c:v>
                </c:pt>
                <c:pt idx="58">
                  <c:v>CAF</c:v>
                </c:pt>
                <c:pt idx="59">
                  <c:v>HKG</c:v>
                </c:pt>
                <c:pt idx="60">
                  <c:v>MYS</c:v>
                </c:pt>
                <c:pt idx="61">
                  <c:v>NPL</c:v>
                </c:pt>
                <c:pt idx="62">
                  <c:v>KNA</c:v>
                </c:pt>
                <c:pt idx="63">
                  <c:v>PRT</c:v>
                </c:pt>
                <c:pt idx="64">
                  <c:v>BLZ</c:v>
                </c:pt>
                <c:pt idx="65">
                  <c:v>KWT</c:v>
                </c:pt>
                <c:pt idx="66">
                  <c:v>MAR</c:v>
                </c:pt>
                <c:pt idx="67">
                  <c:v>AGO</c:v>
                </c:pt>
                <c:pt idx="68">
                  <c:v>NER</c:v>
                </c:pt>
                <c:pt idx="69">
                  <c:v>AUS</c:v>
                </c:pt>
                <c:pt idx="70">
                  <c:v>SGP</c:v>
                </c:pt>
                <c:pt idx="71">
                  <c:v>JPN</c:v>
                </c:pt>
                <c:pt idx="72">
                  <c:v>LKA</c:v>
                </c:pt>
                <c:pt idx="73">
                  <c:v>LUX</c:v>
                </c:pt>
                <c:pt idx="74">
                  <c:v>THA</c:v>
                </c:pt>
                <c:pt idx="75">
                  <c:v>NOR</c:v>
                </c:pt>
                <c:pt idx="76">
                  <c:v>IDN</c:v>
                </c:pt>
                <c:pt idx="77">
                  <c:v>CMR</c:v>
                </c:pt>
                <c:pt idx="78">
                  <c:v>SWZ</c:v>
                </c:pt>
                <c:pt idx="79">
                  <c:v>BHR</c:v>
                </c:pt>
                <c:pt idx="80">
                  <c:v>ISR</c:v>
                </c:pt>
                <c:pt idx="81">
                  <c:v>CHN</c:v>
                </c:pt>
                <c:pt idx="82">
                  <c:v>MNG</c:v>
                </c:pt>
                <c:pt idx="83">
                  <c:v>CIV</c:v>
                </c:pt>
                <c:pt idx="84">
                  <c:v>PAN</c:v>
                </c:pt>
                <c:pt idx="85">
                  <c:v>COL</c:v>
                </c:pt>
                <c:pt idx="86">
                  <c:v>TWN</c:v>
                </c:pt>
                <c:pt idx="87">
                  <c:v>GBR</c:v>
                </c:pt>
                <c:pt idx="88">
                  <c:v>CHE</c:v>
                </c:pt>
                <c:pt idx="89">
                  <c:v>SAU</c:v>
                </c:pt>
                <c:pt idx="90">
                  <c:v>TTO</c:v>
                </c:pt>
                <c:pt idx="91">
                  <c:v>HUN</c:v>
                </c:pt>
                <c:pt idx="92">
                  <c:v>SWE</c:v>
                </c:pt>
                <c:pt idx="93">
                  <c:v>NLD</c:v>
                </c:pt>
                <c:pt idx="94">
                  <c:v>SVK</c:v>
                </c:pt>
                <c:pt idx="95">
                  <c:v>CZE</c:v>
                </c:pt>
                <c:pt idx="96">
                  <c:v>BEL</c:v>
                </c:pt>
                <c:pt idx="97">
                  <c:v>VNM</c:v>
                </c:pt>
                <c:pt idx="98">
                  <c:v>BRB</c:v>
                </c:pt>
                <c:pt idx="99">
                  <c:v>KEN</c:v>
                </c:pt>
                <c:pt idx="100">
                  <c:v>ROU</c:v>
                </c:pt>
                <c:pt idx="101">
                  <c:v>FRA</c:v>
                </c:pt>
                <c:pt idx="102">
                  <c:v>MRT</c:v>
                </c:pt>
                <c:pt idx="103">
                  <c:v>DEU</c:v>
                </c:pt>
                <c:pt idx="104">
                  <c:v>AUT</c:v>
                </c:pt>
                <c:pt idx="105">
                  <c:v>IND</c:v>
                </c:pt>
                <c:pt idx="106">
                  <c:v>JAM</c:v>
                </c:pt>
                <c:pt idx="107">
                  <c:v>MWI</c:v>
                </c:pt>
                <c:pt idx="108">
                  <c:v>FIN</c:v>
                </c:pt>
                <c:pt idx="109">
                  <c:v>ESP</c:v>
                </c:pt>
                <c:pt idx="110">
                  <c:v>ISL</c:v>
                </c:pt>
                <c:pt idx="111">
                  <c:v>EST</c:v>
                </c:pt>
                <c:pt idx="112">
                  <c:v>BEN</c:v>
                </c:pt>
                <c:pt idx="113">
                  <c:v>TUN</c:v>
                </c:pt>
                <c:pt idx="114">
                  <c:v>PAK</c:v>
                </c:pt>
                <c:pt idx="115">
                  <c:v>CYP</c:v>
                </c:pt>
                <c:pt idx="116">
                  <c:v>NZL</c:v>
                </c:pt>
                <c:pt idx="117">
                  <c:v>POL</c:v>
                </c:pt>
                <c:pt idx="118">
                  <c:v>ITA</c:v>
                </c:pt>
                <c:pt idx="119">
                  <c:v>DNK</c:v>
                </c:pt>
                <c:pt idx="120">
                  <c:v>YEM</c:v>
                </c:pt>
                <c:pt idx="121">
                  <c:v>BRA</c:v>
                </c:pt>
                <c:pt idx="122">
                  <c:v>TGO</c:v>
                </c:pt>
                <c:pt idx="123">
                  <c:v>ARG</c:v>
                </c:pt>
                <c:pt idx="124">
                  <c:v>NGA</c:v>
                </c:pt>
                <c:pt idx="125">
                  <c:v>LVA</c:v>
                </c:pt>
                <c:pt idx="126">
                  <c:v>LTU</c:v>
                </c:pt>
                <c:pt idx="127">
                  <c:v>TON</c:v>
                </c:pt>
                <c:pt idx="128">
                  <c:v>BGR</c:v>
                </c:pt>
                <c:pt idx="129">
                  <c:v>MLT</c:v>
                </c:pt>
                <c:pt idx="130">
                  <c:v>KOR</c:v>
                </c:pt>
                <c:pt idx="131">
                  <c:v>URY</c:v>
                </c:pt>
                <c:pt idx="132">
                  <c:v>CUB</c:v>
                </c:pt>
                <c:pt idx="133">
                  <c:v>DMA</c:v>
                </c:pt>
                <c:pt idx="134">
                  <c:v>VCT</c:v>
                </c:pt>
                <c:pt idx="135">
                  <c:v>EGY</c:v>
                </c:pt>
                <c:pt idx="136">
                  <c:v>MKD</c:v>
                </c:pt>
                <c:pt idx="137">
                  <c:v>RWA</c:v>
                </c:pt>
                <c:pt idx="138">
                  <c:v>RUS</c:v>
                </c:pt>
                <c:pt idx="139">
                  <c:v>GRC</c:v>
                </c:pt>
                <c:pt idx="140">
                  <c:v>ARM</c:v>
                </c:pt>
                <c:pt idx="141">
                  <c:v>UGA</c:v>
                </c:pt>
                <c:pt idx="142">
                  <c:v>KGZ</c:v>
                </c:pt>
                <c:pt idx="143">
                  <c:v>OMN</c:v>
                </c:pt>
                <c:pt idx="144">
                  <c:v>KAZ</c:v>
                </c:pt>
                <c:pt idx="145">
                  <c:v>GEO</c:v>
                </c:pt>
                <c:pt idx="146">
                  <c:v>SVN</c:v>
                </c:pt>
                <c:pt idx="147">
                  <c:v>TUR</c:v>
                </c:pt>
                <c:pt idx="148">
                  <c:v>PRY</c:v>
                </c:pt>
                <c:pt idx="149">
                  <c:v>ARE</c:v>
                </c:pt>
                <c:pt idx="150">
                  <c:v>FJI</c:v>
                </c:pt>
                <c:pt idx="151">
                  <c:v>JOR</c:v>
                </c:pt>
                <c:pt idx="152">
                  <c:v>UKR</c:v>
                </c:pt>
                <c:pt idx="153">
                  <c:v>TJK</c:v>
                </c:pt>
                <c:pt idx="154">
                  <c:v>MDA</c:v>
                </c:pt>
                <c:pt idx="155">
                  <c:v>MNE</c:v>
                </c:pt>
                <c:pt idx="156">
                  <c:v>GIN</c:v>
                </c:pt>
                <c:pt idx="157">
                  <c:v>HRV</c:v>
                </c:pt>
                <c:pt idx="158">
                  <c:v>DJI</c:v>
                </c:pt>
                <c:pt idx="159">
                  <c:v>WSM</c:v>
                </c:pt>
                <c:pt idx="160">
                  <c:v>LIE</c:v>
                </c:pt>
              </c:strCache>
            </c:strRef>
          </c:cat>
          <c:val>
            <c:numRef>
              <c:f>'Figure D1 Panel c)'!$G$3:$G$163</c:f>
              <c:numCache>
                <c:formatCode>General</c:formatCode>
                <c:ptCount val="161"/>
                <c:pt idx="0">
                  <c:v>4.2710811</c:v>
                </c:pt>
                <c:pt idx="1">
                  <c:v>3.8730791</c:v>
                </c:pt>
                <c:pt idx="2">
                  <c:v>3.6555678</c:v>
                </c:pt>
                <c:pt idx="3">
                  <c:v>3.2799871999999999</c:v>
                </c:pt>
                <c:pt idx="4">
                  <c:v>3.1435680000000001</c:v>
                </c:pt>
                <c:pt idx="5">
                  <c:v>3.0102547999999998</c:v>
                </c:pt>
                <c:pt idx="6">
                  <c:v>2.926501</c:v>
                </c:pt>
                <c:pt idx="7">
                  <c:v>0</c:v>
                </c:pt>
                <c:pt idx="8">
                  <c:v>2.7779954999999998</c:v>
                </c:pt>
                <c:pt idx="9">
                  <c:v>0</c:v>
                </c:pt>
                <c:pt idx="10">
                  <c:v>2.6534144</c:v>
                </c:pt>
                <c:pt idx="11">
                  <c:v>2.5659689999999999</c:v>
                </c:pt>
                <c:pt idx="12">
                  <c:v>2.5605247000000002</c:v>
                </c:pt>
                <c:pt idx="13">
                  <c:v>0</c:v>
                </c:pt>
                <c:pt idx="14">
                  <c:v>2.4816742000000001</c:v>
                </c:pt>
                <c:pt idx="15">
                  <c:v>2.3693225999999998</c:v>
                </c:pt>
                <c:pt idx="16">
                  <c:v>2.2193491999999999</c:v>
                </c:pt>
                <c:pt idx="17">
                  <c:v>2.2030349999999999</c:v>
                </c:pt>
                <c:pt idx="18">
                  <c:v>2.1945204999999999</c:v>
                </c:pt>
                <c:pt idx="19">
                  <c:v>0</c:v>
                </c:pt>
                <c:pt idx="20">
                  <c:v>2.0211248999999998</c:v>
                </c:pt>
                <c:pt idx="21">
                  <c:v>1.9759021999999999</c:v>
                </c:pt>
                <c:pt idx="22">
                  <c:v>0</c:v>
                </c:pt>
                <c:pt idx="23">
                  <c:v>1.9433784999999999</c:v>
                </c:pt>
                <c:pt idx="24">
                  <c:v>1.9393115999999999</c:v>
                </c:pt>
                <c:pt idx="25">
                  <c:v>0</c:v>
                </c:pt>
                <c:pt idx="26">
                  <c:v>1.8579585000000001</c:v>
                </c:pt>
                <c:pt idx="27">
                  <c:v>0</c:v>
                </c:pt>
                <c:pt idx="28">
                  <c:v>1.8039128</c:v>
                </c:pt>
                <c:pt idx="29">
                  <c:v>1.8026359000000001</c:v>
                </c:pt>
                <c:pt idx="30">
                  <c:v>1.7823875</c:v>
                </c:pt>
                <c:pt idx="31">
                  <c:v>1.7544704</c:v>
                </c:pt>
                <c:pt idx="32">
                  <c:v>1.7527526</c:v>
                </c:pt>
                <c:pt idx="33">
                  <c:v>1.7393031000000001</c:v>
                </c:pt>
                <c:pt idx="34">
                  <c:v>0</c:v>
                </c:pt>
                <c:pt idx="35">
                  <c:v>1.6463274000000001</c:v>
                </c:pt>
                <c:pt idx="36">
                  <c:v>1.6075096</c:v>
                </c:pt>
                <c:pt idx="37">
                  <c:v>0</c:v>
                </c:pt>
                <c:pt idx="38">
                  <c:v>0</c:v>
                </c:pt>
                <c:pt idx="39">
                  <c:v>1.5651010999999999</c:v>
                </c:pt>
                <c:pt idx="40">
                  <c:v>0</c:v>
                </c:pt>
                <c:pt idx="41">
                  <c:v>1.5301159</c:v>
                </c:pt>
                <c:pt idx="42">
                  <c:v>1.5090749999999999</c:v>
                </c:pt>
                <c:pt idx="43">
                  <c:v>1.4647781</c:v>
                </c:pt>
                <c:pt idx="44">
                  <c:v>1.4580149</c:v>
                </c:pt>
                <c:pt idx="45">
                  <c:v>1.4344458</c:v>
                </c:pt>
                <c:pt idx="46">
                  <c:v>0</c:v>
                </c:pt>
                <c:pt idx="47">
                  <c:v>1.4191400000000001</c:v>
                </c:pt>
                <c:pt idx="48">
                  <c:v>1.3742421</c:v>
                </c:pt>
                <c:pt idx="49">
                  <c:v>1.3736016</c:v>
                </c:pt>
                <c:pt idx="50">
                  <c:v>1.3401783</c:v>
                </c:pt>
                <c:pt idx="51">
                  <c:v>1.2671509000000001</c:v>
                </c:pt>
                <c:pt idx="52">
                  <c:v>0</c:v>
                </c:pt>
                <c:pt idx="53">
                  <c:v>1.1815066999999999</c:v>
                </c:pt>
                <c:pt idx="54">
                  <c:v>1.1734172</c:v>
                </c:pt>
                <c:pt idx="55">
                  <c:v>1.1488415000000001</c:v>
                </c:pt>
                <c:pt idx="56">
                  <c:v>1.1385672</c:v>
                </c:pt>
                <c:pt idx="57">
                  <c:v>0</c:v>
                </c:pt>
                <c:pt idx="58">
                  <c:v>1.0515819</c:v>
                </c:pt>
                <c:pt idx="59">
                  <c:v>1.0333726999999999</c:v>
                </c:pt>
                <c:pt idx="60">
                  <c:v>1.0256198999999999</c:v>
                </c:pt>
                <c:pt idx="61">
                  <c:v>1.0186837</c:v>
                </c:pt>
                <c:pt idx="62">
                  <c:v>1.0122911999999999</c:v>
                </c:pt>
                <c:pt idx="63">
                  <c:v>0</c:v>
                </c:pt>
                <c:pt idx="64">
                  <c:v>0.96978131999999995</c:v>
                </c:pt>
                <c:pt idx="65">
                  <c:v>0</c:v>
                </c:pt>
                <c:pt idx="66">
                  <c:v>0.95744432999999995</c:v>
                </c:pt>
                <c:pt idx="67">
                  <c:v>0</c:v>
                </c:pt>
                <c:pt idx="68">
                  <c:v>0.90237555999999997</c:v>
                </c:pt>
                <c:pt idx="69">
                  <c:v>0</c:v>
                </c:pt>
                <c:pt idx="70">
                  <c:v>0.86435342000000004</c:v>
                </c:pt>
                <c:pt idx="71">
                  <c:v>0</c:v>
                </c:pt>
                <c:pt idx="72">
                  <c:v>0.84770164000000003</c:v>
                </c:pt>
                <c:pt idx="73">
                  <c:v>0</c:v>
                </c:pt>
                <c:pt idx="74">
                  <c:v>0.83697319999999997</c:v>
                </c:pt>
                <c:pt idx="75">
                  <c:v>0</c:v>
                </c:pt>
                <c:pt idx="76">
                  <c:v>0</c:v>
                </c:pt>
                <c:pt idx="77">
                  <c:v>0</c:v>
                </c:pt>
                <c:pt idx="78">
                  <c:v>0.81706917999999995</c:v>
                </c:pt>
                <c:pt idx="79">
                  <c:v>0</c:v>
                </c:pt>
                <c:pt idx="80">
                  <c:v>0.79216695999999998</c:v>
                </c:pt>
                <c:pt idx="81">
                  <c:v>0.76774677000000002</c:v>
                </c:pt>
                <c:pt idx="82">
                  <c:v>0</c:v>
                </c:pt>
                <c:pt idx="83">
                  <c:v>0.71719054000000004</c:v>
                </c:pt>
                <c:pt idx="84">
                  <c:v>0.70082580999999999</c:v>
                </c:pt>
                <c:pt idx="85">
                  <c:v>0</c:v>
                </c:pt>
                <c:pt idx="86">
                  <c:v>0.69763825000000002</c:v>
                </c:pt>
                <c:pt idx="87">
                  <c:v>0</c:v>
                </c:pt>
                <c:pt idx="88">
                  <c:v>0</c:v>
                </c:pt>
                <c:pt idx="89">
                  <c:v>0</c:v>
                </c:pt>
                <c:pt idx="90">
                  <c:v>0</c:v>
                </c:pt>
                <c:pt idx="91">
                  <c:v>0</c:v>
                </c:pt>
                <c:pt idx="92">
                  <c:v>0</c:v>
                </c:pt>
                <c:pt idx="93">
                  <c:v>0</c:v>
                </c:pt>
                <c:pt idx="94">
                  <c:v>0</c:v>
                </c:pt>
                <c:pt idx="95">
                  <c:v>0</c:v>
                </c:pt>
                <c:pt idx="96">
                  <c:v>0</c:v>
                </c:pt>
                <c:pt idx="97">
                  <c:v>0.51256206000000004</c:v>
                </c:pt>
                <c:pt idx="98">
                  <c:v>0.50840286000000001</c:v>
                </c:pt>
                <c:pt idx="99">
                  <c:v>0.48656786000000002</c:v>
                </c:pt>
                <c:pt idx="100">
                  <c:v>0</c:v>
                </c:pt>
                <c:pt idx="101">
                  <c:v>0</c:v>
                </c:pt>
                <c:pt idx="102">
                  <c:v>0.42457370999999999</c:v>
                </c:pt>
                <c:pt idx="103">
                  <c:v>0</c:v>
                </c:pt>
                <c:pt idx="104">
                  <c:v>0</c:v>
                </c:pt>
                <c:pt idx="105">
                  <c:v>0.40267605000000001</c:v>
                </c:pt>
                <c:pt idx="106">
                  <c:v>0.40224636000000003</c:v>
                </c:pt>
                <c:pt idx="107">
                  <c:v>0.39232275999999999</c:v>
                </c:pt>
                <c:pt idx="108">
                  <c:v>0</c:v>
                </c:pt>
                <c:pt idx="109">
                  <c:v>0</c:v>
                </c:pt>
                <c:pt idx="110">
                  <c:v>0</c:v>
                </c:pt>
                <c:pt idx="111">
                  <c:v>0</c:v>
                </c:pt>
                <c:pt idx="112">
                  <c:v>0.3680734</c:v>
                </c:pt>
                <c:pt idx="113">
                  <c:v>0.34948803000000001</c:v>
                </c:pt>
                <c:pt idx="114">
                  <c:v>0.33282492000000002</c:v>
                </c:pt>
                <c:pt idx="115">
                  <c:v>0</c:v>
                </c:pt>
                <c:pt idx="116">
                  <c:v>0</c:v>
                </c:pt>
                <c:pt idx="117">
                  <c:v>0</c:v>
                </c:pt>
                <c:pt idx="118">
                  <c:v>0</c:v>
                </c:pt>
                <c:pt idx="119">
                  <c:v>0</c:v>
                </c:pt>
                <c:pt idx="120">
                  <c:v>0</c:v>
                </c:pt>
                <c:pt idx="121">
                  <c:v>7.8568299999999994E-2</c:v>
                </c:pt>
                <c:pt idx="122">
                  <c:v>5.8520549999999998E-2</c:v>
                </c:pt>
                <c:pt idx="123">
                  <c:v>8.1029699999999993E-3</c:v>
                </c:pt>
                <c:pt idx="124">
                  <c:v>0</c:v>
                </c:pt>
                <c:pt idx="125">
                  <c:v>0</c:v>
                </c:pt>
                <c:pt idx="126">
                  <c:v>0</c:v>
                </c:pt>
                <c:pt idx="127">
                  <c:v>-4.3460079999999998E-2</c:v>
                </c:pt>
                <c:pt idx="128">
                  <c:v>0</c:v>
                </c:pt>
                <c:pt idx="129">
                  <c:v>0</c:v>
                </c:pt>
                <c:pt idx="130">
                  <c:v>0</c:v>
                </c:pt>
                <c:pt idx="131">
                  <c:v>-0.17357513999999999</c:v>
                </c:pt>
                <c:pt idx="132">
                  <c:v>-0.19733434999999999</c:v>
                </c:pt>
                <c:pt idx="133">
                  <c:v>-0.21660721999999999</c:v>
                </c:pt>
                <c:pt idx="134">
                  <c:v>-0.23447454000000001</c:v>
                </c:pt>
                <c:pt idx="135">
                  <c:v>-0.25519858000000001</c:v>
                </c:pt>
                <c:pt idx="136">
                  <c:v>0</c:v>
                </c:pt>
                <c:pt idx="137">
                  <c:v>-0.34665443000000001</c:v>
                </c:pt>
                <c:pt idx="138">
                  <c:v>0</c:v>
                </c:pt>
                <c:pt idx="139">
                  <c:v>0</c:v>
                </c:pt>
                <c:pt idx="140">
                  <c:v>0</c:v>
                </c:pt>
                <c:pt idx="141">
                  <c:v>-0.40328097000000002</c:v>
                </c:pt>
                <c:pt idx="142">
                  <c:v>0</c:v>
                </c:pt>
                <c:pt idx="143">
                  <c:v>0</c:v>
                </c:pt>
                <c:pt idx="144">
                  <c:v>0</c:v>
                </c:pt>
                <c:pt idx="145">
                  <c:v>0</c:v>
                </c:pt>
                <c:pt idx="146">
                  <c:v>0</c:v>
                </c:pt>
                <c:pt idx="147">
                  <c:v>-0.68921312999999995</c:v>
                </c:pt>
                <c:pt idx="148">
                  <c:v>-0.70894765000000004</c:v>
                </c:pt>
                <c:pt idx="149">
                  <c:v>0</c:v>
                </c:pt>
                <c:pt idx="150">
                  <c:v>-0.79836026999999998</c:v>
                </c:pt>
                <c:pt idx="151">
                  <c:v>-0.84557895999999999</c:v>
                </c:pt>
                <c:pt idx="152">
                  <c:v>0</c:v>
                </c:pt>
                <c:pt idx="153">
                  <c:v>0</c:v>
                </c:pt>
                <c:pt idx="154">
                  <c:v>0</c:v>
                </c:pt>
                <c:pt idx="155">
                  <c:v>0</c:v>
                </c:pt>
                <c:pt idx="156">
                  <c:v>-1.1744983</c:v>
                </c:pt>
                <c:pt idx="157">
                  <c:v>0</c:v>
                </c:pt>
                <c:pt idx="158">
                  <c:v>-1.3606201</c:v>
                </c:pt>
                <c:pt idx="159">
                  <c:v>-1.7754989000000001</c:v>
                </c:pt>
                <c:pt idx="160">
                  <c:v>0</c:v>
                </c:pt>
              </c:numCache>
            </c:numRef>
          </c:val>
          <c:extLst>
            <c:ext xmlns:c16="http://schemas.microsoft.com/office/drawing/2014/chart" uri="{C3380CC4-5D6E-409C-BE32-E72D297353CC}">
              <c16:uniqueId val="{00000000-944B-46C9-9A81-83C8935FEB13}"/>
            </c:ext>
          </c:extLst>
        </c:ser>
        <c:ser>
          <c:idx val="3"/>
          <c:order val="1"/>
          <c:tx>
            <c:strRef>
              <c:f>'Figure D1 Panel c)'!$H$2</c:f>
              <c:strCache>
                <c:ptCount val="1"/>
                <c:pt idx="0">
                  <c:v>Developed</c:v>
                </c:pt>
              </c:strCache>
            </c:strRef>
          </c:tx>
          <c:spPr>
            <a:solidFill>
              <a:schemeClr val="accent1"/>
            </a:solidFill>
            <a:ln>
              <a:solidFill>
                <a:schemeClr val="accent1"/>
              </a:solidFill>
            </a:ln>
            <a:effectLst/>
          </c:spPr>
          <c:invertIfNegative val="0"/>
          <c:dPt>
            <c:idx val="87"/>
            <c:invertIfNegative val="0"/>
            <c:bubble3D val="0"/>
            <c:spPr>
              <a:solidFill>
                <a:schemeClr val="tx1"/>
              </a:solidFill>
              <a:ln>
                <a:solidFill>
                  <a:schemeClr val="tx1"/>
                </a:solidFill>
              </a:ln>
              <a:effectLst/>
            </c:spPr>
            <c:extLst>
              <c:ext xmlns:c16="http://schemas.microsoft.com/office/drawing/2014/chart" uri="{C3380CC4-5D6E-409C-BE32-E72D297353CC}">
                <c16:uniqueId val="{00000005-944B-46C9-9A81-83C8935FEB13}"/>
              </c:ext>
            </c:extLst>
          </c:dPt>
          <c:val>
            <c:numRef>
              <c:f>'Figure D1 Panel c)'!$H$3:$H$163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1.6575419</c:v>
                </c:pt>
                <c:pt idx="35">
                  <c:v>0</c:v>
                </c:pt>
                <c:pt idx="36">
                  <c:v>0</c:v>
                </c:pt>
                <c:pt idx="37">
                  <c:v>0</c:v>
                </c:pt>
                <c:pt idx="38">
                  <c:v>1.5847656999999999</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1.0827948999999999</c:v>
                </c:pt>
                <c:pt idx="58">
                  <c:v>0</c:v>
                </c:pt>
                <c:pt idx="59">
                  <c:v>0</c:v>
                </c:pt>
                <c:pt idx="60">
                  <c:v>0</c:v>
                </c:pt>
                <c:pt idx="61">
                  <c:v>0</c:v>
                </c:pt>
                <c:pt idx="62">
                  <c:v>0</c:v>
                </c:pt>
                <c:pt idx="63">
                  <c:v>0.98799462999999998</c:v>
                </c:pt>
                <c:pt idx="64">
                  <c:v>0</c:v>
                </c:pt>
                <c:pt idx="65">
                  <c:v>0</c:v>
                </c:pt>
                <c:pt idx="66">
                  <c:v>0</c:v>
                </c:pt>
                <c:pt idx="67">
                  <c:v>0</c:v>
                </c:pt>
                <c:pt idx="68">
                  <c:v>0</c:v>
                </c:pt>
                <c:pt idx="69">
                  <c:v>0</c:v>
                </c:pt>
                <c:pt idx="70">
                  <c:v>0</c:v>
                </c:pt>
                <c:pt idx="71">
                  <c:v>0.85830514000000002</c:v>
                </c:pt>
                <c:pt idx="72">
                  <c:v>0</c:v>
                </c:pt>
                <c:pt idx="73">
                  <c:v>0.84464797000000003</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0.64201321</c:v>
                </c:pt>
                <c:pt idx="88">
                  <c:v>0.63340467</c:v>
                </c:pt>
                <c:pt idx="89">
                  <c:v>0</c:v>
                </c:pt>
                <c:pt idx="90">
                  <c:v>0</c:v>
                </c:pt>
                <c:pt idx="91">
                  <c:v>0.57153399000000005</c:v>
                </c:pt>
                <c:pt idx="92">
                  <c:v>0.56003868999999995</c:v>
                </c:pt>
                <c:pt idx="93">
                  <c:v>0.54985167999999995</c:v>
                </c:pt>
                <c:pt idx="94">
                  <c:v>0.54814589000000002</c:v>
                </c:pt>
                <c:pt idx="95">
                  <c:v>0.52038008999999996</c:v>
                </c:pt>
                <c:pt idx="96">
                  <c:v>0.51599781</c:v>
                </c:pt>
                <c:pt idx="97">
                  <c:v>0</c:v>
                </c:pt>
                <c:pt idx="98">
                  <c:v>0</c:v>
                </c:pt>
                <c:pt idx="99">
                  <c:v>0</c:v>
                </c:pt>
                <c:pt idx="100">
                  <c:v>0.46827639999999998</c:v>
                </c:pt>
                <c:pt idx="101">
                  <c:v>0.45037463999999999</c:v>
                </c:pt>
                <c:pt idx="102">
                  <c:v>0</c:v>
                </c:pt>
                <c:pt idx="103">
                  <c:v>0.41264012</c:v>
                </c:pt>
                <c:pt idx="104">
                  <c:v>0.41113913000000002</c:v>
                </c:pt>
                <c:pt idx="105">
                  <c:v>0</c:v>
                </c:pt>
                <c:pt idx="106">
                  <c:v>0</c:v>
                </c:pt>
                <c:pt idx="107">
                  <c:v>0</c:v>
                </c:pt>
                <c:pt idx="108">
                  <c:v>0.39044637999999998</c:v>
                </c:pt>
                <c:pt idx="109">
                  <c:v>0.38949945000000002</c:v>
                </c:pt>
                <c:pt idx="110">
                  <c:v>0.38067437999999998</c:v>
                </c:pt>
                <c:pt idx="111">
                  <c:v>0.37837584000000002</c:v>
                </c:pt>
                <c:pt idx="112">
                  <c:v>0</c:v>
                </c:pt>
                <c:pt idx="113">
                  <c:v>0</c:v>
                </c:pt>
                <c:pt idx="114">
                  <c:v>0</c:v>
                </c:pt>
                <c:pt idx="115">
                  <c:v>0.27106191000000002</c:v>
                </c:pt>
                <c:pt idx="116">
                  <c:v>0.22070925999999999</c:v>
                </c:pt>
                <c:pt idx="117">
                  <c:v>0.21946238000000001</c:v>
                </c:pt>
                <c:pt idx="118">
                  <c:v>0.17327611000000001</c:v>
                </c:pt>
                <c:pt idx="119">
                  <c:v>0.15437855</c:v>
                </c:pt>
                <c:pt idx="120">
                  <c:v>0</c:v>
                </c:pt>
                <c:pt idx="121">
                  <c:v>0</c:v>
                </c:pt>
                <c:pt idx="122">
                  <c:v>0</c:v>
                </c:pt>
                <c:pt idx="123">
                  <c:v>0</c:v>
                </c:pt>
                <c:pt idx="124">
                  <c:v>0</c:v>
                </c:pt>
                <c:pt idx="125">
                  <c:v>-1.882327E-2</c:v>
                </c:pt>
                <c:pt idx="126">
                  <c:v>-2.1754030000000001E-2</c:v>
                </c:pt>
                <c:pt idx="127">
                  <c:v>0</c:v>
                </c:pt>
                <c:pt idx="128">
                  <c:v>-8.346837E-2</c:v>
                </c:pt>
                <c:pt idx="129">
                  <c:v>-0.10301246</c:v>
                </c:pt>
                <c:pt idx="130">
                  <c:v>0</c:v>
                </c:pt>
                <c:pt idx="131">
                  <c:v>0</c:v>
                </c:pt>
                <c:pt idx="132">
                  <c:v>0</c:v>
                </c:pt>
                <c:pt idx="133">
                  <c:v>0</c:v>
                </c:pt>
                <c:pt idx="134">
                  <c:v>0</c:v>
                </c:pt>
                <c:pt idx="135">
                  <c:v>0</c:v>
                </c:pt>
                <c:pt idx="136">
                  <c:v>-0.27658715</c:v>
                </c:pt>
                <c:pt idx="137">
                  <c:v>0</c:v>
                </c:pt>
                <c:pt idx="138">
                  <c:v>0</c:v>
                </c:pt>
                <c:pt idx="139">
                  <c:v>-0.39157428999999999</c:v>
                </c:pt>
                <c:pt idx="140">
                  <c:v>0</c:v>
                </c:pt>
                <c:pt idx="141">
                  <c:v>0</c:v>
                </c:pt>
                <c:pt idx="142">
                  <c:v>0</c:v>
                </c:pt>
                <c:pt idx="143">
                  <c:v>0</c:v>
                </c:pt>
                <c:pt idx="144">
                  <c:v>0</c:v>
                </c:pt>
                <c:pt idx="145">
                  <c:v>0</c:v>
                </c:pt>
                <c:pt idx="146">
                  <c:v>-0.60558482999999996</c:v>
                </c:pt>
                <c:pt idx="147">
                  <c:v>0</c:v>
                </c:pt>
                <c:pt idx="148">
                  <c:v>0</c:v>
                </c:pt>
                <c:pt idx="149">
                  <c:v>0</c:v>
                </c:pt>
                <c:pt idx="150">
                  <c:v>0</c:v>
                </c:pt>
                <c:pt idx="151">
                  <c:v>0</c:v>
                </c:pt>
                <c:pt idx="152">
                  <c:v>0</c:v>
                </c:pt>
                <c:pt idx="153">
                  <c:v>0</c:v>
                </c:pt>
                <c:pt idx="154">
                  <c:v>0</c:v>
                </c:pt>
                <c:pt idx="155">
                  <c:v>0</c:v>
                </c:pt>
                <c:pt idx="156">
                  <c:v>0</c:v>
                </c:pt>
                <c:pt idx="157">
                  <c:v>-1.1925527</c:v>
                </c:pt>
                <c:pt idx="158">
                  <c:v>0</c:v>
                </c:pt>
                <c:pt idx="159">
                  <c:v>0</c:v>
                </c:pt>
                <c:pt idx="160">
                  <c:v>0</c:v>
                </c:pt>
              </c:numCache>
            </c:numRef>
          </c:val>
          <c:extLst>
            <c:ext xmlns:c16="http://schemas.microsoft.com/office/drawing/2014/chart" uri="{C3380CC4-5D6E-409C-BE32-E72D297353CC}">
              <c16:uniqueId val="{00000004-944B-46C9-9A81-83C8935FEB13}"/>
            </c:ext>
          </c:extLst>
        </c:ser>
        <c:ser>
          <c:idx val="1"/>
          <c:order val="2"/>
          <c:tx>
            <c:strRef>
              <c:f>'Figure D1 Panel c)'!$I$2</c:f>
              <c:strCache>
                <c:ptCount val="1"/>
                <c:pt idx="0">
                  <c:v>Economies in transition</c:v>
                </c:pt>
              </c:strCache>
            </c:strRef>
          </c:tx>
          <c:spPr>
            <a:solidFill>
              <a:srgbClr val="FFC000"/>
            </a:solidFill>
            <a:ln>
              <a:solidFill>
                <a:srgbClr val="FFC000"/>
              </a:solidFill>
            </a:ln>
            <a:effectLst/>
          </c:spPr>
          <c:invertIfNegative val="0"/>
          <c:cat>
            <c:strRef>
              <c:f>'Figure D1 Panel c)'!$A$3:$A$163</c:f>
              <c:strCache>
                <c:ptCount val="161"/>
                <c:pt idx="0">
                  <c:v>COD</c:v>
                </c:pt>
                <c:pt idx="1">
                  <c:v>HTI</c:v>
                </c:pt>
                <c:pt idx="2">
                  <c:v>LSO</c:v>
                </c:pt>
                <c:pt idx="3">
                  <c:v>BWA</c:v>
                </c:pt>
                <c:pt idx="4">
                  <c:v>MLI</c:v>
                </c:pt>
                <c:pt idx="5">
                  <c:v>LAO</c:v>
                </c:pt>
                <c:pt idx="6">
                  <c:v>GNB</c:v>
                </c:pt>
                <c:pt idx="7">
                  <c:v>BOL</c:v>
                </c:pt>
                <c:pt idx="8">
                  <c:v>HND</c:v>
                </c:pt>
                <c:pt idx="9">
                  <c:v>BRN</c:v>
                </c:pt>
                <c:pt idx="10">
                  <c:v>SYC</c:v>
                </c:pt>
                <c:pt idx="11">
                  <c:v>BFA</c:v>
                </c:pt>
                <c:pt idx="12">
                  <c:v>VUT</c:v>
                </c:pt>
                <c:pt idx="13">
                  <c:v>TCD</c:v>
                </c:pt>
                <c:pt idx="14">
                  <c:v>CRI</c:v>
                </c:pt>
                <c:pt idx="15">
                  <c:v>MEX</c:v>
                </c:pt>
                <c:pt idx="16">
                  <c:v>MDG</c:v>
                </c:pt>
                <c:pt idx="17">
                  <c:v>CPV</c:v>
                </c:pt>
                <c:pt idx="18">
                  <c:v>DOM</c:v>
                </c:pt>
                <c:pt idx="19">
                  <c:v>MOZ</c:v>
                </c:pt>
                <c:pt idx="20">
                  <c:v>NIC</c:v>
                </c:pt>
                <c:pt idx="21">
                  <c:v>ZMB</c:v>
                </c:pt>
                <c:pt idx="22">
                  <c:v>PNG</c:v>
                </c:pt>
                <c:pt idx="23">
                  <c:v>KHM</c:v>
                </c:pt>
                <c:pt idx="24">
                  <c:v>GUY</c:v>
                </c:pt>
                <c:pt idx="25">
                  <c:v>GAB</c:v>
                </c:pt>
                <c:pt idx="26">
                  <c:v>LCA</c:v>
                </c:pt>
                <c:pt idx="27">
                  <c:v>VEN</c:v>
                </c:pt>
                <c:pt idx="28">
                  <c:v>CHL</c:v>
                </c:pt>
                <c:pt idx="29">
                  <c:v>SUR</c:v>
                </c:pt>
                <c:pt idx="30">
                  <c:v>SLV</c:v>
                </c:pt>
                <c:pt idx="31">
                  <c:v>GHA</c:v>
                </c:pt>
                <c:pt idx="32">
                  <c:v>GMB</c:v>
                </c:pt>
                <c:pt idx="33">
                  <c:v>PER</c:v>
                </c:pt>
                <c:pt idx="34">
                  <c:v>IRL</c:v>
                </c:pt>
                <c:pt idx="35">
                  <c:v>SLE</c:v>
                </c:pt>
                <c:pt idx="36">
                  <c:v>ZAF</c:v>
                </c:pt>
                <c:pt idx="37">
                  <c:v>QAT</c:v>
                </c:pt>
                <c:pt idx="38">
                  <c:v>CAN</c:v>
                </c:pt>
                <c:pt idx="39">
                  <c:v>MAC</c:v>
                </c:pt>
                <c:pt idx="40">
                  <c:v>COG</c:v>
                </c:pt>
                <c:pt idx="41">
                  <c:v>MUS</c:v>
                </c:pt>
                <c:pt idx="42">
                  <c:v>NAM</c:v>
                </c:pt>
                <c:pt idx="43">
                  <c:v>SEN</c:v>
                </c:pt>
                <c:pt idx="44">
                  <c:v>MDV</c:v>
                </c:pt>
                <c:pt idx="45">
                  <c:v>SLB</c:v>
                </c:pt>
                <c:pt idx="46">
                  <c:v>ECU</c:v>
                </c:pt>
                <c:pt idx="47">
                  <c:v>ATG</c:v>
                </c:pt>
                <c:pt idx="48">
                  <c:v>BGD</c:v>
                </c:pt>
                <c:pt idx="49">
                  <c:v>PHL</c:v>
                </c:pt>
                <c:pt idx="50">
                  <c:v>GRD</c:v>
                </c:pt>
                <c:pt idx="51">
                  <c:v>GTM</c:v>
                </c:pt>
                <c:pt idx="52">
                  <c:v>ALB</c:v>
                </c:pt>
                <c:pt idx="53">
                  <c:v>TZA</c:v>
                </c:pt>
                <c:pt idx="54">
                  <c:v>BDI</c:v>
                </c:pt>
                <c:pt idx="55">
                  <c:v>MMR</c:v>
                </c:pt>
                <c:pt idx="56">
                  <c:v>ZWE</c:v>
                </c:pt>
                <c:pt idx="57">
                  <c:v>USA</c:v>
                </c:pt>
                <c:pt idx="58">
                  <c:v>CAF</c:v>
                </c:pt>
                <c:pt idx="59">
                  <c:v>HKG</c:v>
                </c:pt>
                <c:pt idx="60">
                  <c:v>MYS</c:v>
                </c:pt>
                <c:pt idx="61">
                  <c:v>NPL</c:v>
                </c:pt>
                <c:pt idx="62">
                  <c:v>KNA</c:v>
                </c:pt>
                <c:pt idx="63">
                  <c:v>PRT</c:v>
                </c:pt>
                <c:pt idx="64">
                  <c:v>BLZ</c:v>
                </c:pt>
                <c:pt idx="65">
                  <c:v>KWT</c:v>
                </c:pt>
                <c:pt idx="66">
                  <c:v>MAR</c:v>
                </c:pt>
                <c:pt idx="67">
                  <c:v>AGO</c:v>
                </c:pt>
                <c:pt idx="68">
                  <c:v>NER</c:v>
                </c:pt>
                <c:pt idx="69">
                  <c:v>AUS</c:v>
                </c:pt>
                <c:pt idx="70">
                  <c:v>SGP</c:v>
                </c:pt>
                <c:pt idx="71">
                  <c:v>JPN</c:v>
                </c:pt>
                <c:pt idx="72">
                  <c:v>LKA</c:v>
                </c:pt>
                <c:pt idx="73">
                  <c:v>LUX</c:v>
                </c:pt>
                <c:pt idx="74">
                  <c:v>THA</c:v>
                </c:pt>
                <c:pt idx="75">
                  <c:v>NOR</c:v>
                </c:pt>
                <c:pt idx="76">
                  <c:v>IDN</c:v>
                </c:pt>
                <c:pt idx="77">
                  <c:v>CMR</c:v>
                </c:pt>
                <c:pt idx="78">
                  <c:v>SWZ</c:v>
                </c:pt>
                <c:pt idx="79">
                  <c:v>BHR</c:v>
                </c:pt>
                <c:pt idx="80">
                  <c:v>ISR</c:v>
                </c:pt>
                <c:pt idx="81">
                  <c:v>CHN</c:v>
                </c:pt>
                <c:pt idx="82">
                  <c:v>MNG</c:v>
                </c:pt>
                <c:pt idx="83">
                  <c:v>CIV</c:v>
                </c:pt>
                <c:pt idx="84">
                  <c:v>PAN</c:v>
                </c:pt>
                <c:pt idx="85">
                  <c:v>COL</c:v>
                </c:pt>
                <c:pt idx="86">
                  <c:v>TWN</c:v>
                </c:pt>
                <c:pt idx="87">
                  <c:v>GBR</c:v>
                </c:pt>
                <c:pt idx="88">
                  <c:v>CHE</c:v>
                </c:pt>
                <c:pt idx="89">
                  <c:v>SAU</c:v>
                </c:pt>
                <c:pt idx="90">
                  <c:v>TTO</c:v>
                </c:pt>
                <c:pt idx="91">
                  <c:v>HUN</c:v>
                </c:pt>
                <c:pt idx="92">
                  <c:v>SWE</c:v>
                </c:pt>
                <c:pt idx="93">
                  <c:v>NLD</c:v>
                </c:pt>
                <c:pt idx="94">
                  <c:v>SVK</c:v>
                </c:pt>
                <c:pt idx="95">
                  <c:v>CZE</c:v>
                </c:pt>
                <c:pt idx="96">
                  <c:v>BEL</c:v>
                </c:pt>
                <c:pt idx="97">
                  <c:v>VNM</c:v>
                </c:pt>
                <c:pt idx="98">
                  <c:v>BRB</c:v>
                </c:pt>
                <c:pt idx="99">
                  <c:v>KEN</c:v>
                </c:pt>
                <c:pt idx="100">
                  <c:v>ROU</c:v>
                </c:pt>
                <c:pt idx="101">
                  <c:v>FRA</c:v>
                </c:pt>
                <c:pt idx="102">
                  <c:v>MRT</c:v>
                </c:pt>
                <c:pt idx="103">
                  <c:v>DEU</c:v>
                </c:pt>
                <c:pt idx="104">
                  <c:v>AUT</c:v>
                </c:pt>
                <c:pt idx="105">
                  <c:v>IND</c:v>
                </c:pt>
                <c:pt idx="106">
                  <c:v>JAM</c:v>
                </c:pt>
                <c:pt idx="107">
                  <c:v>MWI</c:v>
                </c:pt>
                <c:pt idx="108">
                  <c:v>FIN</c:v>
                </c:pt>
                <c:pt idx="109">
                  <c:v>ESP</c:v>
                </c:pt>
                <c:pt idx="110">
                  <c:v>ISL</c:v>
                </c:pt>
                <c:pt idx="111">
                  <c:v>EST</c:v>
                </c:pt>
                <c:pt idx="112">
                  <c:v>BEN</c:v>
                </c:pt>
                <c:pt idx="113">
                  <c:v>TUN</c:v>
                </c:pt>
                <c:pt idx="114">
                  <c:v>PAK</c:v>
                </c:pt>
                <c:pt idx="115">
                  <c:v>CYP</c:v>
                </c:pt>
                <c:pt idx="116">
                  <c:v>NZL</c:v>
                </c:pt>
                <c:pt idx="117">
                  <c:v>POL</c:v>
                </c:pt>
                <c:pt idx="118">
                  <c:v>ITA</c:v>
                </c:pt>
                <c:pt idx="119">
                  <c:v>DNK</c:v>
                </c:pt>
                <c:pt idx="120">
                  <c:v>YEM</c:v>
                </c:pt>
                <c:pt idx="121">
                  <c:v>BRA</c:v>
                </c:pt>
                <c:pt idx="122">
                  <c:v>TGO</c:v>
                </c:pt>
                <c:pt idx="123">
                  <c:v>ARG</c:v>
                </c:pt>
                <c:pt idx="124">
                  <c:v>NGA</c:v>
                </c:pt>
                <c:pt idx="125">
                  <c:v>LVA</c:v>
                </c:pt>
                <c:pt idx="126">
                  <c:v>LTU</c:v>
                </c:pt>
                <c:pt idx="127">
                  <c:v>TON</c:v>
                </c:pt>
                <c:pt idx="128">
                  <c:v>BGR</c:v>
                </c:pt>
                <c:pt idx="129">
                  <c:v>MLT</c:v>
                </c:pt>
                <c:pt idx="130">
                  <c:v>KOR</c:v>
                </c:pt>
                <c:pt idx="131">
                  <c:v>URY</c:v>
                </c:pt>
                <c:pt idx="132">
                  <c:v>CUB</c:v>
                </c:pt>
                <c:pt idx="133">
                  <c:v>DMA</c:v>
                </c:pt>
                <c:pt idx="134">
                  <c:v>VCT</c:v>
                </c:pt>
                <c:pt idx="135">
                  <c:v>EGY</c:v>
                </c:pt>
                <c:pt idx="136">
                  <c:v>MKD</c:v>
                </c:pt>
                <c:pt idx="137">
                  <c:v>RWA</c:v>
                </c:pt>
                <c:pt idx="138">
                  <c:v>RUS</c:v>
                </c:pt>
                <c:pt idx="139">
                  <c:v>GRC</c:v>
                </c:pt>
                <c:pt idx="140">
                  <c:v>ARM</c:v>
                </c:pt>
                <c:pt idx="141">
                  <c:v>UGA</c:v>
                </c:pt>
                <c:pt idx="142">
                  <c:v>KGZ</c:v>
                </c:pt>
                <c:pt idx="143">
                  <c:v>OMN</c:v>
                </c:pt>
                <c:pt idx="144">
                  <c:v>KAZ</c:v>
                </c:pt>
                <c:pt idx="145">
                  <c:v>GEO</c:v>
                </c:pt>
                <c:pt idx="146">
                  <c:v>SVN</c:v>
                </c:pt>
                <c:pt idx="147">
                  <c:v>TUR</c:v>
                </c:pt>
                <c:pt idx="148">
                  <c:v>PRY</c:v>
                </c:pt>
                <c:pt idx="149">
                  <c:v>ARE</c:v>
                </c:pt>
                <c:pt idx="150">
                  <c:v>FJI</c:v>
                </c:pt>
                <c:pt idx="151">
                  <c:v>JOR</c:v>
                </c:pt>
                <c:pt idx="152">
                  <c:v>UKR</c:v>
                </c:pt>
                <c:pt idx="153">
                  <c:v>TJK</c:v>
                </c:pt>
                <c:pt idx="154">
                  <c:v>MDA</c:v>
                </c:pt>
                <c:pt idx="155">
                  <c:v>MNE</c:v>
                </c:pt>
                <c:pt idx="156">
                  <c:v>GIN</c:v>
                </c:pt>
                <c:pt idx="157">
                  <c:v>HRV</c:v>
                </c:pt>
                <c:pt idx="158">
                  <c:v>DJI</c:v>
                </c:pt>
                <c:pt idx="159">
                  <c:v>WSM</c:v>
                </c:pt>
                <c:pt idx="160">
                  <c:v>LIE</c:v>
                </c:pt>
              </c:strCache>
            </c:strRef>
          </c:cat>
          <c:val>
            <c:numRef>
              <c:f>'Figure D1 Panel c)'!$I$3:$I$163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1.1933147</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-0.39331693000000001</c:v>
                </c:pt>
                <c:pt idx="141">
                  <c:v>0</c:v>
                </c:pt>
                <c:pt idx="142">
                  <c:v>-0.43756816999999998</c:v>
                </c:pt>
                <c:pt idx="143">
                  <c:v>0</c:v>
                </c:pt>
                <c:pt idx="144">
                  <c:v>0</c:v>
                </c:pt>
                <c:pt idx="145">
                  <c:v>-0.57825238999999995</c:v>
                </c:pt>
                <c:pt idx="146">
                  <c:v>0</c:v>
                </c:pt>
                <c:pt idx="147">
                  <c:v>0</c:v>
                </c:pt>
                <c:pt idx="148">
                  <c:v>0</c:v>
                </c:pt>
                <c:pt idx="149">
                  <c:v>0</c:v>
                </c:pt>
                <c:pt idx="150">
                  <c:v>0</c:v>
                </c:pt>
                <c:pt idx="151">
                  <c:v>0</c:v>
                </c:pt>
                <c:pt idx="152">
                  <c:v>-0.86648544000000005</c:v>
                </c:pt>
                <c:pt idx="153">
                  <c:v>-1.0030462</c:v>
                </c:pt>
                <c:pt idx="154">
                  <c:v>-1.0486504000000001</c:v>
                </c:pt>
                <c:pt idx="155">
                  <c:v>-1.1140208</c:v>
                </c:pt>
                <c:pt idx="156">
                  <c:v>0</c:v>
                </c:pt>
                <c:pt idx="157">
                  <c:v>0</c:v>
                </c:pt>
                <c:pt idx="158">
                  <c:v>0</c:v>
                </c:pt>
                <c:pt idx="159">
                  <c:v>0</c:v>
                </c:pt>
                <c:pt idx="160">
                  <c:v>0</c:v>
                </c:pt>
              </c:numCache>
            </c:numRef>
          </c:val>
          <c:extLst>
            <c:ext xmlns:c16="http://schemas.microsoft.com/office/drawing/2014/chart" uri="{C3380CC4-5D6E-409C-BE32-E72D297353CC}">
              <c16:uniqueId val="{00000001-944B-46C9-9A81-83C8935FEB13}"/>
            </c:ext>
          </c:extLst>
        </c:ser>
        <c:ser>
          <c:idx val="2"/>
          <c:order val="3"/>
          <c:tx>
            <c:strRef>
              <c:f>'Figure D1 Panel c)'!$J$2</c:f>
              <c:strCache>
                <c:ptCount val="1"/>
                <c:pt idx="0">
                  <c:v>Fuel exporting</c:v>
                </c:pt>
              </c:strCache>
            </c:strRef>
          </c:tx>
          <c:spPr>
            <a:solidFill>
              <a:srgbClr val="7030A0"/>
            </a:solidFill>
            <a:ln>
              <a:solidFill>
                <a:srgbClr val="7030A0"/>
              </a:solidFill>
            </a:ln>
            <a:effectLst/>
          </c:spPr>
          <c:invertIfNegative val="0"/>
          <c:cat>
            <c:strRef>
              <c:f>'Figure D1 Panel c)'!$A$3:$A$163</c:f>
              <c:strCache>
                <c:ptCount val="161"/>
                <c:pt idx="0">
                  <c:v>COD</c:v>
                </c:pt>
                <c:pt idx="1">
                  <c:v>HTI</c:v>
                </c:pt>
                <c:pt idx="2">
                  <c:v>LSO</c:v>
                </c:pt>
                <c:pt idx="3">
                  <c:v>BWA</c:v>
                </c:pt>
                <c:pt idx="4">
                  <c:v>MLI</c:v>
                </c:pt>
                <c:pt idx="5">
                  <c:v>LAO</c:v>
                </c:pt>
                <c:pt idx="6">
                  <c:v>GNB</c:v>
                </c:pt>
                <c:pt idx="7">
                  <c:v>BOL</c:v>
                </c:pt>
                <c:pt idx="8">
                  <c:v>HND</c:v>
                </c:pt>
                <c:pt idx="9">
                  <c:v>BRN</c:v>
                </c:pt>
                <c:pt idx="10">
                  <c:v>SYC</c:v>
                </c:pt>
                <c:pt idx="11">
                  <c:v>BFA</c:v>
                </c:pt>
                <c:pt idx="12">
                  <c:v>VUT</c:v>
                </c:pt>
                <c:pt idx="13">
                  <c:v>TCD</c:v>
                </c:pt>
                <c:pt idx="14">
                  <c:v>CRI</c:v>
                </c:pt>
                <c:pt idx="15">
                  <c:v>MEX</c:v>
                </c:pt>
                <c:pt idx="16">
                  <c:v>MDG</c:v>
                </c:pt>
                <c:pt idx="17">
                  <c:v>CPV</c:v>
                </c:pt>
                <c:pt idx="18">
                  <c:v>DOM</c:v>
                </c:pt>
                <c:pt idx="19">
                  <c:v>MOZ</c:v>
                </c:pt>
                <c:pt idx="20">
                  <c:v>NIC</c:v>
                </c:pt>
                <c:pt idx="21">
                  <c:v>ZMB</c:v>
                </c:pt>
                <c:pt idx="22">
                  <c:v>PNG</c:v>
                </c:pt>
                <c:pt idx="23">
                  <c:v>KHM</c:v>
                </c:pt>
                <c:pt idx="24">
                  <c:v>GUY</c:v>
                </c:pt>
                <c:pt idx="25">
                  <c:v>GAB</c:v>
                </c:pt>
                <c:pt idx="26">
                  <c:v>LCA</c:v>
                </c:pt>
                <c:pt idx="27">
                  <c:v>VEN</c:v>
                </c:pt>
                <c:pt idx="28">
                  <c:v>CHL</c:v>
                </c:pt>
                <c:pt idx="29">
                  <c:v>SUR</c:v>
                </c:pt>
                <c:pt idx="30">
                  <c:v>SLV</c:v>
                </c:pt>
                <c:pt idx="31">
                  <c:v>GHA</c:v>
                </c:pt>
                <c:pt idx="32">
                  <c:v>GMB</c:v>
                </c:pt>
                <c:pt idx="33">
                  <c:v>PER</c:v>
                </c:pt>
                <c:pt idx="34">
                  <c:v>IRL</c:v>
                </c:pt>
                <c:pt idx="35">
                  <c:v>SLE</c:v>
                </c:pt>
                <c:pt idx="36">
                  <c:v>ZAF</c:v>
                </c:pt>
                <c:pt idx="37">
                  <c:v>QAT</c:v>
                </c:pt>
                <c:pt idx="38">
                  <c:v>CAN</c:v>
                </c:pt>
                <c:pt idx="39">
                  <c:v>MAC</c:v>
                </c:pt>
                <c:pt idx="40">
                  <c:v>COG</c:v>
                </c:pt>
                <c:pt idx="41">
                  <c:v>MUS</c:v>
                </c:pt>
                <c:pt idx="42">
                  <c:v>NAM</c:v>
                </c:pt>
                <c:pt idx="43">
                  <c:v>SEN</c:v>
                </c:pt>
                <c:pt idx="44">
                  <c:v>MDV</c:v>
                </c:pt>
                <c:pt idx="45">
                  <c:v>SLB</c:v>
                </c:pt>
                <c:pt idx="46">
                  <c:v>ECU</c:v>
                </c:pt>
                <c:pt idx="47">
                  <c:v>ATG</c:v>
                </c:pt>
                <c:pt idx="48">
                  <c:v>BGD</c:v>
                </c:pt>
                <c:pt idx="49">
                  <c:v>PHL</c:v>
                </c:pt>
                <c:pt idx="50">
                  <c:v>GRD</c:v>
                </c:pt>
                <c:pt idx="51">
                  <c:v>GTM</c:v>
                </c:pt>
                <c:pt idx="52">
                  <c:v>ALB</c:v>
                </c:pt>
                <c:pt idx="53">
                  <c:v>TZA</c:v>
                </c:pt>
                <c:pt idx="54">
                  <c:v>BDI</c:v>
                </c:pt>
                <c:pt idx="55">
                  <c:v>MMR</c:v>
                </c:pt>
                <c:pt idx="56">
                  <c:v>ZWE</c:v>
                </c:pt>
                <c:pt idx="57">
                  <c:v>USA</c:v>
                </c:pt>
                <c:pt idx="58">
                  <c:v>CAF</c:v>
                </c:pt>
                <c:pt idx="59">
                  <c:v>HKG</c:v>
                </c:pt>
                <c:pt idx="60">
                  <c:v>MYS</c:v>
                </c:pt>
                <c:pt idx="61">
                  <c:v>NPL</c:v>
                </c:pt>
                <c:pt idx="62">
                  <c:v>KNA</c:v>
                </c:pt>
                <c:pt idx="63">
                  <c:v>PRT</c:v>
                </c:pt>
                <c:pt idx="64">
                  <c:v>BLZ</c:v>
                </c:pt>
                <c:pt idx="65">
                  <c:v>KWT</c:v>
                </c:pt>
                <c:pt idx="66">
                  <c:v>MAR</c:v>
                </c:pt>
                <c:pt idx="67">
                  <c:v>AGO</c:v>
                </c:pt>
                <c:pt idx="68">
                  <c:v>NER</c:v>
                </c:pt>
                <c:pt idx="69">
                  <c:v>AUS</c:v>
                </c:pt>
                <c:pt idx="70">
                  <c:v>SGP</c:v>
                </c:pt>
                <c:pt idx="71">
                  <c:v>JPN</c:v>
                </c:pt>
                <c:pt idx="72">
                  <c:v>LKA</c:v>
                </c:pt>
                <c:pt idx="73">
                  <c:v>LUX</c:v>
                </c:pt>
                <c:pt idx="74">
                  <c:v>THA</c:v>
                </c:pt>
                <c:pt idx="75">
                  <c:v>NOR</c:v>
                </c:pt>
                <c:pt idx="76">
                  <c:v>IDN</c:v>
                </c:pt>
                <c:pt idx="77">
                  <c:v>CMR</c:v>
                </c:pt>
                <c:pt idx="78">
                  <c:v>SWZ</c:v>
                </c:pt>
                <c:pt idx="79">
                  <c:v>BHR</c:v>
                </c:pt>
                <c:pt idx="80">
                  <c:v>ISR</c:v>
                </c:pt>
                <c:pt idx="81">
                  <c:v>CHN</c:v>
                </c:pt>
                <c:pt idx="82">
                  <c:v>MNG</c:v>
                </c:pt>
                <c:pt idx="83">
                  <c:v>CIV</c:v>
                </c:pt>
                <c:pt idx="84">
                  <c:v>PAN</c:v>
                </c:pt>
                <c:pt idx="85">
                  <c:v>COL</c:v>
                </c:pt>
                <c:pt idx="86">
                  <c:v>TWN</c:v>
                </c:pt>
                <c:pt idx="87">
                  <c:v>GBR</c:v>
                </c:pt>
                <c:pt idx="88">
                  <c:v>CHE</c:v>
                </c:pt>
                <c:pt idx="89">
                  <c:v>SAU</c:v>
                </c:pt>
                <c:pt idx="90">
                  <c:v>TTO</c:v>
                </c:pt>
                <c:pt idx="91">
                  <c:v>HUN</c:v>
                </c:pt>
                <c:pt idx="92">
                  <c:v>SWE</c:v>
                </c:pt>
                <c:pt idx="93">
                  <c:v>NLD</c:v>
                </c:pt>
                <c:pt idx="94">
                  <c:v>SVK</c:v>
                </c:pt>
                <c:pt idx="95">
                  <c:v>CZE</c:v>
                </c:pt>
                <c:pt idx="96">
                  <c:v>BEL</c:v>
                </c:pt>
                <c:pt idx="97">
                  <c:v>VNM</c:v>
                </c:pt>
                <c:pt idx="98">
                  <c:v>BRB</c:v>
                </c:pt>
                <c:pt idx="99">
                  <c:v>KEN</c:v>
                </c:pt>
                <c:pt idx="100">
                  <c:v>ROU</c:v>
                </c:pt>
                <c:pt idx="101">
                  <c:v>FRA</c:v>
                </c:pt>
                <c:pt idx="102">
                  <c:v>MRT</c:v>
                </c:pt>
                <c:pt idx="103">
                  <c:v>DEU</c:v>
                </c:pt>
                <c:pt idx="104">
                  <c:v>AUT</c:v>
                </c:pt>
                <c:pt idx="105">
                  <c:v>IND</c:v>
                </c:pt>
                <c:pt idx="106">
                  <c:v>JAM</c:v>
                </c:pt>
                <c:pt idx="107">
                  <c:v>MWI</c:v>
                </c:pt>
                <c:pt idx="108">
                  <c:v>FIN</c:v>
                </c:pt>
                <c:pt idx="109">
                  <c:v>ESP</c:v>
                </c:pt>
                <c:pt idx="110">
                  <c:v>ISL</c:v>
                </c:pt>
                <c:pt idx="111">
                  <c:v>EST</c:v>
                </c:pt>
                <c:pt idx="112">
                  <c:v>BEN</c:v>
                </c:pt>
                <c:pt idx="113">
                  <c:v>TUN</c:v>
                </c:pt>
                <c:pt idx="114">
                  <c:v>PAK</c:v>
                </c:pt>
                <c:pt idx="115">
                  <c:v>CYP</c:v>
                </c:pt>
                <c:pt idx="116">
                  <c:v>NZL</c:v>
                </c:pt>
                <c:pt idx="117">
                  <c:v>POL</c:v>
                </c:pt>
                <c:pt idx="118">
                  <c:v>ITA</c:v>
                </c:pt>
                <c:pt idx="119">
                  <c:v>DNK</c:v>
                </c:pt>
                <c:pt idx="120">
                  <c:v>YEM</c:v>
                </c:pt>
                <c:pt idx="121">
                  <c:v>BRA</c:v>
                </c:pt>
                <c:pt idx="122">
                  <c:v>TGO</c:v>
                </c:pt>
                <c:pt idx="123">
                  <c:v>ARG</c:v>
                </c:pt>
                <c:pt idx="124">
                  <c:v>NGA</c:v>
                </c:pt>
                <c:pt idx="125">
                  <c:v>LVA</c:v>
                </c:pt>
                <c:pt idx="126">
                  <c:v>LTU</c:v>
                </c:pt>
                <c:pt idx="127">
                  <c:v>TON</c:v>
                </c:pt>
                <c:pt idx="128">
                  <c:v>BGR</c:v>
                </c:pt>
                <c:pt idx="129">
                  <c:v>MLT</c:v>
                </c:pt>
                <c:pt idx="130">
                  <c:v>KOR</c:v>
                </c:pt>
                <c:pt idx="131">
                  <c:v>URY</c:v>
                </c:pt>
                <c:pt idx="132">
                  <c:v>CUB</c:v>
                </c:pt>
                <c:pt idx="133">
                  <c:v>DMA</c:v>
                </c:pt>
                <c:pt idx="134">
                  <c:v>VCT</c:v>
                </c:pt>
                <c:pt idx="135">
                  <c:v>EGY</c:v>
                </c:pt>
                <c:pt idx="136">
                  <c:v>MKD</c:v>
                </c:pt>
                <c:pt idx="137">
                  <c:v>RWA</c:v>
                </c:pt>
                <c:pt idx="138">
                  <c:v>RUS</c:v>
                </c:pt>
                <c:pt idx="139">
                  <c:v>GRC</c:v>
                </c:pt>
                <c:pt idx="140">
                  <c:v>ARM</c:v>
                </c:pt>
                <c:pt idx="141">
                  <c:v>UGA</c:v>
                </c:pt>
                <c:pt idx="142">
                  <c:v>KGZ</c:v>
                </c:pt>
                <c:pt idx="143">
                  <c:v>OMN</c:v>
                </c:pt>
                <c:pt idx="144">
                  <c:v>KAZ</c:v>
                </c:pt>
                <c:pt idx="145">
                  <c:v>GEO</c:v>
                </c:pt>
                <c:pt idx="146">
                  <c:v>SVN</c:v>
                </c:pt>
                <c:pt idx="147">
                  <c:v>TUR</c:v>
                </c:pt>
                <c:pt idx="148">
                  <c:v>PRY</c:v>
                </c:pt>
                <c:pt idx="149">
                  <c:v>ARE</c:v>
                </c:pt>
                <c:pt idx="150">
                  <c:v>FJI</c:v>
                </c:pt>
                <c:pt idx="151">
                  <c:v>JOR</c:v>
                </c:pt>
                <c:pt idx="152">
                  <c:v>UKR</c:v>
                </c:pt>
                <c:pt idx="153">
                  <c:v>TJK</c:v>
                </c:pt>
                <c:pt idx="154">
                  <c:v>MDA</c:v>
                </c:pt>
                <c:pt idx="155">
                  <c:v>MNE</c:v>
                </c:pt>
                <c:pt idx="156">
                  <c:v>GIN</c:v>
                </c:pt>
                <c:pt idx="157">
                  <c:v>HRV</c:v>
                </c:pt>
                <c:pt idx="158">
                  <c:v>DJI</c:v>
                </c:pt>
                <c:pt idx="159">
                  <c:v>WSM</c:v>
                </c:pt>
                <c:pt idx="160">
                  <c:v>LIE</c:v>
                </c:pt>
              </c:strCache>
            </c:strRef>
          </c:cat>
          <c:val>
            <c:numRef>
              <c:f>'Figure D1 Panel c)'!$J$3:$J$163</c:f>
              <c:numCache>
                <c:formatCode>General</c:formatCode>
                <c:ptCount val="161"/>
                <c:pt idx="0">
                  <c:v>0</c:v>
                </c:pt>
                <c:pt idx="1">
                  <c:v>0</c:v>
                </c:pt>
                <c:pt idx="2">
                  <c:v>0</c:v>
                </c:pt>
                <c:pt idx="3">
                  <c:v>0</c:v>
                </c:pt>
                <c:pt idx="4">
                  <c:v>0</c:v>
                </c:pt>
                <c:pt idx="5">
                  <c:v>0</c:v>
                </c:pt>
                <c:pt idx="6">
                  <c:v>0</c:v>
                </c:pt>
                <c:pt idx="7">
                  <c:v>2.8161168999999999</c:v>
                </c:pt>
                <c:pt idx="8">
                  <c:v>0</c:v>
                </c:pt>
                <c:pt idx="9">
                  <c:v>2.7553486999999999</c:v>
                </c:pt>
                <c:pt idx="10">
                  <c:v>0</c:v>
                </c:pt>
                <c:pt idx="11">
                  <c:v>0</c:v>
                </c:pt>
                <c:pt idx="12">
                  <c:v>0</c:v>
                </c:pt>
                <c:pt idx="13">
                  <c:v>2.5456465000000001</c:v>
                </c:pt>
                <c:pt idx="14">
                  <c:v>0</c:v>
                </c:pt>
                <c:pt idx="15">
                  <c:v>0</c:v>
                </c:pt>
                <c:pt idx="16">
                  <c:v>0</c:v>
                </c:pt>
                <c:pt idx="17">
                  <c:v>0</c:v>
                </c:pt>
                <c:pt idx="18">
                  <c:v>0</c:v>
                </c:pt>
                <c:pt idx="19">
                  <c:v>2.1911073000000001</c:v>
                </c:pt>
                <c:pt idx="20">
                  <c:v>0</c:v>
                </c:pt>
                <c:pt idx="21">
                  <c:v>0</c:v>
                </c:pt>
                <c:pt idx="22">
                  <c:v>1.9633814000000001</c:v>
                </c:pt>
                <c:pt idx="23">
                  <c:v>0</c:v>
                </c:pt>
                <c:pt idx="24">
                  <c:v>0</c:v>
                </c:pt>
                <c:pt idx="25">
                  <c:v>1.8695531999999999</c:v>
                </c:pt>
                <c:pt idx="26">
                  <c:v>0</c:v>
                </c:pt>
                <c:pt idx="27">
                  <c:v>1.8314307000000001</c:v>
                </c:pt>
                <c:pt idx="28">
                  <c:v>0</c:v>
                </c:pt>
                <c:pt idx="29">
                  <c:v>0</c:v>
                </c:pt>
                <c:pt idx="30">
                  <c:v>0</c:v>
                </c:pt>
                <c:pt idx="31">
                  <c:v>0</c:v>
                </c:pt>
                <c:pt idx="32">
                  <c:v>0</c:v>
                </c:pt>
                <c:pt idx="33">
                  <c:v>0</c:v>
                </c:pt>
                <c:pt idx="34">
                  <c:v>0</c:v>
                </c:pt>
                <c:pt idx="35">
                  <c:v>0</c:v>
                </c:pt>
                <c:pt idx="36">
                  <c:v>0</c:v>
                </c:pt>
                <c:pt idx="37">
                  <c:v>1.5998532000000001</c:v>
                </c:pt>
                <c:pt idx="38">
                  <c:v>0</c:v>
                </c:pt>
                <c:pt idx="39">
                  <c:v>0</c:v>
                </c:pt>
                <c:pt idx="40">
                  <c:v>1.5550489999999999</c:v>
                </c:pt>
                <c:pt idx="41">
                  <c:v>0</c:v>
                </c:pt>
                <c:pt idx="42">
                  <c:v>0</c:v>
                </c:pt>
                <c:pt idx="43">
                  <c:v>0</c:v>
                </c:pt>
                <c:pt idx="44">
                  <c:v>0</c:v>
                </c:pt>
                <c:pt idx="45">
                  <c:v>0</c:v>
                </c:pt>
                <c:pt idx="46">
                  <c:v>1.4252575000000001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0.96321959999999995</c:v>
                </c:pt>
                <c:pt idx="66">
                  <c:v>0</c:v>
                </c:pt>
                <c:pt idx="67">
                  <c:v>0.94506422999999995</c:v>
                </c:pt>
                <c:pt idx="68">
                  <c:v>0</c:v>
                </c:pt>
                <c:pt idx="69">
                  <c:v>0.89993718</c:v>
                </c:pt>
                <c:pt idx="70">
                  <c:v>0</c:v>
                </c:pt>
                <c:pt idx="71">
                  <c:v>0</c:v>
                </c:pt>
                <c:pt idx="72">
                  <c:v>0</c:v>
                </c:pt>
                <c:pt idx="73">
                  <c:v>0</c:v>
                </c:pt>
                <c:pt idx="74">
                  <c:v>0</c:v>
                </c:pt>
                <c:pt idx="75">
                  <c:v>0.83261026999999999</c:v>
                </c:pt>
                <c:pt idx="76">
                  <c:v>0.82832238000000002</c:v>
                </c:pt>
                <c:pt idx="77">
                  <c:v>0.81804809000000001</c:v>
                </c:pt>
                <c:pt idx="78">
                  <c:v>0</c:v>
                </c:pt>
                <c:pt idx="79">
                  <c:v>0.81614260000000005</c:v>
                </c:pt>
                <c:pt idx="80">
                  <c:v>0</c:v>
                </c:pt>
                <c:pt idx="81">
                  <c:v>0</c:v>
                </c:pt>
                <c:pt idx="82">
                  <c:v>0.74405277999999997</c:v>
                </c:pt>
                <c:pt idx="83">
                  <c:v>0</c:v>
                </c:pt>
                <c:pt idx="84">
                  <c:v>0</c:v>
                </c:pt>
                <c:pt idx="85">
                  <c:v>0.69900954999999998</c:v>
                </c:pt>
                <c:pt idx="86">
                  <c:v>0</c:v>
                </c:pt>
                <c:pt idx="87">
                  <c:v>0</c:v>
                </c:pt>
                <c:pt idx="88">
                  <c:v>0</c:v>
                </c:pt>
                <c:pt idx="89">
                  <c:v>0.63125127000000003</c:v>
                </c:pt>
                <c:pt idx="90">
                  <c:v>0.59626787999999997</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9.2949080000000003E-2</c:v>
                </c:pt>
                <c:pt idx="121">
                  <c:v>0</c:v>
                </c:pt>
                <c:pt idx="122">
                  <c:v>0</c:v>
                </c:pt>
                <c:pt idx="123">
                  <c:v>0</c:v>
                </c:pt>
                <c:pt idx="124">
                  <c:v>1.4240800000000001E-3</c:v>
                </c:pt>
                <c:pt idx="125">
                  <c:v>0</c:v>
                </c:pt>
                <c:pt idx="126">
                  <c:v>0</c:v>
                </c:pt>
                <c:pt idx="127">
                  <c:v>0</c:v>
                </c:pt>
                <c:pt idx="128">
                  <c:v>0</c:v>
                </c:pt>
                <c:pt idx="129">
                  <c:v>0</c:v>
                </c:pt>
                <c:pt idx="130">
                  <c:v>-0.17034692000000001</c:v>
                </c:pt>
                <c:pt idx="131">
                  <c:v>0</c:v>
                </c:pt>
                <c:pt idx="132">
                  <c:v>0</c:v>
                </c:pt>
                <c:pt idx="133">
                  <c:v>0</c:v>
                </c:pt>
                <c:pt idx="134">
                  <c:v>0</c:v>
                </c:pt>
                <c:pt idx="135">
                  <c:v>0</c:v>
                </c:pt>
                <c:pt idx="136">
                  <c:v>0</c:v>
                </c:pt>
                <c:pt idx="137">
                  <c:v>0</c:v>
                </c:pt>
                <c:pt idx="138">
                  <c:v>-0.35112832999999999</c:v>
                </c:pt>
                <c:pt idx="139">
                  <c:v>0</c:v>
                </c:pt>
                <c:pt idx="140">
                  <c:v>0</c:v>
                </c:pt>
                <c:pt idx="141">
                  <c:v>0</c:v>
                </c:pt>
                <c:pt idx="142">
                  <c:v>0</c:v>
                </c:pt>
                <c:pt idx="143">
                  <c:v>-0.45922469999999999</c:v>
                </c:pt>
                <c:pt idx="144">
                  <c:v>-0.47501125</c:v>
                </c:pt>
                <c:pt idx="145">
                  <c:v>0</c:v>
                </c:pt>
                <c:pt idx="146">
                  <c:v>0</c:v>
                </c:pt>
                <c:pt idx="147">
                  <c:v>0</c:v>
                </c:pt>
                <c:pt idx="148">
                  <c:v>0</c:v>
                </c:pt>
                <c:pt idx="149">
                  <c:v>-0.73721629</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2-944B-46C9-9A81-83C8935FEB13}"/>
            </c:ext>
          </c:extLst>
        </c:ser>
        <c:dLbls>
          <c:showLegendKey val="0"/>
          <c:showVal val="0"/>
          <c:showCatName val="0"/>
          <c:showSerName val="0"/>
          <c:showPercent val="0"/>
          <c:showBubbleSize val="0"/>
        </c:dLbls>
        <c:gapWidth val="100"/>
        <c:overlap val="100"/>
        <c:axId val="893643648"/>
        <c:axId val="893643976"/>
      </c:barChart>
      <c:catAx>
        <c:axId val="89364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93643976"/>
        <c:crosses val="autoZero"/>
        <c:auto val="1"/>
        <c:lblAlgn val="ctr"/>
        <c:lblOffset val="100"/>
        <c:noMultiLvlLbl val="0"/>
      </c:catAx>
      <c:valAx>
        <c:axId val="893643976"/>
        <c:scaling>
          <c:orientation val="minMax"/>
          <c:min val="-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64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'Figure D1 Panel d)'!$G$2</c:f>
              <c:strCache>
                <c:ptCount val="1"/>
                <c:pt idx="0">
                  <c:v>Developing</c:v>
                </c:pt>
              </c:strCache>
            </c:strRef>
          </c:tx>
          <c:spPr>
            <a:solidFill>
              <a:srgbClr val="00B050"/>
            </a:solidFill>
            <a:ln>
              <a:solidFill>
                <a:srgbClr val="00B050"/>
              </a:solidFill>
            </a:ln>
            <a:effectLst/>
          </c:spPr>
          <c:invertIfNegative val="0"/>
          <c:cat>
            <c:strRef>
              <c:f>'Figure D1 Panel d)'!$A$3:$A$163</c:f>
              <c:strCache>
                <c:ptCount val="161"/>
                <c:pt idx="0">
                  <c:v>CAF</c:v>
                </c:pt>
                <c:pt idx="1">
                  <c:v>GUY</c:v>
                </c:pt>
                <c:pt idx="2">
                  <c:v>FJI</c:v>
                </c:pt>
                <c:pt idx="3">
                  <c:v>ZWE</c:v>
                </c:pt>
                <c:pt idx="4">
                  <c:v>JAM</c:v>
                </c:pt>
                <c:pt idx="5">
                  <c:v>TON</c:v>
                </c:pt>
                <c:pt idx="6">
                  <c:v>PNG</c:v>
                </c:pt>
                <c:pt idx="7">
                  <c:v>MWI</c:v>
                </c:pt>
                <c:pt idx="8">
                  <c:v>SYC</c:v>
                </c:pt>
                <c:pt idx="9">
                  <c:v>VUT</c:v>
                </c:pt>
                <c:pt idx="10">
                  <c:v>WSM</c:v>
                </c:pt>
                <c:pt idx="11">
                  <c:v>TTO</c:v>
                </c:pt>
                <c:pt idx="12">
                  <c:v>LAO</c:v>
                </c:pt>
                <c:pt idx="13">
                  <c:v>ZMB</c:v>
                </c:pt>
                <c:pt idx="14">
                  <c:v>TJK</c:v>
                </c:pt>
                <c:pt idx="15">
                  <c:v>TGO</c:v>
                </c:pt>
                <c:pt idx="16">
                  <c:v>RWA</c:v>
                </c:pt>
                <c:pt idx="17">
                  <c:v>PRY</c:v>
                </c:pt>
                <c:pt idx="18">
                  <c:v>TCD</c:v>
                </c:pt>
                <c:pt idx="19">
                  <c:v>SAU</c:v>
                </c:pt>
                <c:pt idx="20">
                  <c:v>DJI</c:v>
                </c:pt>
                <c:pt idx="21">
                  <c:v>CPV</c:v>
                </c:pt>
                <c:pt idx="22">
                  <c:v>SWZ</c:v>
                </c:pt>
                <c:pt idx="23">
                  <c:v>MAC</c:v>
                </c:pt>
                <c:pt idx="24">
                  <c:v>BRN</c:v>
                </c:pt>
                <c:pt idx="25">
                  <c:v>LKA</c:v>
                </c:pt>
                <c:pt idx="26">
                  <c:v>TWN</c:v>
                </c:pt>
                <c:pt idx="27">
                  <c:v>PHL</c:v>
                </c:pt>
                <c:pt idx="28">
                  <c:v>MAR</c:v>
                </c:pt>
                <c:pt idx="29">
                  <c:v>LCA</c:v>
                </c:pt>
                <c:pt idx="30">
                  <c:v>MOZ</c:v>
                </c:pt>
                <c:pt idx="31">
                  <c:v>CHL</c:v>
                </c:pt>
                <c:pt idx="32">
                  <c:v>SLE</c:v>
                </c:pt>
                <c:pt idx="33">
                  <c:v>ECU</c:v>
                </c:pt>
                <c:pt idx="34">
                  <c:v>URY</c:v>
                </c:pt>
                <c:pt idx="35">
                  <c:v>BWA</c:v>
                </c:pt>
                <c:pt idx="36">
                  <c:v>GNB</c:v>
                </c:pt>
                <c:pt idx="37">
                  <c:v>KWT</c:v>
                </c:pt>
                <c:pt idx="38">
                  <c:v>BGD</c:v>
                </c:pt>
                <c:pt idx="39">
                  <c:v>THA</c:v>
                </c:pt>
                <c:pt idx="40">
                  <c:v>ARG</c:v>
                </c:pt>
                <c:pt idx="41">
                  <c:v>BEN</c:v>
                </c:pt>
                <c:pt idx="42">
                  <c:v>SGP</c:v>
                </c:pt>
                <c:pt idx="43">
                  <c:v>AUS</c:v>
                </c:pt>
                <c:pt idx="44">
                  <c:v>HKG</c:v>
                </c:pt>
                <c:pt idx="45">
                  <c:v>PRT</c:v>
                </c:pt>
                <c:pt idx="46">
                  <c:v>PAK</c:v>
                </c:pt>
                <c:pt idx="47">
                  <c:v>CAN</c:v>
                </c:pt>
                <c:pt idx="48">
                  <c:v>IDN</c:v>
                </c:pt>
                <c:pt idx="49">
                  <c:v>NGA</c:v>
                </c:pt>
                <c:pt idx="50">
                  <c:v>MDG</c:v>
                </c:pt>
                <c:pt idx="51">
                  <c:v>COG</c:v>
                </c:pt>
                <c:pt idx="52">
                  <c:v>COL</c:v>
                </c:pt>
                <c:pt idx="53">
                  <c:v>IND</c:v>
                </c:pt>
                <c:pt idx="54">
                  <c:v>KEN</c:v>
                </c:pt>
                <c:pt idx="55">
                  <c:v>ATG</c:v>
                </c:pt>
                <c:pt idx="56">
                  <c:v>ZAF</c:v>
                </c:pt>
                <c:pt idx="57">
                  <c:v>NOR</c:v>
                </c:pt>
                <c:pt idx="58">
                  <c:v>JPN</c:v>
                </c:pt>
                <c:pt idx="59">
                  <c:v>GHA</c:v>
                </c:pt>
                <c:pt idx="60">
                  <c:v>LSO</c:v>
                </c:pt>
                <c:pt idx="61">
                  <c:v>CHN</c:v>
                </c:pt>
                <c:pt idx="62">
                  <c:v>TZA</c:v>
                </c:pt>
                <c:pt idx="63">
                  <c:v>NZL</c:v>
                </c:pt>
                <c:pt idx="64">
                  <c:v>USA</c:v>
                </c:pt>
                <c:pt idx="65">
                  <c:v>MYS</c:v>
                </c:pt>
                <c:pt idx="66">
                  <c:v>CIV</c:v>
                </c:pt>
                <c:pt idx="67">
                  <c:v>ISR</c:v>
                </c:pt>
                <c:pt idx="68">
                  <c:v>CMR</c:v>
                </c:pt>
                <c:pt idx="69">
                  <c:v>LUX</c:v>
                </c:pt>
                <c:pt idx="70">
                  <c:v>EGY</c:v>
                </c:pt>
                <c:pt idx="71">
                  <c:v>ESP</c:v>
                </c:pt>
                <c:pt idx="72">
                  <c:v>VCT</c:v>
                </c:pt>
                <c:pt idx="73">
                  <c:v>VEN</c:v>
                </c:pt>
                <c:pt idx="74">
                  <c:v>NAM</c:v>
                </c:pt>
                <c:pt idx="75">
                  <c:v>BRA</c:v>
                </c:pt>
                <c:pt idx="76">
                  <c:v>BFA</c:v>
                </c:pt>
                <c:pt idx="77">
                  <c:v>GTM</c:v>
                </c:pt>
                <c:pt idx="78">
                  <c:v>MLT</c:v>
                </c:pt>
                <c:pt idx="79">
                  <c:v>CRI</c:v>
                </c:pt>
                <c:pt idx="80">
                  <c:v>BLZ</c:v>
                </c:pt>
                <c:pt idx="81">
                  <c:v>GRC</c:v>
                </c:pt>
                <c:pt idx="82">
                  <c:v>KHM</c:v>
                </c:pt>
                <c:pt idx="83">
                  <c:v>KOR</c:v>
                </c:pt>
                <c:pt idx="84">
                  <c:v>SWE</c:v>
                </c:pt>
                <c:pt idx="85">
                  <c:v>DMA</c:v>
                </c:pt>
                <c:pt idx="86">
                  <c:v>RUS</c:v>
                </c:pt>
                <c:pt idx="87">
                  <c:v>NER</c:v>
                </c:pt>
                <c:pt idx="88">
                  <c:v>FRA</c:v>
                </c:pt>
                <c:pt idx="89">
                  <c:v>DNK</c:v>
                </c:pt>
                <c:pt idx="90">
                  <c:v>BEL</c:v>
                </c:pt>
                <c:pt idx="91">
                  <c:v>GIN</c:v>
                </c:pt>
                <c:pt idx="92">
                  <c:v>COD</c:v>
                </c:pt>
                <c:pt idx="93">
                  <c:v>GAB</c:v>
                </c:pt>
                <c:pt idx="94">
                  <c:v>UGA</c:v>
                </c:pt>
                <c:pt idx="95">
                  <c:v>ROU</c:v>
                </c:pt>
                <c:pt idx="96">
                  <c:v>ITA</c:v>
                </c:pt>
                <c:pt idx="97">
                  <c:v>HRV</c:v>
                </c:pt>
                <c:pt idx="98">
                  <c:v>KAZ</c:v>
                </c:pt>
                <c:pt idx="99">
                  <c:v>MLI</c:v>
                </c:pt>
                <c:pt idx="100">
                  <c:v>MKD</c:v>
                </c:pt>
                <c:pt idx="101">
                  <c:v>SLB</c:v>
                </c:pt>
                <c:pt idx="102">
                  <c:v>ARM</c:v>
                </c:pt>
                <c:pt idx="103">
                  <c:v>HUN</c:v>
                </c:pt>
                <c:pt idx="104">
                  <c:v>DEU</c:v>
                </c:pt>
                <c:pt idx="105">
                  <c:v>ISL</c:v>
                </c:pt>
                <c:pt idx="106">
                  <c:v>BRB</c:v>
                </c:pt>
                <c:pt idx="107">
                  <c:v>BOL</c:v>
                </c:pt>
                <c:pt idx="108">
                  <c:v>MEX</c:v>
                </c:pt>
                <c:pt idx="109">
                  <c:v>MDV</c:v>
                </c:pt>
                <c:pt idx="110">
                  <c:v>LIE</c:v>
                </c:pt>
                <c:pt idx="111">
                  <c:v>SUR</c:v>
                </c:pt>
                <c:pt idx="112">
                  <c:v>IRL</c:v>
                </c:pt>
                <c:pt idx="113">
                  <c:v>HND</c:v>
                </c:pt>
                <c:pt idx="114">
                  <c:v>MDA</c:v>
                </c:pt>
                <c:pt idx="115">
                  <c:v>GEO</c:v>
                </c:pt>
                <c:pt idx="116">
                  <c:v>GBR</c:v>
                </c:pt>
                <c:pt idx="117">
                  <c:v>KNA</c:v>
                </c:pt>
                <c:pt idx="118">
                  <c:v>ALB</c:v>
                </c:pt>
                <c:pt idx="119">
                  <c:v>NLD</c:v>
                </c:pt>
                <c:pt idx="120">
                  <c:v>AUT</c:v>
                </c:pt>
                <c:pt idx="121">
                  <c:v>PER</c:v>
                </c:pt>
                <c:pt idx="122">
                  <c:v>CHE</c:v>
                </c:pt>
                <c:pt idx="123">
                  <c:v>MUS</c:v>
                </c:pt>
                <c:pt idx="124">
                  <c:v>POL</c:v>
                </c:pt>
                <c:pt idx="125">
                  <c:v>ARE</c:v>
                </c:pt>
                <c:pt idx="126">
                  <c:v>MNG</c:v>
                </c:pt>
                <c:pt idx="127">
                  <c:v>TUN</c:v>
                </c:pt>
                <c:pt idx="128">
                  <c:v>FIN</c:v>
                </c:pt>
                <c:pt idx="129">
                  <c:v>SVN</c:v>
                </c:pt>
                <c:pt idx="130">
                  <c:v>BHR</c:v>
                </c:pt>
                <c:pt idx="131">
                  <c:v>CUB</c:v>
                </c:pt>
                <c:pt idx="132">
                  <c:v>QAT</c:v>
                </c:pt>
                <c:pt idx="133">
                  <c:v>SEN</c:v>
                </c:pt>
                <c:pt idx="134">
                  <c:v>KGZ</c:v>
                </c:pt>
                <c:pt idx="135">
                  <c:v>OMN</c:v>
                </c:pt>
                <c:pt idx="136">
                  <c:v>LVA</c:v>
                </c:pt>
                <c:pt idx="137">
                  <c:v>EST</c:v>
                </c:pt>
                <c:pt idx="138">
                  <c:v>CZE</c:v>
                </c:pt>
                <c:pt idx="139">
                  <c:v>NPL</c:v>
                </c:pt>
                <c:pt idx="140">
                  <c:v>VNM</c:v>
                </c:pt>
                <c:pt idx="141">
                  <c:v>BGR</c:v>
                </c:pt>
                <c:pt idx="142">
                  <c:v>MMR</c:v>
                </c:pt>
                <c:pt idx="143">
                  <c:v>MRT</c:v>
                </c:pt>
                <c:pt idx="144">
                  <c:v>SLV</c:v>
                </c:pt>
                <c:pt idx="145">
                  <c:v>AGO</c:v>
                </c:pt>
                <c:pt idx="146">
                  <c:v>NIC</c:v>
                </c:pt>
                <c:pt idx="147">
                  <c:v>TUR</c:v>
                </c:pt>
                <c:pt idx="148">
                  <c:v>LTU</c:v>
                </c:pt>
                <c:pt idx="149">
                  <c:v>SVK</c:v>
                </c:pt>
                <c:pt idx="150">
                  <c:v>UKR</c:v>
                </c:pt>
                <c:pt idx="151">
                  <c:v>CYP</c:v>
                </c:pt>
                <c:pt idx="152">
                  <c:v>JOR</c:v>
                </c:pt>
                <c:pt idx="153">
                  <c:v>MNE</c:v>
                </c:pt>
                <c:pt idx="154">
                  <c:v>GRD</c:v>
                </c:pt>
                <c:pt idx="155">
                  <c:v>DOM</c:v>
                </c:pt>
                <c:pt idx="156">
                  <c:v>PAN</c:v>
                </c:pt>
                <c:pt idx="157">
                  <c:v>GMB</c:v>
                </c:pt>
                <c:pt idx="158">
                  <c:v>BDI</c:v>
                </c:pt>
                <c:pt idx="159">
                  <c:v>HTI</c:v>
                </c:pt>
                <c:pt idx="160">
                  <c:v>YEM</c:v>
                </c:pt>
              </c:strCache>
            </c:strRef>
          </c:cat>
          <c:val>
            <c:numRef>
              <c:f>'Figure D1 Panel d)'!$G$3:$G$163</c:f>
              <c:numCache>
                <c:formatCode>General</c:formatCode>
                <c:ptCount val="161"/>
                <c:pt idx="0">
                  <c:v>9.1308404000000003</c:v>
                </c:pt>
                <c:pt idx="1">
                  <c:v>8.0191859000000001</c:v>
                </c:pt>
                <c:pt idx="2">
                  <c:v>7.9303110999999999</c:v>
                </c:pt>
                <c:pt idx="3">
                  <c:v>7.2263847999999999</c:v>
                </c:pt>
                <c:pt idx="4">
                  <c:v>6.9476987000000001</c:v>
                </c:pt>
                <c:pt idx="5">
                  <c:v>6.7083624999999998</c:v>
                </c:pt>
                <c:pt idx="6">
                  <c:v>0</c:v>
                </c:pt>
                <c:pt idx="7">
                  <c:v>6.5203671999999999</c:v>
                </c:pt>
                <c:pt idx="8">
                  <c:v>6.4410670000000003</c:v>
                </c:pt>
                <c:pt idx="9">
                  <c:v>6.3588842999999997</c:v>
                </c:pt>
                <c:pt idx="10">
                  <c:v>6.3303668999999996</c:v>
                </c:pt>
                <c:pt idx="11">
                  <c:v>0</c:v>
                </c:pt>
                <c:pt idx="12">
                  <c:v>6.1036152000000001</c:v>
                </c:pt>
                <c:pt idx="13">
                  <c:v>6.0653936000000002</c:v>
                </c:pt>
                <c:pt idx="14">
                  <c:v>0</c:v>
                </c:pt>
                <c:pt idx="15">
                  <c:v>5.5908914999999997</c:v>
                </c:pt>
                <c:pt idx="16">
                  <c:v>5.1447434000000003</c:v>
                </c:pt>
                <c:pt idx="17">
                  <c:v>5.0353773999999998</c:v>
                </c:pt>
                <c:pt idx="18">
                  <c:v>0</c:v>
                </c:pt>
                <c:pt idx="19">
                  <c:v>0</c:v>
                </c:pt>
                <c:pt idx="20">
                  <c:v>4.3324736000000001</c:v>
                </c:pt>
                <c:pt idx="21">
                  <c:v>4.2070737999999999</c:v>
                </c:pt>
                <c:pt idx="22">
                  <c:v>4.0066299000000001</c:v>
                </c:pt>
                <c:pt idx="23">
                  <c:v>3.6073734000000002</c:v>
                </c:pt>
                <c:pt idx="24">
                  <c:v>0</c:v>
                </c:pt>
                <c:pt idx="25">
                  <c:v>3.5788183999999998</c:v>
                </c:pt>
                <c:pt idx="26">
                  <c:v>3.5526968000000001</c:v>
                </c:pt>
                <c:pt idx="27">
                  <c:v>2.9695879000000001</c:v>
                </c:pt>
                <c:pt idx="28">
                  <c:v>2.9137548</c:v>
                </c:pt>
                <c:pt idx="29">
                  <c:v>2.8539536000000001</c:v>
                </c:pt>
                <c:pt idx="30">
                  <c:v>0</c:v>
                </c:pt>
                <c:pt idx="31">
                  <c:v>2.7591549999999998</c:v>
                </c:pt>
                <c:pt idx="32">
                  <c:v>2.7381362999999999</c:v>
                </c:pt>
                <c:pt idx="33">
                  <c:v>0</c:v>
                </c:pt>
                <c:pt idx="34">
                  <c:v>2.5169142</c:v>
                </c:pt>
                <c:pt idx="35">
                  <c:v>2.5066275999999998</c:v>
                </c:pt>
                <c:pt idx="36">
                  <c:v>2.4568650000000001</c:v>
                </c:pt>
                <c:pt idx="37">
                  <c:v>0</c:v>
                </c:pt>
                <c:pt idx="38">
                  <c:v>2.3313456000000001</c:v>
                </c:pt>
                <c:pt idx="39">
                  <c:v>2.2565005</c:v>
                </c:pt>
                <c:pt idx="40">
                  <c:v>2.2220813000000001</c:v>
                </c:pt>
                <c:pt idx="41">
                  <c:v>1.9823647</c:v>
                </c:pt>
                <c:pt idx="42">
                  <c:v>1.8724152999999999</c:v>
                </c:pt>
                <c:pt idx="43">
                  <c:v>0</c:v>
                </c:pt>
                <c:pt idx="44">
                  <c:v>1.8489701000000001</c:v>
                </c:pt>
                <c:pt idx="45">
                  <c:v>0</c:v>
                </c:pt>
                <c:pt idx="46">
                  <c:v>1.8052089</c:v>
                </c:pt>
                <c:pt idx="47">
                  <c:v>0</c:v>
                </c:pt>
                <c:pt idx="48">
                  <c:v>0</c:v>
                </c:pt>
                <c:pt idx="49">
                  <c:v>0</c:v>
                </c:pt>
                <c:pt idx="50">
                  <c:v>1.6955587000000001</c:v>
                </c:pt>
                <c:pt idx="51">
                  <c:v>0</c:v>
                </c:pt>
                <c:pt idx="52">
                  <c:v>0</c:v>
                </c:pt>
                <c:pt idx="53">
                  <c:v>1.4901918999999999</c:v>
                </c:pt>
                <c:pt idx="54">
                  <c:v>1.486253</c:v>
                </c:pt>
                <c:pt idx="55">
                  <c:v>1.4101094000000001</c:v>
                </c:pt>
                <c:pt idx="56">
                  <c:v>1.3056589999999999</c:v>
                </c:pt>
                <c:pt idx="57">
                  <c:v>0</c:v>
                </c:pt>
                <c:pt idx="58">
                  <c:v>0</c:v>
                </c:pt>
                <c:pt idx="59">
                  <c:v>1.1196933</c:v>
                </c:pt>
                <c:pt idx="60">
                  <c:v>1.0827169000000001</c:v>
                </c:pt>
                <c:pt idx="61">
                  <c:v>1.0666378000000001</c:v>
                </c:pt>
                <c:pt idx="62">
                  <c:v>1.0476989000000001</c:v>
                </c:pt>
                <c:pt idx="63">
                  <c:v>0</c:v>
                </c:pt>
                <c:pt idx="64">
                  <c:v>0</c:v>
                </c:pt>
                <c:pt idx="65">
                  <c:v>1.0027771000000001</c:v>
                </c:pt>
                <c:pt idx="66">
                  <c:v>0.96609979999999995</c:v>
                </c:pt>
                <c:pt idx="67">
                  <c:v>0.94054073000000005</c:v>
                </c:pt>
                <c:pt idx="68">
                  <c:v>0</c:v>
                </c:pt>
                <c:pt idx="69">
                  <c:v>0</c:v>
                </c:pt>
                <c:pt idx="70">
                  <c:v>0.87421223999999997</c:v>
                </c:pt>
                <c:pt idx="71">
                  <c:v>0</c:v>
                </c:pt>
                <c:pt idx="72">
                  <c:v>0.83152996999999995</c:v>
                </c:pt>
                <c:pt idx="73">
                  <c:v>0</c:v>
                </c:pt>
                <c:pt idx="74">
                  <c:v>0.77772724000000004</c:v>
                </c:pt>
                <c:pt idx="75">
                  <c:v>0.69204449999999995</c:v>
                </c:pt>
                <c:pt idx="76">
                  <c:v>0.61418209999999995</c:v>
                </c:pt>
                <c:pt idx="77">
                  <c:v>0.58837143000000003</c:v>
                </c:pt>
                <c:pt idx="78">
                  <c:v>0</c:v>
                </c:pt>
                <c:pt idx="79">
                  <c:v>0.40489671999999999</c:v>
                </c:pt>
                <c:pt idx="80">
                  <c:v>0.39660457999999998</c:v>
                </c:pt>
                <c:pt idx="81">
                  <c:v>0</c:v>
                </c:pt>
                <c:pt idx="82">
                  <c:v>0.34437758000000002</c:v>
                </c:pt>
                <c:pt idx="83">
                  <c:v>0</c:v>
                </c:pt>
                <c:pt idx="84">
                  <c:v>0</c:v>
                </c:pt>
                <c:pt idx="85">
                  <c:v>0.24349174000000001</c:v>
                </c:pt>
                <c:pt idx="86">
                  <c:v>0</c:v>
                </c:pt>
                <c:pt idx="87">
                  <c:v>0.24207434</c:v>
                </c:pt>
                <c:pt idx="88">
                  <c:v>0</c:v>
                </c:pt>
                <c:pt idx="89">
                  <c:v>0</c:v>
                </c:pt>
                <c:pt idx="90">
                  <c:v>0</c:v>
                </c:pt>
                <c:pt idx="91">
                  <c:v>0.13766516000000001</c:v>
                </c:pt>
                <c:pt idx="92">
                  <c:v>0.13025149999999999</c:v>
                </c:pt>
                <c:pt idx="93">
                  <c:v>0</c:v>
                </c:pt>
                <c:pt idx="94">
                  <c:v>6.8256830000000004E-2</c:v>
                </c:pt>
                <c:pt idx="95">
                  <c:v>0</c:v>
                </c:pt>
                <c:pt idx="96">
                  <c:v>0</c:v>
                </c:pt>
                <c:pt idx="97">
                  <c:v>0</c:v>
                </c:pt>
                <c:pt idx="98">
                  <c:v>0</c:v>
                </c:pt>
                <c:pt idx="99">
                  <c:v>2.1052660000000001E-2</c:v>
                </c:pt>
                <c:pt idx="100">
                  <c:v>0</c:v>
                </c:pt>
                <c:pt idx="101">
                  <c:v>1.410545E-2</c:v>
                </c:pt>
                <c:pt idx="102">
                  <c:v>0</c:v>
                </c:pt>
                <c:pt idx="103">
                  <c:v>0</c:v>
                </c:pt>
                <c:pt idx="104">
                  <c:v>0</c:v>
                </c:pt>
                <c:pt idx="105">
                  <c:v>0</c:v>
                </c:pt>
                <c:pt idx="106">
                  <c:v>-0.17562679</c:v>
                </c:pt>
                <c:pt idx="107">
                  <c:v>0</c:v>
                </c:pt>
                <c:pt idx="108">
                  <c:v>-0.25745614</c:v>
                </c:pt>
                <c:pt idx="109">
                  <c:v>-0.28173693999999999</c:v>
                </c:pt>
                <c:pt idx="110">
                  <c:v>0</c:v>
                </c:pt>
                <c:pt idx="111">
                  <c:v>-0.29910016</c:v>
                </c:pt>
                <c:pt idx="112">
                  <c:v>0</c:v>
                </c:pt>
                <c:pt idx="113">
                  <c:v>-0.31642556999999999</c:v>
                </c:pt>
                <c:pt idx="114">
                  <c:v>0</c:v>
                </c:pt>
                <c:pt idx="115">
                  <c:v>0</c:v>
                </c:pt>
                <c:pt idx="116">
                  <c:v>0</c:v>
                </c:pt>
                <c:pt idx="117">
                  <c:v>-0.42353422000000002</c:v>
                </c:pt>
                <c:pt idx="118">
                  <c:v>0</c:v>
                </c:pt>
                <c:pt idx="119">
                  <c:v>0</c:v>
                </c:pt>
                <c:pt idx="120">
                  <c:v>0</c:v>
                </c:pt>
                <c:pt idx="121">
                  <c:v>-0.60188165999999999</c:v>
                </c:pt>
                <c:pt idx="122">
                  <c:v>0</c:v>
                </c:pt>
                <c:pt idx="123">
                  <c:v>-0.69039357000000001</c:v>
                </c:pt>
                <c:pt idx="124">
                  <c:v>0</c:v>
                </c:pt>
                <c:pt idx="125">
                  <c:v>0</c:v>
                </c:pt>
                <c:pt idx="126">
                  <c:v>0</c:v>
                </c:pt>
                <c:pt idx="127">
                  <c:v>-0.96164623999999999</c:v>
                </c:pt>
                <c:pt idx="128">
                  <c:v>0</c:v>
                </c:pt>
                <c:pt idx="129">
                  <c:v>0</c:v>
                </c:pt>
                <c:pt idx="130">
                  <c:v>0</c:v>
                </c:pt>
                <c:pt idx="131">
                  <c:v>-1.112328</c:v>
                </c:pt>
                <c:pt idx="132">
                  <c:v>0</c:v>
                </c:pt>
                <c:pt idx="133">
                  <c:v>-1.1502899</c:v>
                </c:pt>
                <c:pt idx="134">
                  <c:v>0</c:v>
                </c:pt>
                <c:pt idx="135">
                  <c:v>0</c:v>
                </c:pt>
                <c:pt idx="136">
                  <c:v>0</c:v>
                </c:pt>
                <c:pt idx="137">
                  <c:v>0</c:v>
                </c:pt>
                <c:pt idx="138">
                  <c:v>0</c:v>
                </c:pt>
                <c:pt idx="139">
                  <c:v>-1.3084298000000001</c:v>
                </c:pt>
                <c:pt idx="140">
                  <c:v>-1.3090002000000001</c:v>
                </c:pt>
                <c:pt idx="141">
                  <c:v>0</c:v>
                </c:pt>
                <c:pt idx="142">
                  <c:v>-1.3496893999999999</c:v>
                </c:pt>
                <c:pt idx="143">
                  <c:v>-1.3711203999999999</c:v>
                </c:pt>
                <c:pt idx="144">
                  <c:v>-1.4937786</c:v>
                </c:pt>
                <c:pt idx="145">
                  <c:v>0</c:v>
                </c:pt>
                <c:pt idx="146">
                  <c:v>-1.7601914000000001</c:v>
                </c:pt>
                <c:pt idx="147">
                  <c:v>-1.8999436000000001</c:v>
                </c:pt>
                <c:pt idx="148">
                  <c:v>0</c:v>
                </c:pt>
                <c:pt idx="149">
                  <c:v>0</c:v>
                </c:pt>
                <c:pt idx="150">
                  <c:v>0</c:v>
                </c:pt>
                <c:pt idx="151">
                  <c:v>0</c:v>
                </c:pt>
                <c:pt idx="152">
                  <c:v>-2.9945735999999998</c:v>
                </c:pt>
                <c:pt idx="153">
                  <c:v>0</c:v>
                </c:pt>
                <c:pt idx="154">
                  <c:v>-3.6952775999999998</c:v>
                </c:pt>
                <c:pt idx="155">
                  <c:v>-4.2151227000000002</c:v>
                </c:pt>
                <c:pt idx="156">
                  <c:v>-5.4302244000000002</c:v>
                </c:pt>
                <c:pt idx="157">
                  <c:v>0</c:v>
                </c:pt>
                <c:pt idx="158">
                  <c:v>0</c:v>
                </c:pt>
                <c:pt idx="159">
                  <c:v>0</c:v>
                </c:pt>
                <c:pt idx="160">
                  <c:v>0</c:v>
                </c:pt>
              </c:numCache>
            </c:numRef>
          </c:val>
          <c:extLst>
            <c:ext xmlns:c16="http://schemas.microsoft.com/office/drawing/2014/chart" uri="{C3380CC4-5D6E-409C-BE32-E72D297353CC}">
              <c16:uniqueId val="{00000004-7328-4C4C-BE57-994203E271A3}"/>
            </c:ext>
          </c:extLst>
        </c:ser>
        <c:ser>
          <c:idx val="0"/>
          <c:order val="1"/>
          <c:tx>
            <c:strRef>
              <c:f>'Figure D1 Panel d)'!$H$2</c:f>
              <c:strCache>
                <c:ptCount val="1"/>
                <c:pt idx="0">
                  <c:v>Developed</c:v>
                </c:pt>
              </c:strCache>
            </c:strRef>
          </c:tx>
          <c:spPr>
            <a:solidFill>
              <a:schemeClr val="accent1"/>
            </a:solidFill>
            <a:ln>
              <a:solidFill>
                <a:schemeClr val="accent1"/>
              </a:solidFill>
            </a:ln>
            <a:effectLst/>
          </c:spPr>
          <c:invertIfNegative val="0"/>
          <c:dPt>
            <c:idx val="116"/>
            <c:invertIfNegative val="0"/>
            <c:bubble3D val="0"/>
            <c:spPr>
              <a:solidFill>
                <a:schemeClr val="tx1"/>
              </a:solidFill>
              <a:ln>
                <a:solidFill>
                  <a:schemeClr val="tx1"/>
                </a:solidFill>
              </a:ln>
              <a:effectLst/>
            </c:spPr>
            <c:extLst>
              <c:ext xmlns:c16="http://schemas.microsoft.com/office/drawing/2014/chart" uri="{C3380CC4-5D6E-409C-BE32-E72D297353CC}">
                <c16:uniqueId val="{00000005-7328-4C4C-BE57-994203E271A3}"/>
              </c:ext>
            </c:extLst>
          </c:dPt>
          <c:cat>
            <c:strRef>
              <c:f>'Figure D1 Panel d)'!$A$3:$A$163</c:f>
              <c:strCache>
                <c:ptCount val="161"/>
                <c:pt idx="0">
                  <c:v>CAF</c:v>
                </c:pt>
                <c:pt idx="1">
                  <c:v>GUY</c:v>
                </c:pt>
                <c:pt idx="2">
                  <c:v>FJI</c:v>
                </c:pt>
                <c:pt idx="3">
                  <c:v>ZWE</c:v>
                </c:pt>
                <c:pt idx="4">
                  <c:v>JAM</c:v>
                </c:pt>
                <c:pt idx="5">
                  <c:v>TON</c:v>
                </c:pt>
                <c:pt idx="6">
                  <c:v>PNG</c:v>
                </c:pt>
                <c:pt idx="7">
                  <c:v>MWI</c:v>
                </c:pt>
                <c:pt idx="8">
                  <c:v>SYC</c:v>
                </c:pt>
                <c:pt idx="9">
                  <c:v>VUT</c:v>
                </c:pt>
                <c:pt idx="10">
                  <c:v>WSM</c:v>
                </c:pt>
                <c:pt idx="11">
                  <c:v>TTO</c:v>
                </c:pt>
                <c:pt idx="12">
                  <c:v>LAO</c:v>
                </c:pt>
                <c:pt idx="13">
                  <c:v>ZMB</c:v>
                </c:pt>
                <c:pt idx="14">
                  <c:v>TJK</c:v>
                </c:pt>
                <c:pt idx="15">
                  <c:v>TGO</c:v>
                </c:pt>
                <c:pt idx="16">
                  <c:v>RWA</c:v>
                </c:pt>
                <c:pt idx="17">
                  <c:v>PRY</c:v>
                </c:pt>
                <c:pt idx="18">
                  <c:v>TCD</c:v>
                </c:pt>
                <c:pt idx="19">
                  <c:v>SAU</c:v>
                </c:pt>
                <c:pt idx="20">
                  <c:v>DJI</c:v>
                </c:pt>
                <c:pt idx="21">
                  <c:v>CPV</c:v>
                </c:pt>
                <c:pt idx="22">
                  <c:v>SWZ</c:v>
                </c:pt>
                <c:pt idx="23">
                  <c:v>MAC</c:v>
                </c:pt>
                <c:pt idx="24">
                  <c:v>BRN</c:v>
                </c:pt>
                <c:pt idx="25">
                  <c:v>LKA</c:v>
                </c:pt>
                <c:pt idx="26">
                  <c:v>TWN</c:v>
                </c:pt>
                <c:pt idx="27">
                  <c:v>PHL</c:v>
                </c:pt>
                <c:pt idx="28">
                  <c:v>MAR</c:v>
                </c:pt>
                <c:pt idx="29">
                  <c:v>LCA</c:v>
                </c:pt>
                <c:pt idx="30">
                  <c:v>MOZ</c:v>
                </c:pt>
                <c:pt idx="31">
                  <c:v>CHL</c:v>
                </c:pt>
                <c:pt idx="32">
                  <c:v>SLE</c:v>
                </c:pt>
                <c:pt idx="33">
                  <c:v>ECU</c:v>
                </c:pt>
                <c:pt idx="34">
                  <c:v>URY</c:v>
                </c:pt>
                <c:pt idx="35">
                  <c:v>BWA</c:v>
                </c:pt>
                <c:pt idx="36">
                  <c:v>GNB</c:v>
                </c:pt>
                <c:pt idx="37">
                  <c:v>KWT</c:v>
                </c:pt>
                <c:pt idx="38">
                  <c:v>BGD</c:v>
                </c:pt>
                <c:pt idx="39">
                  <c:v>THA</c:v>
                </c:pt>
                <c:pt idx="40">
                  <c:v>ARG</c:v>
                </c:pt>
                <c:pt idx="41">
                  <c:v>BEN</c:v>
                </c:pt>
                <c:pt idx="42">
                  <c:v>SGP</c:v>
                </c:pt>
                <c:pt idx="43">
                  <c:v>AUS</c:v>
                </c:pt>
                <c:pt idx="44">
                  <c:v>HKG</c:v>
                </c:pt>
                <c:pt idx="45">
                  <c:v>PRT</c:v>
                </c:pt>
                <c:pt idx="46">
                  <c:v>PAK</c:v>
                </c:pt>
                <c:pt idx="47">
                  <c:v>CAN</c:v>
                </c:pt>
                <c:pt idx="48">
                  <c:v>IDN</c:v>
                </c:pt>
                <c:pt idx="49">
                  <c:v>NGA</c:v>
                </c:pt>
                <c:pt idx="50">
                  <c:v>MDG</c:v>
                </c:pt>
                <c:pt idx="51">
                  <c:v>COG</c:v>
                </c:pt>
                <c:pt idx="52">
                  <c:v>COL</c:v>
                </c:pt>
                <c:pt idx="53">
                  <c:v>IND</c:v>
                </c:pt>
                <c:pt idx="54">
                  <c:v>KEN</c:v>
                </c:pt>
                <c:pt idx="55">
                  <c:v>ATG</c:v>
                </c:pt>
                <c:pt idx="56">
                  <c:v>ZAF</c:v>
                </c:pt>
                <c:pt idx="57">
                  <c:v>NOR</c:v>
                </c:pt>
                <c:pt idx="58">
                  <c:v>JPN</c:v>
                </c:pt>
                <c:pt idx="59">
                  <c:v>GHA</c:v>
                </c:pt>
                <c:pt idx="60">
                  <c:v>LSO</c:v>
                </c:pt>
                <c:pt idx="61">
                  <c:v>CHN</c:v>
                </c:pt>
                <c:pt idx="62">
                  <c:v>TZA</c:v>
                </c:pt>
                <c:pt idx="63">
                  <c:v>NZL</c:v>
                </c:pt>
                <c:pt idx="64">
                  <c:v>USA</c:v>
                </c:pt>
                <c:pt idx="65">
                  <c:v>MYS</c:v>
                </c:pt>
                <c:pt idx="66">
                  <c:v>CIV</c:v>
                </c:pt>
                <c:pt idx="67">
                  <c:v>ISR</c:v>
                </c:pt>
                <c:pt idx="68">
                  <c:v>CMR</c:v>
                </c:pt>
                <c:pt idx="69">
                  <c:v>LUX</c:v>
                </c:pt>
                <c:pt idx="70">
                  <c:v>EGY</c:v>
                </c:pt>
                <c:pt idx="71">
                  <c:v>ESP</c:v>
                </c:pt>
                <c:pt idx="72">
                  <c:v>VCT</c:v>
                </c:pt>
                <c:pt idx="73">
                  <c:v>VEN</c:v>
                </c:pt>
                <c:pt idx="74">
                  <c:v>NAM</c:v>
                </c:pt>
                <c:pt idx="75">
                  <c:v>BRA</c:v>
                </c:pt>
                <c:pt idx="76">
                  <c:v>BFA</c:v>
                </c:pt>
                <c:pt idx="77">
                  <c:v>GTM</c:v>
                </c:pt>
                <c:pt idx="78">
                  <c:v>MLT</c:v>
                </c:pt>
                <c:pt idx="79">
                  <c:v>CRI</c:v>
                </c:pt>
                <c:pt idx="80">
                  <c:v>BLZ</c:v>
                </c:pt>
                <c:pt idx="81">
                  <c:v>GRC</c:v>
                </c:pt>
                <c:pt idx="82">
                  <c:v>KHM</c:v>
                </c:pt>
                <c:pt idx="83">
                  <c:v>KOR</c:v>
                </c:pt>
                <c:pt idx="84">
                  <c:v>SWE</c:v>
                </c:pt>
                <c:pt idx="85">
                  <c:v>DMA</c:v>
                </c:pt>
                <c:pt idx="86">
                  <c:v>RUS</c:v>
                </c:pt>
                <c:pt idx="87">
                  <c:v>NER</c:v>
                </c:pt>
                <c:pt idx="88">
                  <c:v>FRA</c:v>
                </c:pt>
                <c:pt idx="89">
                  <c:v>DNK</c:v>
                </c:pt>
                <c:pt idx="90">
                  <c:v>BEL</c:v>
                </c:pt>
                <c:pt idx="91">
                  <c:v>GIN</c:v>
                </c:pt>
                <c:pt idx="92">
                  <c:v>COD</c:v>
                </c:pt>
                <c:pt idx="93">
                  <c:v>GAB</c:v>
                </c:pt>
                <c:pt idx="94">
                  <c:v>UGA</c:v>
                </c:pt>
                <c:pt idx="95">
                  <c:v>ROU</c:v>
                </c:pt>
                <c:pt idx="96">
                  <c:v>ITA</c:v>
                </c:pt>
                <c:pt idx="97">
                  <c:v>HRV</c:v>
                </c:pt>
                <c:pt idx="98">
                  <c:v>KAZ</c:v>
                </c:pt>
                <c:pt idx="99">
                  <c:v>MLI</c:v>
                </c:pt>
                <c:pt idx="100">
                  <c:v>MKD</c:v>
                </c:pt>
                <c:pt idx="101">
                  <c:v>SLB</c:v>
                </c:pt>
                <c:pt idx="102">
                  <c:v>ARM</c:v>
                </c:pt>
                <c:pt idx="103">
                  <c:v>HUN</c:v>
                </c:pt>
                <c:pt idx="104">
                  <c:v>DEU</c:v>
                </c:pt>
                <c:pt idx="105">
                  <c:v>ISL</c:v>
                </c:pt>
                <c:pt idx="106">
                  <c:v>BRB</c:v>
                </c:pt>
                <c:pt idx="107">
                  <c:v>BOL</c:v>
                </c:pt>
                <c:pt idx="108">
                  <c:v>MEX</c:v>
                </c:pt>
                <c:pt idx="109">
                  <c:v>MDV</c:v>
                </c:pt>
                <c:pt idx="110">
                  <c:v>LIE</c:v>
                </c:pt>
                <c:pt idx="111">
                  <c:v>SUR</c:v>
                </c:pt>
                <c:pt idx="112">
                  <c:v>IRL</c:v>
                </c:pt>
                <c:pt idx="113">
                  <c:v>HND</c:v>
                </c:pt>
                <c:pt idx="114">
                  <c:v>MDA</c:v>
                </c:pt>
                <c:pt idx="115">
                  <c:v>GEO</c:v>
                </c:pt>
                <c:pt idx="116">
                  <c:v>GBR</c:v>
                </c:pt>
                <c:pt idx="117">
                  <c:v>KNA</c:v>
                </c:pt>
                <c:pt idx="118">
                  <c:v>ALB</c:v>
                </c:pt>
                <c:pt idx="119">
                  <c:v>NLD</c:v>
                </c:pt>
                <c:pt idx="120">
                  <c:v>AUT</c:v>
                </c:pt>
                <c:pt idx="121">
                  <c:v>PER</c:v>
                </c:pt>
                <c:pt idx="122">
                  <c:v>CHE</c:v>
                </c:pt>
                <c:pt idx="123">
                  <c:v>MUS</c:v>
                </c:pt>
                <c:pt idx="124">
                  <c:v>POL</c:v>
                </c:pt>
                <c:pt idx="125">
                  <c:v>ARE</c:v>
                </c:pt>
                <c:pt idx="126">
                  <c:v>MNG</c:v>
                </c:pt>
                <c:pt idx="127">
                  <c:v>TUN</c:v>
                </c:pt>
                <c:pt idx="128">
                  <c:v>FIN</c:v>
                </c:pt>
                <c:pt idx="129">
                  <c:v>SVN</c:v>
                </c:pt>
                <c:pt idx="130">
                  <c:v>BHR</c:v>
                </c:pt>
                <c:pt idx="131">
                  <c:v>CUB</c:v>
                </c:pt>
                <c:pt idx="132">
                  <c:v>QAT</c:v>
                </c:pt>
                <c:pt idx="133">
                  <c:v>SEN</c:v>
                </c:pt>
                <c:pt idx="134">
                  <c:v>KGZ</c:v>
                </c:pt>
                <c:pt idx="135">
                  <c:v>OMN</c:v>
                </c:pt>
                <c:pt idx="136">
                  <c:v>LVA</c:v>
                </c:pt>
                <c:pt idx="137">
                  <c:v>EST</c:v>
                </c:pt>
                <c:pt idx="138">
                  <c:v>CZE</c:v>
                </c:pt>
                <c:pt idx="139">
                  <c:v>NPL</c:v>
                </c:pt>
                <c:pt idx="140">
                  <c:v>VNM</c:v>
                </c:pt>
                <c:pt idx="141">
                  <c:v>BGR</c:v>
                </c:pt>
                <c:pt idx="142">
                  <c:v>MMR</c:v>
                </c:pt>
                <c:pt idx="143">
                  <c:v>MRT</c:v>
                </c:pt>
                <c:pt idx="144">
                  <c:v>SLV</c:v>
                </c:pt>
                <c:pt idx="145">
                  <c:v>AGO</c:v>
                </c:pt>
                <c:pt idx="146">
                  <c:v>NIC</c:v>
                </c:pt>
                <c:pt idx="147">
                  <c:v>TUR</c:v>
                </c:pt>
                <c:pt idx="148">
                  <c:v>LTU</c:v>
                </c:pt>
                <c:pt idx="149">
                  <c:v>SVK</c:v>
                </c:pt>
                <c:pt idx="150">
                  <c:v>UKR</c:v>
                </c:pt>
                <c:pt idx="151">
                  <c:v>CYP</c:v>
                </c:pt>
                <c:pt idx="152">
                  <c:v>JOR</c:v>
                </c:pt>
                <c:pt idx="153">
                  <c:v>MNE</c:v>
                </c:pt>
                <c:pt idx="154">
                  <c:v>GRD</c:v>
                </c:pt>
                <c:pt idx="155">
                  <c:v>DOM</c:v>
                </c:pt>
                <c:pt idx="156">
                  <c:v>PAN</c:v>
                </c:pt>
                <c:pt idx="157">
                  <c:v>GMB</c:v>
                </c:pt>
                <c:pt idx="158">
                  <c:v>BDI</c:v>
                </c:pt>
                <c:pt idx="159">
                  <c:v>HTI</c:v>
                </c:pt>
                <c:pt idx="160">
                  <c:v>YEM</c:v>
                </c:pt>
              </c:strCache>
            </c:strRef>
          </c:cat>
          <c:val>
            <c:numRef>
              <c:f>'Figure D1 Panel d)'!$H$3:$H$163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1.8474619000000001</c:v>
                </c:pt>
                <c:pt idx="46">
                  <c:v>0</c:v>
                </c:pt>
                <c:pt idx="47">
                  <c:v>1.7587060999999999</c:v>
                </c:pt>
                <c:pt idx="48">
                  <c:v>0</c:v>
                </c:pt>
                <c:pt idx="49">
                  <c:v>0</c:v>
                </c:pt>
                <c:pt idx="50">
                  <c:v>0</c:v>
                </c:pt>
                <c:pt idx="51">
                  <c:v>0</c:v>
                </c:pt>
                <c:pt idx="52">
                  <c:v>0</c:v>
                </c:pt>
                <c:pt idx="53">
                  <c:v>0</c:v>
                </c:pt>
                <c:pt idx="54">
                  <c:v>0</c:v>
                </c:pt>
                <c:pt idx="55">
                  <c:v>0</c:v>
                </c:pt>
                <c:pt idx="56">
                  <c:v>0</c:v>
                </c:pt>
                <c:pt idx="57">
                  <c:v>0</c:v>
                </c:pt>
                <c:pt idx="58">
                  <c:v>1.2388577999999999</c:v>
                </c:pt>
                <c:pt idx="59">
                  <c:v>0</c:v>
                </c:pt>
                <c:pt idx="60">
                  <c:v>0</c:v>
                </c:pt>
                <c:pt idx="61">
                  <c:v>0</c:v>
                </c:pt>
                <c:pt idx="62">
                  <c:v>0</c:v>
                </c:pt>
                <c:pt idx="63">
                  <c:v>1.0366506</c:v>
                </c:pt>
                <c:pt idx="64">
                  <c:v>1.0157691</c:v>
                </c:pt>
                <c:pt idx="65">
                  <c:v>0</c:v>
                </c:pt>
                <c:pt idx="66">
                  <c:v>0</c:v>
                </c:pt>
                <c:pt idx="67">
                  <c:v>0</c:v>
                </c:pt>
                <c:pt idx="68">
                  <c:v>0</c:v>
                </c:pt>
                <c:pt idx="69">
                  <c:v>0.89034482999999998</c:v>
                </c:pt>
                <c:pt idx="70">
                  <c:v>0</c:v>
                </c:pt>
                <c:pt idx="71">
                  <c:v>0.84046056000000002</c:v>
                </c:pt>
                <c:pt idx="72">
                  <c:v>0</c:v>
                </c:pt>
                <c:pt idx="73">
                  <c:v>0</c:v>
                </c:pt>
                <c:pt idx="74">
                  <c:v>0</c:v>
                </c:pt>
                <c:pt idx="75">
                  <c:v>0</c:v>
                </c:pt>
                <c:pt idx="76">
                  <c:v>0</c:v>
                </c:pt>
                <c:pt idx="77">
                  <c:v>0</c:v>
                </c:pt>
                <c:pt idx="78">
                  <c:v>0.40732099999999999</c:v>
                </c:pt>
                <c:pt idx="79">
                  <c:v>0</c:v>
                </c:pt>
                <c:pt idx="80">
                  <c:v>0</c:v>
                </c:pt>
                <c:pt idx="81">
                  <c:v>0.34811354999999999</c:v>
                </c:pt>
                <c:pt idx="82">
                  <c:v>0</c:v>
                </c:pt>
                <c:pt idx="83">
                  <c:v>0</c:v>
                </c:pt>
                <c:pt idx="84">
                  <c:v>0.29007052</c:v>
                </c:pt>
                <c:pt idx="85">
                  <c:v>0</c:v>
                </c:pt>
                <c:pt idx="86">
                  <c:v>0</c:v>
                </c:pt>
                <c:pt idx="87">
                  <c:v>0</c:v>
                </c:pt>
                <c:pt idx="88">
                  <c:v>0.19326756</c:v>
                </c:pt>
                <c:pt idx="89">
                  <c:v>0.19096726</c:v>
                </c:pt>
                <c:pt idx="90">
                  <c:v>0.17681479</c:v>
                </c:pt>
                <c:pt idx="91">
                  <c:v>0</c:v>
                </c:pt>
                <c:pt idx="92">
                  <c:v>0</c:v>
                </c:pt>
                <c:pt idx="93">
                  <c:v>0</c:v>
                </c:pt>
                <c:pt idx="94">
                  <c:v>0</c:v>
                </c:pt>
                <c:pt idx="95">
                  <c:v>4.720767E-2</c:v>
                </c:pt>
                <c:pt idx="96">
                  <c:v>4.2221630000000003E-2</c:v>
                </c:pt>
                <c:pt idx="97">
                  <c:v>2.2690370000000001E-2</c:v>
                </c:pt>
                <c:pt idx="98">
                  <c:v>0</c:v>
                </c:pt>
                <c:pt idx="99">
                  <c:v>0</c:v>
                </c:pt>
                <c:pt idx="100">
                  <c:v>1.785484E-2</c:v>
                </c:pt>
                <c:pt idx="101">
                  <c:v>0</c:v>
                </c:pt>
                <c:pt idx="102">
                  <c:v>0</c:v>
                </c:pt>
                <c:pt idx="103">
                  <c:v>-6.6447700000000004E-3</c:v>
                </c:pt>
                <c:pt idx="104">
                  <c:v>-5.0420439999999997E-2</c:v>
                </c:pt>
                <c:pt idx="105">
                  <c:v>-6.79284E-2</c:v>
                </c:pt>
                <c:pt idx="106">
                  <c:v>0</c:v>
                </c:pt>
                <c:pt idx="107">
                  <c:v>0</c:v>
                </c:pt>
                <c:pt idx="108">
                  <c:v>0</c:v>
                </c:pt>
                <c:pt idx="109">
                  <c:v>0</c:v>
                </c:pt>
                <c:pt idx="110">
                  <c:v>-0.28714616999999998</c:v>
                </c:pt>
                <c:pt idx="111">
                  <c:v>0</c:v>
                </c:pt>
                <c:pt idx="112">
                  <c:v>-0.31621631</c:v>
                </c:pt>
                <c:pt idx="113">
                  <c:v>0</c:v>
                </c:pt>
                <c:pt idx="114">
                  <c:v>0</c:v>
                </c:pt>
                <c:pt idx="115">
                  <c:v>0</c:v>
                </c:pt>
                <c:pt idx="116">
                  <c:v>-0.41769086999999999</c:v>
                </c:pt>
                <c:pt idx="117">
                  <c:v>0</c:v>
                </c:pt>
                <c:pt idx="118">
                  <c:v>0</c:v>
                </c:pt>
                <c:pt idx="119">
                  <c:v>-0.44668213000000001</c:v>
                </c:pt>
                <c:pt idx="120">
                  <c:v>-0.48656542000000003</c:v>
                </c:pt>
                <c:pt idx="121">
                  <c:v>0</c:v>
                </c:pt>
                <c:pt idx="122">
                  <c:v>-0.61627624000000003</c:v>
                </c:pt>
                <c:pt idx="123">
                  <c:v>0</c:v>
                </c:pt>
                <c:pt idx="124">
                  <c:v>-0.71207423000000003</c:v>
                </c:pt>
                <c:pt idx="125">
                  <c:v>0</c:v>
                </c:pt>
                <c:pt idx="126">
                  <c:v>0</c:v>
                </c:pt>
                <c:pt idx="127">
                  <c:v>0</c:v>
                </c:pt>
                <c:pt idx="128">
                  <c:v>-0.97795399999999999</c:v>
                </c:pt>
                <c:pt idx="129">
                  <c:v>-0.99496996999999998</c:v>
                </c:pt>
                <c:pt idx="130">
                  <c:v>0</c:v>
                </c:pt>
                <c:pt idx="131">
                  <c:v>0</c:v>
                </c:pt>
                <c:pt idx="132">
                  <c:v>0</c:v>
                </c:pt>
                <c:pt idx="133">
                  <c:v>0</c:v>
                </c:pt>
                <c:pt idx="134">
                  <c:v>0</c:v>
                </c:pt>
                <c:pt idx="135">
                  <c:v>0</c:v>
                </c:pt>
                <c:pt idx="136">
                  <c:v>-1.2489876</c:v>
                </c:pt>
                <c:pt idx="137">
                  <c:v>-1.2529440999999999</c:v>
                </c:pt>
                <c:pt idx="138">
                  <c:v>-1.2848765</c:v>
                </c:pt>
                <c:pt idx="139">
                  <c:v>0</c:v>
                </c:pt>
                <c:pt idx="140">
                  <c:v>0</c:v>
                </c:pt>
                <c:pt idx="141">
                  <c:v>-1.3342305999999999</c:v>
                </c:pt>
                <c:pt idx="142">
                  <c:v>0</c:v>
                </c:pt>
                <c:pt idx="143">
                  <c:v>0</c:v>
                </c:pt>
                <c:pt idx="144">
                  <c:v>0</c:v>
                </c:pt>
                <c:pt idx="145">
                  <c:v>0</c:v>
                </c:pt>
                <c:pt idx="146">
                  <c:v>0</c:v>
                </c:pt>
                <c:pt idx="147">
                  <c:v>0</c:v>
                </c:pt>
                <c:pt idx="148">
                  <c:v>-2.1910965999999998</c:v>
                </c:pt>
                <c:pt idx="149">
                  <c:v>-2.2128112999999998</c:v>
                </c:pt>
                <c:pt idx="150">
                  <c:v>0</c:v>
                </c:pt>
                <c:pt idx="151">
                  <c:v>-2.4402699000000001</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0-7328-4C4C-BE57-994203E271A3}"/>
            </c:ext>
          </c:extLst>
        </c:ser>
        <c:ser>
          <c:idx val="1"/>
          <c:order val="2"/>
          <c:tx>
            <c:strRef>
              <c:f>'Figure D1 Panel d)'!$I$2</c:f>
              <c:strCache>
                <c:ptCount val="1"/>
                <c:pt idx="0">
                  <c:v>Economies in transition</c:v>
                </c:pt>
              </c:strCache>
            </c:strRef>
          </c:tx>
          <c:spPr>
            <a:solidFill>
              <a:srgbClr val="FFC000"/>
            </a:solidFill>
            <a:ln>
              <a:solidFill>
                <a:srgbClr val="FFC000"/>
              </a:solidFill>
            </a:ln>
            <a:effectLst/>
          </c:spPr>
          <c:invertIfNegative val="0"/>
          <c:cat>
            <c:strRef>
              <c:f>'Figure D1 Panel d)'!$A$3:$A$163</c:f>
              <c:strCache>
                <c:ptCount val="161"/>
                <c:pt idx="0">
                  <c:v>CAF</c:v>
                </c:pt>
                <c:pt idx="1">
                  <c:v>GUY</c:v>
                </c:pt>
                <c:pt idx="2">
                  <c:v>FJI</c:v>
                </c:pt>
                <c:pt idx="3">
                  <c:v>ZWE</c:v>
                </c:pt>
                <c:pt idx="4">
                  <c:v>JAM</c:v>
                </c:pt>
                <c:pt idx="5">
                  <c:v>TON</c:v>
                </c:pt>
                <c:pt idx="6">
                  <c:v>PNG</c:v>
                </c:pt>
                <c:pt idx="7">
                  <c:v>MWI</c:v>
                </c:pt>
                <c:pt idx="8">
                  <c:v>SYC</c:v>
                </c:pt>
                <c:pt idx="9">
                  <c:v>VUT</c:v>
                </c:pt>
                <c:pt idx="10">
                  <c:v>WSM</c:v>
                </c:pt>
                <c:pt idx="11">
                  <c:v>TTO</c:v>
                </c:pt>
                <c:pt idx="12">
                  <c:v>LAO</c:v>
                </c:pt>
                <c:pt idx="13">
                  <c:v>ZMB</c:v>
                </c:pt>
                <c:pt idx="14">
                  <c:v>TJK</c:v>
                </c:pt>
                <c:pt idx="15">
                  <c:v>TGO</c:v>
                </c:pt>
                <c:pt idx="16">
                  <c:v>RWA</c:v>
                </c:pt>
                <c:pt idx="17">
                  <c:v>PRY</c:v>
                </c:pt>
                <c:pt idx="18">
                  <c:v>TCD</c:v>
                </c:pt>
                <c:pt idx="19">
                  <c:v>SAU</c:v>
                </c:pt>
                <c:pt idx="20">
                  <c:v>DJI</c:v>
                </c:pt>
                <c:pt idx="21">
                  <c:v>CPV</c:v>
                </c:pt>
                <c:pt idx="22">
                  <c:v>SWZ</c:v>
                </c:pt>
                <c:pt idx="23">
                  <c:v>MAC</c:v>
                </c:pt>
                <c:pt idx="24">
                  <c:v>BRN</c:v>
                </c:pt>
                <c:pt idx="25">
                  <c:v>LKA</c:v>
                </c:pt>
                <c:pt idx="26">
                  <c:v>TWN</c:v>
                </c:pt>
                <c:pt idx="27">
                  <c:v>PHL</c:v>
                </c:pt>
                <c:pt idx="28">
                  <c:v>MAR</c:v>
                </c:pt>
                <c:pt idx="29">
                  <c:v>LCA</c:v>
                </c:pt>
                <c:pt idx="30">
                  <c:v>MOZ</c:v>
                </c:pt>
                <c:pt idx="31">
                  <c:v>CHL</c:v>
                </c:pt>
                <c:pt idx="32">
                  <c:v>SLE</c:v>
                </c:pt>
                <c:pt idx="33">
                  <c:v>ECU</c:v>
                </c:pt>
                <c:pt idx="34">
                  <c:v>URY</c:v>
                </c:pt>
                <c:pt idx="35">
                  <c:v>BWA</c:v>
                </c:pt>
                <c:pt idx="36">
                  <c:v>GNB</c:v>
                </c:pt>
                <c:pt idx="37">
                  <c:v>KWT</c:v>
                </c:pt>
                <c:pt idx="38">
                  <c:v>BGD</c:v>
                </c:pt>
                <c:pt idx="39">
                  <c:v>THA</c:v>
                </c:pt>
                <c:pt idx="40">
                  <c:v>ARG</c:v>
                </c:pt>
                <c:pt idx="41">
                  <c:v>BEN</c:v>
                </c:pt>
                <c:pt idx="42">
                  <c:v>SGP</c:v>
                </c:pt>
                <c:pt idx="43">
                  <c:v>AUS</c:v>
                </c:pt>
                <c:pt idx="44">
                  <c:v>HKG</c:v>
                </c:pt>
                <c:pt idx="45">
                  <c:v>PRT</c:v>
                </c:pt>
                <c:pt idx="46">
                  <c:v>PAK</c:v>
                </c:pt>
                <c:pt idx="47">
                  <c:v>CAN</c:v>
                </c:pt>
                <c:pt idx="48">
                  <c:v>IDN</c:v>
                </c:pt>
                <c:pt idx="49">
                  <c:v>NGA</c:v>
                </c:pt>
                <c:pt idx="50">
                  <c:v>MDG</c:v>
                </c:pt>
                <c:pt idx="51">
                  <c:v>COG</c:v>
                </c:pt>
                <c:pt idx="52">
                  <c:v>COL</c:v>
                </c:pt>
                <c:pt idx="53">
                  <c:v>IND</c:v>
                </c:pt>
                <c:pt idx="54">
                  <c:v>KEN</c:v>
                </c:pt>
                <c:pt idx="55">
                  <c:v>ATG</c:v>
                </c:pt>
                <c:pt idx="56">
                  <c:v>ZAF</c:v>
                </c:pt>
                <c:pt idx="57">
                  <c:v>NOR</c:v>
                </c:pt>
                <c:pt idx="58">
                  <c:v>JPN</c:v>
                </c:pt>
                <c:pt idx="59">
                  <c:v>GHA</c:v>
                </c:pt>
                <c:pt idx="60">
                  <c:v>LSO</c:v>
                </c:pt>
                <c:pt idx="61">
                  <c:v>CHN</c:v>
                </c:pt>
                <c:pt idx="62">
                  <c:v>TZA</c:v>
                </c:pt>
                <c:pt idx="63">
                  <c:v>NZL</c:v>
                </c:pt>
                <c:pt idx="64">
                  <c:v>USA</c:v>
                </c:pt>
                <c:pt idx="65">
                  <c:v>MYS</c:v>
                </c:pt>
                <c:pt idx="66">
                  <c:v>CIV</c:v>
                </c:pt>
                <c:pt idx="67">
                  <c:v>ISR</c:v>
                </c:pt>
                <c:pt idx="68">
                  <c:v>CMR</c:v>
                </c:pt>
                <c:pt idx="69">
                  <c:v>LUX</c:v>
                </c:pt>
                <c:pt idx="70">
                  <c:v>EGY</c:v>
                </c:pt>
                <c:pt idx="71">
                  <c:v>ESP</c:v>
                </c:pt>
                <c:pt idx="72">
                  <c:v>VCT</c:v>
                </c:pt>
                <c:pt idx="73">
                  <c:v>VEN</c:v>
                </c:pt>
                <c:pt idx="74">
                  <c:v>NAM</c:v>
                </c:pt>
                <c:pt idx="75">
                  <c:v>BRA</c:v>
                </c:pt>
                <c:pt idx="76">
                  <c:v>BFA</c:v>
                </c:pt>
                <c:pt idx="77">
                  <c:v>GTM</c:v>
                </c:pt>
                <c:pt idx="78">
                  <c:v>MLT</c:v>
                </c:pt>
                <c:pt idx="79">
                  <c:v>CRI</c:v>
                </c:pt>
                <c:pt idx="80">
                  <c:v>BLZ</c:v>
                </c:pt>
                <c:pt idx="81">
                  <c:v>GRC</c:v>
                </c:pt>
                <c:pt idx="82">
                  <c:v>KHM</c:v>
                </c:pt>
                <c:pt idx="83">
                  <c:v>KOR</c:v>
                </c:pt>
                <c:pt idx="84">
                  <c:v>SWE</c:v>
                </c:pt>
                <c:pt idx="85">
                  <c:v>DMA</c:v>
                </c:pt>
                <c:pt idx="86">
                  <c:v>RUS</c:v>
                </c:pt>
                <c:pt idx="87">
                  <c:v>NER</c:v>
                </c:pt>
                <c:pt idx="88">
                  <c:v>FRA</c:v>
                </c:pt>
                <c:pt idx="89">
                  <c:v>DNK</c:v>
                </c:pt>
                <c:pt idx="90">
                  <c:v>BEL</c:v>
                </c:pt>
                <c:pt idx="91">
                  <c:v>GIN</c:v>
                </c:pt>
                <c:pt idx="92">
                  <c:v>COD</c:v>
                </c:pt>
                <c:pt idx="93">
                  <c:v>GAB</c:v>
                </c:pt>
                <c:pt idx="94">
                  <c:v>UGA</c:v>
                </c:pt>
                <c:pt idx="95">
                  <c:v>ROU</c:v>
                </c:pt>
                <c:pt idx="96">
                  <c:v>ITA</c:v>
                </c:pt>
                <c:pt idx="97">
                  <c:v>HRV</c:v>
                </c:pt>
                <c:pt idx="98">
                  <c:v>KAZ</c:v>
                </c:pt>
                <c:pt idx="99">
                  <c:v>MLI</c:v>
                </c:pt>
                <c:pt idx="100">
                  <c:v>MKD</c:v>
                </c:pt>
                <c:pt idx="101">
                  <c:v>SLB</c:v>
                </c:pt>
                <c:pt idx="102">
                  <c:v>ARM</c:v>
                </c:pt>
                <c:pt idx="103">
                  <c:v>HUN</c:v>
                </c:pt>
                <c:pt idx="104">
                  <c:v>DEU</c:v>
                </c:pt>
                <c:pt idx="105">
                  <c:v>ISL</c:v>
                </c:pt>
                <c:pt idx="106">
                  <c:v>BRB</c:v>
                </c:pt>
                <c:pt idx="107">
                  <c:v>BOL</c:v>
                </c:pt>
                <c:pt idx="108">
                  <c:v>MEX</c:v>
                </c:pt>
                <c:pt idx="109">
                  <c:v>MDV</c:v>
                </c:pt>
                <c:pt idx="110">
                  <c:v>LIE</c:v>
                </c:pt>
                <c:pt idx="111">
                  <c:v>SUR</c:v>
                </c:pt>
                <c:pt idx="112">
                  <c:v>IRL</c:v>
                </c:pt>
                <c:pt idx="113">
                  <c:v>HND</c:v>
                </c:pt>
                <c:pt idx="114">
                  <c:v>MDA</c:v>
                </c:pt>
                <c:pt idx="115">
                  <c:v>GEO</c:v>
                </c:pt>
                <c:pt idx="116">
                  <c:v>GBR</c:v>
                </c:pt>
                <c:pt idx="117">
                  <c:v>KNA</c:v>
                </c:pt>
                <c:pt idx="118">
                  <c:v>ALB</c:v>
                </c:pt>
                <c:pt idx="119">
                  <c:v>NLD</c:v>
                </c:pt>
                <c:pt idx="120">
                  <c:v>AUT</c:v>
                </c:pt>
                <c:pt idx="121">
                  <c:v>PER</c:v>
                </c:pt>
                <c:pt idx="122">
                  <c:v>CHE</c:v>
                </c:pt>
                <c:pt idx="123">
                  <c:v>MUS</c:v>
                </c:pt>
                <c:pt idx="124">
                  <c:v>POL</c:v>
                </c:pt>
                <c:pt idx="125">
                  <c:v>ARE</c:v>
                </c:pt>
                <c:pt idx="126">
                  <c:v>MNG</c:v>
                </c:pt>
                <c:pt idx="127">
                  <c:v>TUN</c:v>
                </c:pt>
                <c:pt idx="128">
                  <c:v>FIN</c:v>
                </c:pt>
                <c:pt idx="129">
                  <c:v>SVN</c:v>
                </c:pt>
                <c:pt idx="130">
                  <c:v>BHR</c:v>
                </c:pt>
                <c:pt idx="131">
                  <c:v>CUB</c:v>
                </c:pt>
                <c:pt idx="132">
                  <c:v>QAT</c:v>
                </c:pt>
                <c:pt idx="133">
                  <c:v>SEN</c:v>
                </c:pt>
                <c:pt idx="134">
                  <c:v>KGZ</c:v>
                </c:pt>
                <c:pt idx="135">
                  <c:v>OMN</c:v>
                </c:pt>
                <c:pt idx="136">
                  <c:v>LVA</c:v>
                </c:pt>
                <c:pt idx="137">
                  <c:v>EST</c:v>
                </c:pt>
                <c:pt idx="138">
                  <c:v>CZE</c:v>
                </c:pt>
                <c:pt idx="139">
                  <c:v>NPL</c:v>
                </c:pt>
                <c:pt idx="140">
                  <c:v>VNM</c:v>
                </c:pt>
                <c:pt idx="141">
                  <c:v>BGR</c:v>
                </c:pt>
                <c:pt idx="142">
                  <c:v>MMR</c:v>
                </c:pt>
                <c:pt idx="143">
                  <c:v>MRT</c:v>
                </c:pt>
                <c:pt idx="144">
                  <c:v>SLV</c:v>
                </c:pt>
                <c:pt idx="145">
                  <c:v>AGO</c:v>
                </c:pt>
                <c:pt idx="146">
                  <c:v>NIC</c:v>
                </c:pt>
                <c:pt idx="147">
                  <c:v>TUR</c:v>
                </c:pt>
                <c:pt idx="148">
                  <c:v>LTU</c:v>
                </c:pt>
                <c:pt idx="149">
                  <c:v>SVK</c:v>
                </c:pt>
                <c:pt idx="150">
                  <c:v>UKR</c:v>
                </c:pt>
                <c:pt idx="151">
                  <c:v>CYP</c:v>
                </c:pt>
                <c:pt idx="152">
                  <c:v>JOR</c:v>
                </c:pt>
                <c:pt idx="153">
                  <c:v>MNE</c:v>
                </c:pt>
                <c:pt idx="154">
                  <c:v>GRD</c:v>
                </c:pt>
                <c:pt idx="155">
                  <c:v>DOM</c:v>
                </c:pt>
                <c:pt idx="156">
                  <c:v>PAN</c:v>
                </c:pt>
                <c:pt idx="157">
                  <c:v>GMB</c:v>
                </c:pt>
                <c:pt idx="158">
                  <c:v>BDI</c:v>
                </c:pt>
                <c:pt idx="159">
                  <c:v>HTI</c:v>
                </c:pt>
                <c:pt idx="160">
                  <c:v>YEM</c:v>
                </c:pt>
              </c:strCache>
            </c:strRef>
          </c:cat>
          <c:val>
            <c:numRef>
              <c:f>'Figure D1 Panel d)'!$I$3:$I$163</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6.0346943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3.3762900000000001E-3</c:v>
                </c:pt>
                <c:pt idx="103">
                  <c:v>0</c:v>
                </c:pt>
                <c:pt idx="104">
                  <c:v>0</c:v>
                </c:pt>
                <c:pt idx="105">
                  <c:v>0</c:v>
                </c:pt>
                <c:pt idx="106">
                  <c:v>0</c:v>
                </c:pt>
                <c:pt idx="107">
                  <c:v>0</c:v>
                </c:pt>
                <c:pt idx="108">
                  <c:v>0</c:v>
                </c:pt>
                <c:pt idx="109">
                  <c:v>0</c:v>
                </c:pt>
                <c:pt idx="110">
                  <c:v>0</c:v>
                </c:pt>
                <c:pt idx="111">
                  <c:v>0</c:v>
                </c:pt>
                <c:pt idx="112">
                  <c:v>0</c:v>
                </c:pt>
                <c:pt idx="113">
                  <c:v>0</c:v>
                </c:pt>
                <c:pt idx="114">
                  <c:v>-0.32677193999999998</c:v>
                </c:pt>
                <c:pt idx="115">
                  <c:v>-0.35157926</c:v>
                </c:pt>
                <c:pt idx="116">
                  <c:v>0</c:v>
                </c:pt>
                <c:pt idx="117">
                  <c:v>0</c:v>
                </c:pt>
                <c:pt idx="118">
                  <c:v>-0.43953078000000001</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-1.2025186999999999</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-2.2355925999999999</c:v>
                </c:pt>
                <c:pt idx="151">
                  <c:v>0</c:v>
                </c:pt>
                <c:pt idx="152">
                  <c:v>0</c:v>
                </c:pt>
                <c:pt idx="153">
                  <c:v>-3.4818452999999998</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1-7328-4C4C-BE57-994203E271A3}"/>
            </c:ext>
          </c:extLst>
        </c:ser>
        <c:ser>
          <c:idx val="2"/>
          <c:order val="3"/>
          <c:tx>
            <c:strRef>
              <c:f>'Figure D1 Panel d)'!$J$2</c:f>
              <c:strCache>
                <c:ptCount val="1"/>
                <c:pt idx="0">
                  <c:v>Fuel exporting</c:v>
                </c:pt>
              </c:strCache>
            </c:strRef>
          </c:tx>
          <c:spPr>
            <a:solidFill>
              <a:srgbClr val="7030A0"/>
            </a:solidFill>
            <a:ln>
              <a:solidFill>
                <a:srgbClr val="7030A0"/>
              </a:solidFill>
            </a:ln>
            <a:effectLst/>
          </c:spPr>
          <c:invertIfNegative val="0"/>
          <c:cat>
            <c:strRef>
              <c:f>'Figure D1 Panel d)'!$A$3:$A$163</c:f>
              <c:strCache>
                <c:ptCount val="161"/>
                <c:pt idx="0">
                  <c:v>CAF</c:v>
                </c:pt>
                <c:pt idx="1">
                  <c:v>GUY</c:v>
                </c:pt>
                <c:pt idx="2">
                  <c:v>FJI</c:v>
                </c:pt>
                <c:pt idx="3">
                  <c:v>ZWE</c:v>
                </c:pt>
                <c:pt idx="4">
                  <c:v>JAM</c:v>
                </c:pt>
                <c:pt idx="5">
                  <c:v>TON</c:v>
                </c:pt>
                <c:pt idx="6">
                  <c:v>PNG</c:v>
                </c:pt>
                <c:pt idx="7">
                  <c:v>MWI</c:v>
                </c:pt>
                <c:pt idx="8">
                  <c:v>SYC</c:v>
                </c:pt>
                <c:pt idx="9">
                  <c:v>VUT</c:v>
                </c:pt>
                <c:pt idx="10">
                  <c:v>WSM</c:v>
                </c:pt>
                <c:pt idx="11">
                  <c:v>TTO</c:v>
                </c:pt>
                <c:pt idx="12">
                  <c:v>LAO</c:v>
                </c:pt>
                <c:pt idx="13">
                  <c:v>ZMB</c:v>
                </c:pt>
                <c:pt idx="14">
                  <c:v>TJK</c:v>
                </c:pt>
                <c:pt idx="15">
                  <c:v>TGO</c:v>
                </c:pt>
                <c:pt idx="16">
                  <c:v>RWA</c:v>
                </c:pt>
                <c:pt idx="17">
                  <c:v>PRY</c:v>
                </c:pt>
                <c:pt idx="18">
                  <c:v>TCD</c:v>
                </c:pt>
                <c:pt idx="19">
                  <c:v>SAU</c:v>
                </c:pt>
                <c:pt idx="20">
                  <c:v>DJI</c:v>
                </c:pt>
                <c:pt idx="21">
                  <c:v>CPV</c:v>
                </c:pt>
                <c:pt idx="22">
                  <c:v>SWZ</c:v>
                </c:pt>
                <c:pt idx="23">
                  <c:v>MAC</c:v>
                </c:pt>
                <c:pt idx="24">
                  <c:v>BRN</c:v>
                </c:pt>
                <c:pt idx="25">
                  <c:v>LKA</c:v>
                </c:pt>
                <c:pt idx="26">
                  <c:v>TWN</c:v>
                </c:pt>
                <c:pt idx="27">
                  <c:v>PHL</c:v>
                </c:pt>
                <c:pt idx="28">
                  <c:v>MAR</c:v>
                </c:pt>
                <c:pt idx="29">
                  <c:v>LCA</c:v>
                </c:pt>
                <c:pt idx="30">
                  <c:v>MOZ</c:v>
                </c:pt>
                <c:pt idx="31">
                  <c:v>CHL</c:v>
                </c:pt>
                <c:pt idx="32">
                  <c:v>SLE</c:v>
                </c:pt>
                <c:pt idx="33">
                  <c:v>ECU</c:v>
                </c:pt>
                <c:pt idx="34">
                  <c:v>URY</c:v>
                </c:pt>
                <c:pt idx="35">
                  <c:v>BWA</c:v>
                </c:pt>
                <c:pt idx="36">
                  <c:v>GNB</c:v>
                </c:pt>
                <c:pt idx="37">
                  <c:v>KWT</c:v>
                </c:pt>
                <c:pt idx="38">
                  <c:v>BGD</c:v>
                </c:pt>
                <c:pt idx="39">
                  <c:v>THA</c:v>
                </c:pt>
                <c:pt idx="40">
                  <c:v>ARG</c:v>
                </c:pt>
                <c:pt idx="41">
                  <c:v>BEN</c:v>
                </c:pt>
                <c:pt idx="42">
                  <c:v>SGP</c:v>
                </c:pt>
                <c:pt idx="43">
                  <c:v>AUS</c:v>
                </c:pt>
                <c:pt idx="44">
                  <c:v>HKG</c:v>
                </c:pt>
                <c:pt idx="45">
                  <c:v>PRT</c:v>
                </c:pt>
                <c:pt idx="46">
                  <c:v>PAK</c:v>
                </c:pt>
                <c:pt idx="47">
                  <c:v>CAN</c:v>
                </c:pt>
                <c:pt idx="48">
                  <c:v>IDN</c:v>
                </c:pt>
                <c:pt idx="49">
                  <c:v>NGA</c:v>
                </c:pt>
                <c:pt idx="50">
                  <c:v>MDG</c:v>
                </c:pt>
                <c:pt idx="51">
                  <c:v>COG</c:v>
                </c:pt>
                <c:pt idx="52">
                  <c:v>COL</c:v>
                </c:pt>
                <c:pt idx="53">
                  <c:v>IND</c:v>
                </c:pt>
                <c:pt idx="54">
                  <c:v>KEN</c:v>
                </c:pt>
                <c:pt idx="55">
                  <c:v>ATG</c:v>
                </c:pt>
                <c:pt idx="56">
                  <c:v>ZAF</c:v>
                </c:pt>
                <c:pt idx="57">
                  <c:v>NOR</c:v>
                </c:pt>
                <c:pt idx="58">
                  <c:v>JPN</c:v>
                </c:pt>
                <c:pt idx="59">
                  <c:v>GHA</c:v>
                </c:pt>
                <c:pt idx="60">
                  <c:v>LSO</c:v>
                </c:pt>
                <c:pt idx="61">
                  <c:v>CHN</c:v>
                </c:pt>
                <c:pt idx="62">
                  <c:v>TZA</c:v>
                </c:pt>
                <c:pt idx="63">
                  <c:v>NZL</c:v>
                </c:pt>
                <c:pt idx="64">
                  <c:v>USA</c:v>
                </c:pt>
                <c:pt idx="65">
                  <c:v>MYS</c:v>
                </c:pt>
                <c:pt idx="66">
                  <c:v>CIV</c:v>
                </c:pt>
                <c:pt idx="67">
                  <c:v>ISR</c:v>
                </c:pt>
                <c:pt idx="68">
                  <c:v>CMR</c:v>
                </c:pt>
                <c:pt idx="69">
                  <c:v>LUX</c:v>
                </c:pt>
                <c:pt idx="70">
                  <c:v>EGY</c:v>
                </c:pt>
                <c:pt idx="71">
                  <c:v>ESP</c:v>
                </c:pt>
                <c:pt idx="72">
                  <c:v>VCT</c:v>
                </c:pt>
                <c:pt idx="73">
                  <c:v>VEN</c:v>
                </c:pt>
                <c:pt idx="74">
                  <c:v>NAM</c:v>
                </c:pt>
                <c:pt idx="75">
                  <c:v>BRA</c:v>
                </c:pt>
                <c:pt idx="76">
                  <c:v>BFA</c:v>
                </c:pt>
                <c:pt idx="77">
                  <c:v>GTM</c:v>
                </c:pt>
                <c:pt idx="78">
                  <c:v>MLT</c:v>
                </c:pt>
                <c:pt idx="79">
                  <c:v>CRI</c:v>
                </c:pt>
                <c:pt idx="80">
                  <c:v>BLZ</c:v>
                </c:pt>
                <c:pt idx="81">
                  <c:v>GRC</c:v>
                </c:pt>
                <c:pt idx="82">
                  <c:v>KHM</c:v>
                </c:pt>
                <c:pt idx="83">
                  <c:v>KOR</c:v>
                </c:pt>
                <c:pt idx="84">
                  <c:v>SWE</c:v>
                </c:pt>
                <c:pt idx="85">
                  <c:v>DMA</c:v>
                </c:pt>
                <c:pt idx="86">
                  <c:v>RUS</c:v>
                </c:pt>
                <c:pt idx="87">
                  <c:v>NER</c:v>
                </c:pt>
                <c:pt idx="88">
                  <c:v>FRA</c:v>
                </c:pt>
                <c:pt idx="89">
                  <c:v>DNK</c:v>
                </c:pt>
                <c:pt idx="90">
                  <c:v>BEL</c:v>
                </c:pt>
                <c:pt idx="91">
                  <c:v>GIN</c:v>
                </c:pt>
                <c:pt idx="92">
                  <c:v>COD</c:v>
                </c:pt>
                <c:pt idx="93">
                  <c:v>GAB</c:v>
                </c:pt>
                <c:pt idx="94">
                  <c:v>UGA</c:v>
                </c:pt>
                <c:pt idx="95">
                  <c:v>ROU</c:v>
                </c:pt>
                <c:pt idx="96">
                  <c:v>ITA</c:v>
                </c:pt>
                <c:pt idx="97">
                  <c:v>HRV</c:v>
                </c:pt>
                <c:pt idx="98">
                  <c:v>KAZ</c:v>
                </c:pt>
                <c:pt idx="99">
                  <c:v>MLI</c:v>
                </c:pt>
                <c:pt idx="100">
                  <c:v>MKD</c:v>
                </c:pt>
                <c:pt idx="101">
                  <c:v>SLB</c:v>
                </c:pt>
                <c:pt idx="102">
                  <c:v>ARM</c:v>
                </c:pt>
                <c:pt idx="103">
                  <c:v>HUN</c:v>
                </c:pt>
                <c:pt idx="104">
                  <c:v>DEU</c:v>
                </c:pt>
                <c:pt idx="105">
                  <c:v>ISL</c:v>
                </c:pt>
                <c:pt idx="106">
                  <c:v>BRB</c:v>
                </c:pt>
                <c:pt idx="107">
                  <c:v>BOL</c:v>
                </c:pt>
                <c:pt idx="108">
                  <c:v>MEX</c:v>
                </c:pt>
                <c:pt idx="109">
                  <c:v>MDV</c:v>
                </c:pt>
                <c:pt idx="110">
                  <c:v>LIE</c:v>
                </c:pt>
                <c:pt idx="111">
                  <c:v>SUR</c:v>
                </c:pt>
                <c:pt idx="112">
                  <c:v>IRL</c:v>
                </c:pt>
                <c:pt idx="113">
                  <c:v>HND</c:v>
                </c:pt>
                <c:pt idx="114">
                  <c:v>MDA</c:v>
                </c:pt>
                <c:pt idx="115">
                  <c:v>GEO</c:v>
                </c:pt>
                <c:pt idx="116">
                  <c:v>GBR</c:v>
                </c:pt>
                <c:pt idx="117">
                  <c:v>KNA</c:v>
                </c:pt>
                <c:pt idx="118">
                  <c:v>ALB</c:v>
                </c:pt>
                <c:pt idx="119">
                  <c:v>NLD</c:v>
                </c:pt>
                <c:pt idx="120">
                  <c:v>AUT</c:v>
                </c:pt>
                <c:pt idx="121">
                  <c:v>PER</c:v>
                </c:pt>
                <c:pt idx="122">
                  <c:v>CHE</c:v>
                </c:pt>
                <c:pt idx="123">
                  <c:v>MUS</c:v>
                </c:pt>
                <c:pt idx="124">
                  <c:v>POL</c:v>
                </c:pt>
                <c:pt idx="125">
                  <c:v>ARE</c:v>
                </c:pt>
                <c:pt idx="126">
                  <c:v>MNG</c:v>
                </c:pt>
                <c:pt idx="127">
                  <c:v>TUN</c:v>
                </c:pt>
                <c:pt idx="128">
                  <c:v>FIN</c:v>
                </c:pt>
                <c:pt idx="129">
                  <c:v>SVN</c:v>
                </c:pt>
                <c:pt idx="130">
                  <c:v>BHR</c:v>
                </c:pt>
                <c:pt idx="131">
                  <c:v>CUB</c:v>
                </c:pt>
                <c:pt idx="132">
                  <c:v>QAT</c:v>
                </c:pt>
                <c:pt idx="133">
                  <c:v>SEN</c:v>
                </c:pt>
                <c:pt idx="134">
                  <c:v>KGZ</c:v>
                </c:pt>
                <c:pt idx="135">
                  <c:v>OMN</c:v>
                </c:pt>
                <c:pt idx="136">
                  <c:v>LVA</c:v>
                </c:pt>
                <c:pt idx="137">
                  <c:v>EST</c:v>
                </c:pt>
                <c:pt idx="138">
                  <c:v>CZE</c:v>
                </c:pt>
                <c:pt idx="139">
                  <c:v>NPL</c:v>
                </c:pt>
                <c:pt idx="140">
                  <c:v>VNM</c:v>
                </c:pt>
                <c:pt idx="141">
                  <c:v>BGR</c:v>
                </c:pt>
                <c:pt idx="142">
                  <c:v>MMR</c:v>
                </c:pt>
                <c:pt idx="143">
                  <c:v>MRT</c:v>
                </c:pt>
                <c:pt idx="144">
                  <c:v>SLV</c:v>
                </c:pt>
                <c:pt idx="145">
                  <c:v>AGO</c:v>
                </c:pt>
                <c:pt idx="146">
                  <c:v>NIC</c:v>
                </c:pt>
                <c:pt idx="147">
                  <c:v>TUR</c:v>
                </c:pt>
                <c:pt idx="148">
                  <c:v>LTU</c:v>
                </c:pt>
                <c:pt idx="149">
                  <c:v>SVK</c:v>
                </c:pt>
                <c:pt idx="150">
                  <c:v>UKR</c:v>
                </c:pt>
                <c:pt idx="151">
                  <c:v>CYP</c:v>
                </c:pt>
                <c:pt idx="152">
                  <c:v>JOR</c:v>
                </c:pt>
                <c:pt idx="153">
                  <c:v>MNE</c:v>
                </c:pt>
                <c:pt idx="154">
                  <c:v>GRD</c:v>
                </c:pt>
                <c:pt idx="155">
                  <c:v>DOM</c:v>
                </c:pt>
                <c:pt idx="156">
                  <c:v>PAN</c:v>
                </c:pt>
                <c:pt idx="157">
                  <c:v>GMB</c:v>
                </c:pt>
                <c:pt idx="158">
                  <c:v>BDI</c:v>
                </c:pt>
                <c:pt idx="159">
                  <c:v>HTI</c:v>
                </c:pt>
                <c:pt idx="160">
                  <c:v>YEM</c:v>
                </c:pt>
              </c:strCache>
            </c:strRef>
          </c:cat>
          <c:val>
            <c:numRef>
              <c:f>'Figure D1 Panel d)'!$J$3:$J$163</c:f>
              <c:numCache>
                <c:formatCode>General</c:formatCode>
                <c:ptCount val="161"/>
                <c:pt idx="0">
                  <c:v>0</c:v>
                </c:pt>
                <c:pt idx="1">
                  <c:v>0</c:v>
                </c:pt>
                <c:pt idx="2">
                  <c:v>0</c:v>
                </c:pt>
                <c:pt idx="3">
                  <c:v>0</c:v>
                </c:pt>
                <c:pt idx="4">
                  <c:v>0</c:v>
                </c:pt>
                <c:pt idx="5">
                  <c:v>0</c:v>
                </c:pt>
                <c:pt idx="6">
                  <c:v>6.6102347000000004</c:v>
                </c:pt>
                <c:pt idx="7">
                  <c:v>0</c:v>
                </c:pt>
                <c:pt idx="8">
                  <c:v>0</c:v>
                </c:pt>
                <c:pt idx="9">
                  <c:v>0</c:v>
                </c:pt>
                <c:pt idx="10">
                  <c:v>0</c:v>
                </c:pt>
                <c:pt idx="11">
                  <c:v>6.2886175</c:v>
                </c:pt>
                <c:pt idx="12">
                  <c:v>0</c:v>
                </c:pt>
                <c:pt idx="13">
                  <c:v>0</c:v>
                </c:pt>
                <c:pt idx="14">
                  <c:v>0</c:v>
                </c:pt>
                <c:pt idx="15">
                  <c:v>0</c:v>
                </c:pt>
                <c:pt idx="16">
                  <c:v>0</c:v>
                </c:pt>
                <c:pt idx="17">
                  <c:v>0</c:v>
                </c:pt>
                <c:pt idx="18">
                  <c:v>4.8842309999999998</c:v>
                </c:pt>
                <c:pt idx="19">
                  <c:v>4.3629167000000004</c:v>
                </c:pt>
                <c:pt idx="20">
                  <c:v>0</c:v>
                </c:pt>
                <c:pt idx="21">
                  <c:v>0</c:v>
                </c:pt>
                <c:pt idx="22">
                  <c:v>0</c:v>
                </c:pt>
                <c:pt idx="23">
                  <c:v>0</c:v>
                </c:pt>
                <c:pt idx="24">
                  <c:v>3.6066864999999999</c:v>
                </c:pt>
                <c:pt idx="25">
                  <c:v>0</c:v>
                </c:pt>
                <c:pt idx="26">
                  <c:v>0</c:v>
                </c:pt>
                <c:pt idx="27">
                  <c:v>0</c:v>
                </c:pt>
                <c:pt idx="28">
                  <c:v>0</c:v>
                </c:pt>
                <c:pt idx="29">
                  <c:v>0</c:v>
                </c:pt>
                <c:pt idx="30">
                  <c:v>2.7966516000000001</c:v>
                </c:pt>
                <c:pt idx="31">
                  <c:v>0</c:v>
                </c:pt>
                <c:pt idx="32">
                  <c:v>0</c:v>
                </c:pt>
                <c:pt idx="33">
                  <c:v>2.6644644</c:v>
                </c:pt>
                <c:pt idx="34">
                  <c:v>0</c:v>
                </c:pt>
                <c:pt idx="35">
                  <c:v>0</c:v>
                </c:pt>
                <c:pt idx="36">
                  <c:v>0</c:v>
                </c:pt>
                <c:pt idx="37">
                  <c:v>2.3652308</c:v>
                </c:pt>
                <c:pt idx="38">
                  <c:v>0</c:v>
                </c:pt>
                <c:pt idx="39">
                  <c:v>0</c:v>
                </c:pt>
                <c:pt idx="40">
                  <c:v>0</c:v>
                </c:pt>
                <c:pt idx="41">
                  <c:v>0</c:v>
                </c:pt>
                <c:pt idx="42">
                  <c:v>0</c:v>
                </c:pt>
                <c:pt idx="43">
                  <c:v>1.8698296999999999</c:v>
                </c:pt>
                <c:pt idx="44">
                  <c:v>0</c:v>
                </c:pt>
                <c:pt idx="45">
                  <c:v>0</c:v>
                </c:pt>
                <c:pt idx="46">
                  <c:v>0</c:v>
                </c:pt>
                <c:pt idx="47">
                  <c:v>0</c:v>
                </c:pt>
                <c:pt idx="48">
                  <c:v>1.727571</c:v>
                </c:pt>
                <c:pt idx="49">
                  <c:v>1.7174881</c:v>
                </c:pt>
                <c:pt idx="50">
                  <c:v>0</c:v>
                </c:pt>
                <c:pt idx="51">
                  <c:v>1.5698662000000001</c:v>
                </c:pt>
                <c:pt idx="52">
                  <c:v>1.5043739</c:v>
                </c:pt>
                <c:pt idx="53">
                  <c:v>0</c:v>
                </c:pt>
                <c:pt idx="54">
                  <c:v>0</c:v>
                </c:pt>
                <c:pt idx="55">
                  <c:v>0</c:v>
                </c:pt>
                <c:pt idx="56">
                  <c:v>0</c:v>
                </c:pt>
                <c:pt idx="57">
                  <c:v>1.2683943</c:v>
                </c:pt>
                <c:pt idx="58">
                  <c:v>0</c:v>
                </c:pt>
                <c:pt idx="59">
                  <c:v>0</c:v>
                </c:pt>
                <c:pt idx="60">
                  <c:v>0</c:v>
                </c:pt>
                <c:pt idx="61">
                  <c:v>0</c:v>
                </c:pt>
                <c:pt idx="62">
                  <c:v>0</c:v>
                </c:pt>
                <c:pt idx="63">
                  <c:v>0</c:v>
                </c:pt>
                <c:pt idx="64">
                  <c:v>0</c:v>
                </c:pt>
                <c:pt idx="65">
                  <c:v>0</c:v>
                </c:pt>
                <c:pt idx="66">
                  <c:v>0</c:v>
                </c:pt>
                <c:pt idx="67">
                  <c:v>0</c:v>
                </c:pt>
                <c:pt idx="68">
                  <c:v>0.9353416</c:v>
                </c:pt>
                <c:pt idx="69">
                  <c:v>0</c:v>
                </c:pt>
                <c:pt idx="70">
                  <c:v>0</c:v>
                </c:pt>
                <c:pt idx="71">
                  <c:v>0</c:v>
                </c:pt>
                <c:pt idx="72">
                  <c:v>0</c:v>
                </c:pt>
                <c:pt idx="73">
                  <c:v>0.82827225999999998</c:v>
                </c:pt>
                <c:pt idx="74">
                  <c:v>0</c:v>
                </c:pt>
                <c:pt idx="75">
                  <c:v>0</c:v>
                </c:pt>
                <c:pt idx="76">
                  <c:v>0</c:v>
                </c:pt>
                <c:pt idx="77">
                  <c:v>0</c:v>
                </c:pt>
                <c:pt idx="78">
                  <c:v>0</c:v>
                </c:pt>
                <c:pt idx="79">
                  <c:v>0</c:v>
                </c:pt>
                <c:pt idx="80">
                  <c:v>0</c:v>
                </c:pt>
                <c:pt idx="81">
                  <c:v>0</c:v>
                </c:pt>
                <c:pt idx="82">
                  <c:v>0</c:v>
                </c:pt>
                <c:pt idx="83">
                  <c:v>0.30436790000000002</c:v>
                </c:pt>
                <c:pt idx="84">
                  <c:v>0</c:v>
                </c:pt>
                <c:pt idx="85">
                  <c:v>0</c:v>
                </c:pt>
                <c:pt idx="86">
                  <c:v>0.24262152000000001</c:v>
                </c:pt>
                <c:pt idx="87">
                  <c:v>0</c:v>
                </c:pt>
                <c:pt idx="88">
                  <c:v>0</c:v>
                </c:pt>
                <c:pt idx="89">
                  <c:v>0</c:v>
                </c:pt>
                <c:pt idx="90">
                  <c:v>0</c:v>
                </c:pt>
                <c:pt idx="91">
                  <c:v>0</c:v>
                </c:pt>
                <c:pt idx="92">
                  <c:v>0</c:v>
                </c:pt>
                <c:pt idx="93">
                  <c:v>0.11258041000000001</c:v>
                </c:pt>
                <c:pt idx="94">
                  <c:v>0</c:v>
                </c:pt>
                <c:pt idx="95">
                  <c:v>0</c:v>
                </c:pt>
                <c:pt idx="96">
                  <c:v>0</c:v>
                </c:pt>
                <c:pt idx="97">
                  <c:v>0</c:v>
                </c:pt>
                <c:pt idx="98">
                  <c:v>2.1712510000000001E-2</c:v>
                </c:pt>
                <c:pt idx="99">
                  <c:v>0</c:v>
                </c:pt>
                <c:pt idx="100">
                  <c:v>0</c:v>
                </c:pt>
                <c:pt idx="101">
                  <c:v>0</c:v>
                </c:pt>
                <c:pt idx="102">
                  <c:v>0</c:v>
                </c:pt>
                <c:pt idx="103">
                  <c:v>0</c:v>
                </c:pt>
                <c:pt idx="104">
                  <c:v>0</c:v>
                </c:pt>
                <c:pt idx="105">
                  <c:v>0</c:v>
                </c:pt>
                <c:pt idx="106">
                  <c:v>0</c:v>
                </c:pt>
                <c:pt idx="107">
                  <c:v>-0.22709245</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-0.91443211000000002</c:v>
                </c:pt>
                <c:pt idx="126">
                  <c:v>-0.93169732999999999</c:v>
                </c:pt>
                <c:pt idx="127">
                  <c:v>0</c:v>
                </c:pt>
                <c:pt idx="128">
                  <c:v>0</c:v>
                </c:pt>
                <c:pt idx="129">
                  <c:v>0</c:v>
                </c:pt>
                <c:pt idx="130">
                  <c:v>-1.0998824</c:v>
                </c:pt>
                <c:pt idx="131">
                  <c:v>0</c:v>
                </c:pt>
                <c:pt idx="132">
                  <c:v>-1.1390549999999999</c:v>
                </c:pt>
                <c:pt idx="133">
                  <c:v>0</c:v>
                </c:pt>
                <c:pt idx="134">
                  <c:v>0</c:v>
                </c:pt>
                <c:pt idx="135">
                  <c:v>-1.2340681</c:v>
                </c:pt>
                <c:pt idx="136">
                  <c:v>0</c:v>
                </c:pt>
                <c:pt idx="137">
                  <c:v>0</c:v>
                </c:pt>
                <c:pt idx="138">
                  <c:v>0</c:v>
                </c:pt>
                <c:pt idx="139">
                  <c:v>0</c:v>
                </c:pt>
                <c:pt idx="140">
                  <c:v>0</c:v>
                </c:pt>
                <c:pt idx="141">
                  <c:v>0</c:v>
                </c:pt>
                <c:pt idx="142">
                  <c:v>0</c:v>
                </c:pt>
                <c:pt idx="143">
                  <c:v>0</c:v>
                </c:pt>
                <c:pt idx="144">
                  <c:v>0</c:v>
                </c:pt>
                <c:pt idx="145">
                  <c:v>-1.6024788000000001</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2-7328-4C4C-BE57-994203E271A3}"/>
            </c:ext>
          </c:extLst>
        </c:ser>
        <c:dLbls>
          <c:showLegendKey val="0"/>
          <c:showVal val="0"/>
          <c:showCatName val="0"/>
          <c:showSerName val="0"/>
          <c:showPercent val="0"/>
          <c:showBubbleSize val="0"/>
        </c:dLbls>
        <c:gapWidth val="100"/>
        <c:overlap val="100"/>
        <c:axId val="888531280"/>
        <c:axId val="893585824"/>
      </c:barChart>
      <c:catAx>
        <c:axId val="88853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585824"/>
        <c:crosses val="autoZero"/>
        <c:auto val="1"/>
        <c:lblAlgn val="ctr"/>
        <c:lblOffset val="100"/>
        <c:noMultiLvlLbl val="0"/>
      </c:catAx>
      <c:valAx>
        <c:axId val="893585824"/>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53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'Table 5_Figures'!$K$3</c:f>
              <c:strCache>
                <c:ptCount val="1"/>
                <c:pt idx="0">
                  <c:v>Developing</c:v>
                </c:pt>
              </c:strCache>
            </c:strRef>
          </c:tx>
          <c:spPr>
            <a:solidFill>
              <a:srgbClr val="00B050"/>
            </a:solidFill>
            <a:ln>
              <a:solidFill>
                <a:srgbClr val="00B050"/>
              </a:solidFill>
            </a:ln>
            <a:effectLst/>
          </c:spPr>
          <c:invertIfNegative val="0"/>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5_Figures'!$K$4:$K$164</c:f>
              <c:numCache>
                <c:formatCode>General</c:formatCode>
                <c:ptCount val="161"/>
                <c:pt idx="0">
                  <c:v>3.6271135999999999</c:v>
                </c:pt>
                <c:pt idx="1">
                  <c:v>3.5245747999999999</c:v>
                </c:pt>
                <c:pt idx="2">
                  <c:v>3.4208881999999998</c:v>
                </c:pt>
                <c:pt idx="3">
                  <c:v>3.0046738999999998</c:v>
                </c:pt>
                <c:pt idx="4">
                  <c:v>0</c:v>
                </c:pt>
                <c:pt idx="5">
                  <c:v>2.7226786000000001</c:v>
                </c:pt>
                <c:pt idx="6">
                  <c:v>0</c:v>
                </c:pt>
                <c:pt idx="7">
                  <c:v>0</c:v>
                </c:pt>
                <c:pt idx="8">
                  <c:v>2.3477141000000001</c:v>
                </c:pt>
                <c:pt idx="9">
                  <c:v>2.3171005</c:v>
                </c:pt>
                <c:pt idx="10">
                  <c:v>2.2884943</c:v>
                </c:pt>
                <c:pt idx="11">
                  <c:v>2.2204088</c:v>
                </c:pt>
                <c:pt idx="12">
                  <c:v>2.1826978000000001</c:v>
                </c:pt>
                <c:pt idx="13">
                  <c:v>2.1574727999999999</c:v>
                </c:pt>
                <c:pt idx="14">
                  <c:v>2.1090494999999998</c:v>
                </c:pt>
                <c:pt idx="15">
                  <c:v>2.0481660000000002</c:v>
                </c:pt>
                <c:pt idx="16">
                  <c:v>1.9851890000000001</c:v>
                </c:pt>
                <c:pt idx="17">
                  <c:v>1.9798566</c:v>
                </c:pt>
                <c:pt idx="18">
                  <c:v>1.9669285000000001</c:v>
                </c:pt>
                <c:pt idx="19">
                  <c:v>0</c:v>
                </c:pt>
                <c:pt idx="20">
                  <c:v>1.8258928999999999</c:v>
                </c:pt>
                <c:pt idx="21">
                  <c:v>1.8229880999999999</c:v>
                </c:pt>
                <c:pt idx="22">
                  <c:v>0</c:v>
                </c:pt>
                <c:pt idx="23">
                  <c:v>1.7801422</c:v>
                </c:pt>
                <c:pt idx="24">
                  <c:v>1.7708511</c:v>
                </c:pt>
                <c:pt idx="25">
                  <c:v>1.7165904000000001</c:v>
                </c:pt>
                <c:pt idx="26">
                  <c:v>0</c:v>
                </c:pt>
                <c:pt idx="27">
                  <c:v>1.6328203999999999</c:v>
                </c:pt>
                <c:pt idx="28">
                  <c:v>0</c:v>
                </c:pt>
                <c:pt idx="29">
                  <c:v>1.5714421999999999</c:v>
                </c:pt>
                <c:pt idx="30">
                  <c:v>1.5577270999999999</c:v>
                </c:pt>
                <c:pt idx="31">
                  <c:v>1.5455036</c:v>
                </c:pt>
                <c:pt idx="32">
                  <c:v>1.5387118</c:v>
                </c:pt>
                <c:pt idx="33">
                  <c:v>0</c:v>
                </c:pt>
                <c:pt idx="34">
                  <c:v>1.5118971999999999</c:v>
                </c:pt>
                <c:pt idx="35">
                  <c:v>1.5002618999999999</c:v>
                </c:pt>
                <c:pt idx="36">
                  <c:v>1.4809417</c:v>
                </c:pt>
                <c:pt idx="37">
                  <c:v>1.42319</c:v>
                </c:pt>
                <c:pt idx="38">
                  <c:v>1.4192916</c:v>
                </c:pt>
                <c:pt idx="39">
                  <c:v>1.4033058</c:v>
                </c:pt>
                <c:pt idx="40">
                  <c:v>1.3999695999999999</c:v>
                </c:pt>
                <c:pt idx="41">
                  <c:v>1.3983211</c:v>
                </c:pt>
                <c:pt idx="42">
                  <c:v>1.3916173999999999</c:v>
                </c:pt>
                <c:pt idx="43">
                  <c:v>1.3834407</c:v>
                </c:pt>
                <c:pt idx="44">
                  <c:v>1.3609312</c:v>
                </c:pt>
                <c:pt idx="45">
                  <c:v>1.3586322</c:v>
                </c:pt>
                <c:pt idx="46">
                  <c:v>0</c:v>
                </c:pt>
                <c:pt idx="47">
                  <c:v>1.2767101999999999</c:v>
                </c:pt>
                <c:pt idx="48">
                  <c:v>1.2068044</c:v>
                </c:pt>
                <c:pt idx="49">
                  <c:v>1.1662199</c:v>
                </c:pt>
                <c:pt idx="50">
                  <c:v>1.1532867</c:v>
                </c:pt>
                <c:pt idx="51">
                  <c:v>0</c:v>
                </c:pt>
                <c:pt idx="52">
                  <c:v>0</c:v>
                </c:pt>
                <c:pt idx="53">
                  <c:v>1.0656952</c:v>
                </c:pt>
                <c:pt idx="54">
                  <c:v>0</c:v>
                </c:pt>
                <c:pt idx="55">
                  <c:v>0</c:v>
                </c:pt>
                <c:pt idx="56">
                  <c:v>1.0376084999999999</c:v>
                </c:pt>
                <c:pt idx="57">
                  <c:v>0</c:v>
                </c:pt>
                <c:pt idx="58">
                  <c:v>1.0278589</c:v>
                </c:pt>
                <c:pt idx="59">
                  <c:v>1.0258537000000001</c:v>
                </c:pt>
                <c:pt idx="60">
                  <c:v>0</c:v>
                </c:pt>
                <c:pt idx="61">
                  <c:v>0</c:v>
                </c:pt>
                <c:pt idx="62">
                  <c:v>0</c:v>
                </c:pt>
                <c:pt idx="63">
                  <c:v>0</c:v>
                </c:pt>
                <c:pt idx="64">
                  <c:v>0</c:v>
                </c:pt>
                <c:pt idx="65">
                  <c:v>0</c:v>
                </c:pt>
                <c:pt idx="66">
                  <c:v>0</c:v>
                </c:pt>
                <c:pt idx="67">
                  <c:v>0</c:v>
                </c:pt>
                <c:pt idx="68">
                  <c:v>0.92264014999999999</c:v>
                </c:pt>
                <c:pt idx="69">
                  <c:v>0.91665406000000005</c:v>
                </c:pt>
                <c:pt idx="70">
                  <c:v>0.91052217999999996</c:v>
                </c:pt>
                <c:pt idx="71">
                  <c:v>0.89144939000000001</c:v>
                </c:pt>
                <c:pt idx="72">
                  <c:v>0.89106883000000003</c:v>
                </c:pt>
                <c:pt idx="73">
                  <c:v>0</c:v>
                </c:pt>
                <c:pt idx="74">
                  <c:v>0.86250051000000005</c:v>
                </c:pt>
                <c:pt idx="75">
                  <c:v>0.85987440000000004</c:v>
                </c:pt>
                <c:pt idx="76">
                  <c:v>0.82099091000000002</c:v>
                </c:pt>
                <c:pt idx="77">
                  <c:v>0.81493139999999997</c:v>
                </c:pt>
                <c:pt idx="78">
                  <c:v>0.78967957</c:v>
                </c:pt>
                <c:pt idx="79">
                  <c:v>0.77810939000000001</c:v>
                </c:pt>
                <c:pt idx="80">
                  <c:v>0</c:v>
                </c:pt>
                <c:pt idx="81">
                  <c:v>0.74665501999999995</c:v>
                </c:pt>
                <c:pt idx="82">
                  <c:v>0.72789910000000002</c:v>
                </c:pt>
                <c:pt idx="83">
                  <c:v>0.70019215999999995</c:v>
                </c:pt>
                <c:pt idx="84">
                  <c:v>0.66299843000000003</c:v>
                </c:pt>
                <c:pt idx="85">
                  <c:v>0</c:v>
                </c:pt>
                <c:pt idx="86">
                  <c:v>0</c:v>
                </c:pt>
                <c:pt idx="87">
                  <c:v>0</c:v>
                </c:pt>
                <c:pt idx="88">
                  <c:v>0</c:v>
                </c:pt>
                <c:pt idx="89">
                  <c:v>0</c:v>
                </c:pt>
                <c:pt idx="90">
                  <c:v>0</c:v>
                </c:pt>
                <c:pt idx="91">
                  <c:v>0.56421690999999996</c:v>
                </c:pt>
                <c:pt idx="92">
                  <c:v>0</c:v>
                </c:pt>
                <c:pt idx="93">
                  <c:v>0.53302559000000005</c:v>
                </c:pt>
                <c:pt idx="94">
                  <c:v>0</c:v>
                </c:pt>
                <c:pt idx="95">
                  <c:v>0.51889715000000003</c:v>
                </c:pt>
                <c:pt idx="96">
                  <c:v>0</c:v>
                </c:pt>
                <c:pt idx="97">
                  <c:v>0.47997625999999999</c:v>
                </c:pt>
                <c:pt idx="98">
                  <c:v>0</c:v>
                </c:pt>
                <c:pt idx="99">
                  <c:v>0</c:v>
                </c:pt>
                <c:pt idx="100">
                  <c:v>0.43166975000000002</c:v>
                </c:pt>
                <c:pt idx="101">
                  <c:v>0</c:v>
                </c:pt>
                <c:pt idx="102">
                  <c:v>0.38730991999999997</c:v>
                </c:pt>
                <c:pt idx="103">
                  <c:v>0</c:v>
                </c:pt>
                <c:pt idx="104">
                  <c:v>0</c:v>
                </c:pt>
                <c:pt idx="105">
                  <c:v>0</c:v>
                </c:pt>
                <c:pt idx="106">
                  <c:v>0</c:v>
                </c:pt>
                <c:pt idx="107">
                  <c:v>0.30841759000000002</c:v>
                </c:pt>
                <c:pt idx="108">
                  <c:v>0.30379286</c:v>
                </c:pt>
                <c:pt idx="109">
                  <c:v>0.29423724000000001</c:v>
                </c:pt>
                <c:pt idx="110">
                  <c:v>0</c:v>
                </c:pt>
                <c:pt idx="111">
                  <c:v>0</c:v>
                </c:pt>
                <c:pt idx="112">
                  <c:v>0.27154731999999998</c:v>
                </c:pt>
                <c:pt idx="113">
                  <c:v>0</c:v>
                </c:pt>
                <c:pt idx="114">
                  <c:v>0</c:v>
                </c:pt>
                <c:pt idx="115">
                  <c:v>0</c:v>
                </c:pt>
                <c:pt idx="116">
                  <c:v>0.22770340999999999</c:v>
                </c:pt>
                <c:pt idx="117">
                  <c:v>0</c:v>
                </c:pt>
                <c:pt idx="118">
                  <c:v>0</c:v>
                </c:pt>
                <c:pt idx="119">
                  <c:v>0.15751629</c:v>
                </c:pt>
                <c:pt idx="120">
                  <c:v>0.15476216000000001</c:v>
                </c:pt>
                <c:pt idx="121">
                  <c:v>0.12290582</c:v>
                </c:pt>
                <c:pt idx="122">
                  <c:v>0.10507189</c:v>
                </c:pt>
                <c:pt idx="123">
                  <c:v>0</c:v>
                </c:pt>
                <c:pt idx="124">
                  <c:v>8.3955989999999994E-2</c:v>
                </c:pt>
                <c:pt idx="125">
                  <c:v>0</c:v>
                </c:pt>
                <c:pt idx="126">
                  <c:v>0</c:v>
                </c:pt>
                <c:pt idx="127">
                  <c:v>0</c:v>
                </c:pt>
                <c:pt idx="128">
                  <c:v>-2.8617759999999999E-2</c:v>
                </c:pt>
                <c:pt idx="129">
                  <c:v>0</c:v>
                </c:pt>
                <c:pt idx="130">
                  <c:v>-4.5600509999999997E-2</c:v>
                </c:pt>
                <c:pt idx="131">
                  <c:v>0</c:v>
                </c:pt>
                <c:pt idx="132">
                  <c:v>0</c:v>
                </c:pt>
                <c:pt idx="133">
                  <c:v>-0.14160655999999999</c:v>
                </c:pt>
                <c:pt idx="134">
                  <c:v>0</c:v>
                </c:pt>
                <c:pt idx="135">
                  <c:v>0</c:v>
                </c:pt>
                <c:pt idx="136">
                  <c:v>0</c:v>
                </c:pt>
                <c:pt idx="137">
                  <c:v>-0.17957898999999999</c:v>
                </c:pt>
                <c:pt idx="138">
                  <c:v>-0.20133076999999999</c:v>
                </c:pt>
                <c:pt idx="139">
                  <c:v>0</c:v>
                </c:pt>
                <c:pt idx="140">
                  <c:v>0</c:v>
                </c:pt>
                <c:pt idx="141">
                  <c:v>-0.35416976</c:v>
                </c:pt>
                <c:pt idx="142">
                  <c:v>0</c:v>
                </c:pt>
                <c:pt idx="143">
                  <c:v>0</c:v>
                </c:pt>
                <c:pt idx="144">
                  <c:v>0</c:v>
                </c:pt>
                <c:pt idx="145">
                  <c:v>0</c:v>
                </c:pt>
                <c:pt idx="146">
                  <c:v>0</c:v>
                </c:pt>
                <c:pt idx="147">
                  <c:v>0</c:v>
                </c:pt>
                <c:pt idx="148">
                  <c:v>-0.65370271000000002</c:v>
                </c:pt>
                <c:pt idx="149">
                  <c:v>0</c:v>
                </c:pt>
                <c:pt idx="150">
                  <c:v>0</c:v>
                </c:pt>
                <c:pt idx="151">
                  <c:v>-0.79455224999999996</c:v>
                </c:pt>
                <c:pt idx="152">
                  <c:v>-0.80784515999999995</c:v>
                </c:pt>
                <c:pt idx="153">
                  <c:v>0</c:v>
                </c:pt>
                <c:pt idx="154">
                  <c:v>0</c:v>
                </c:pt>
                <c:pt idx="155">
                  <c:v>0</c:v>
                </c:pt>
                <c:pt idx="156">
                  <c:v>-1.0776135</c:v>
                </c:pt>
                <c:pt idx="157">
                  <c:v>0</c:v>
                </c:pt>
                <c:pt idx="158">
                  <c:v>-1.1733058999999999</c:v>
                </c:pt>
                <c:pt idx="159">
                  <c:v>0</c:v>
                </c:pt>
                <c:pt idx="160">
                  <c:v>-1.4343637</c:v>
                </c:pt>
              </c:numCache>
            </c:numRef>
          </c:val>
          <c:extLst>
            <c:ext xmlns:c16="http://schemas.microsoft.com/office/drawing/2014/chart" uri="{C3380CC4-5D6E-409C-BE32-E72D297353CC}">
              <c16:uniqueId val="{00000000-373A-46B2-B10E-162D2C012F5A}"/>
            </c:ext>
          </c:extLst>
        </c:ser>
        <c:ser>
          <c:idx val="1"/>
          <c:order val="1"/>
          <c:tx>
            <c:strRef>
              <c:f>'Table 5_Figures'!$L$3</c:f>
              <c:strCache>
                <c:ptCount val="1"/>
                <c:pt idx="0">
                  <c:v>Developed</c:v>
                </c:pt>
              </c:strCache>
            </c:strRef>
          </c:tx>
          <c:spPr>
            <a:solidFill>
              <a:schemeClr val="accent1"/>
            </a:solidFill>
            <a:ln>
              <a:solidFill>
                <a:schemeClr val="accent1"/>
              </a:solidFill>
            </a:ln>
            <a:effectLst/>
          </c:spPr>
          <c:invertIfNegative val="0"/>
          <c:dPt>
            <c:idx val="87"/>
            <c:invertIfNegative val="0"/>
            <c:bubble3D val="0"/>
            <c:spPr>
              <a:solidFill>
                <a:schemeClr val="tx1"/>
              </a:solidFill>
              <a:ln>
                <a:solidFill>
                  <a:schemeClr val="tx1"/>
                </a:solidFill>
              </a:ln>
              <a:effectLst/>
            </c:spPr>
            <c:extLst>
              <c:ext xmlns:c16="http://schemas.microsoft.com/office/drawing/2014/chart" uri="{C3380CC4-5D6E-409C-BE32-E72D297353CC}">
                <c16:uniqueId val="{000000AB-373A-46B2-B10E-162D2C012F5A}"/>
              </c:ext>
            </c:extLst>
          </c:dPt>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5_Figures'!$L$4:$L$164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1.5167397</c:v>
                </c:pt>
                <c:pt idx="34">
                  <c:v>0</c:v>
                </c:pt>
                <c:pt idx="35">
                  <c:v>0</c:v>
                </c:pt>
                <c:pt idx="36">
                  <c:v>0</c:v>
                </c:pt>
                <c:pt idx="37">
                  <c:v>0</c:v>
                </c:pt>
                <c:pt idx="38">
                  <c:v>0</c:v>
                </c:pt>
                <c:pt idx="39">
                  <c:v>0</c:v>
                </c:pt>
                <c:pt idx="40">
                  <c:v>0</c:v>
                </c:pt>
                <c:pt idx="41">
                  <c:v>0</c:v>
                </c:pt>
                <c:pt idx="42">
                  <c:v>0</c:v>
                </c:pt>
                <c:pt idx="43">
                  <c:v>0</c:v>
                </c:pt>
                <c:pt idx="44">
                  <c:v>0</c:v>
                </c:pt>
                <c:pt idx="45">
                  <c:v>0</c:v>
                </c:pt>
                <c:pt idx="46">
                  <c:v>1.2893824</c:v>
                </c:pt>
                <c:pt idx="47">
                  <c:v>0</c:v>
                </c:pt>
                <c:pt idx="48">
                  <c:v>0</c:v>
                </c:pt>
                <c:pt idx="49">
                  <c:v>0</c:v>
                </c:pt>
                <c:pt idx="50">
                  <c:v>0</c:v>
                </c:pt>
                <c:pt idx="51">
                  <c:v>1.1230426</c:v>
                </c:pt>
                <c:pt idx="52">
                  <c:v>1.1138589000000001</c:v>
                </c:pt>
                <c:pt idx="53">
                  <c:v>0</c:v>
                </c:pt>
                <c:pt idx="54">
                  <c:v>0</c:v>
                </c:pt>
                <c:pt idx="55">
                  <c:v>0</c:v>
                </c:pt>
                <c:pt idx="56">
                  <c:v>0</c:v>
                </c:pt>
                <c:pt idx="57">
                  <c:v>0</c:v>
                </c:pt>
                <c:pt idx="58">
                  <c:v>0</c:v>
                </c:pt>
                <c:pt idx="59">
                  <c:v>0</c:v>
                </c:pt>
                <c:pt idx="60">
                  <c:v>0</c:v>
                </c:pt>
                <c:pt idx="61">
                  <c:v>1.003795</c:v>
                </c:pt>
                <c:pt idx="62">
                  <c:v>0</c:v>
                </c:pt>
                <c:pt idx="63">
                  <c:v>0</c:v>
                </c:pt>
                <c:pt idx="64">
                  <c:v>0</c:v>
                </c:pt>
                <c:pt idx="65">
                  <c:v>0</c:v>
                </c:pt>
                <c:pt idx="66">
                  <c:v>0.93123575000000003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0.63229626999999999</c:v>
                </c:pt>
                <c:pt idx="86">
                  <c:v>0</c:v>
                </c:pt>
                <c:pt idx="87">
                  <c:v>0.59181539999999999</c:v>
                </c:pt>
                <c:pt idx="88">
                  <c:v>0.58549980000000001</c:v>
                </c:pt>
                <c:pt idx="89">
                  <c:v>0.58264238999999995</c:v>
                </c:pt>
                <c:pt idx="90">
                  <c:v>0.57436586000000001</c:v>
                </c:pt>
                <c:pt idx="91">
                  <c:v>0</c:v>
                </c:pt>
                <c:pt idx="92">
                  <c:v>0.55915789000000005</c:v>
                </c:pt>
                <c:pt idx="93">
                  <c:v>0</c:v>
                </c:pt>
                <c:pt idx="94">
                  <c:v>0.51958073000000005</c:v>
                </c:pt>
                <c:pt idx="95">
                  <c:v>0</c:v>
                </c:pt>
                <c:pt idx="96">
                  <c:v>0.50103971000000003</c:v>
                </c:pt>
                <c:pt idx="97">
                  <c:v>0</c:v>
                </c:pt>
                <c:pt idx="98">
                  <c:v>0.46750758999999997</c:v>
                </c:pt>
                <c:pt idx="99">
                  <c:v>0.46511521</c:v>
                </c:pt>
                <c:pt idx="100">
                  <c:v>0</c:v>
                </c:pt>
                <c:pt idx="101">
                  <c:v>0.4006091</c:v>
                </c:pt>
                <c:pt idx="102">
                  <c:v>0</c:v>
                </c:pt>
                <c:pt idx="103">
                  <c:v>0.36966589</c:v>
                </c:pt>
                <c:pt idx="104">
                  <c:v>0</c:v>
                </c:pt>
                <c:pt idx="105">
                  <c:v>0.34564622</c:v>
                </c:pt>
                <c:pt idx="106">
                  <c:v>0.33079273999999997</c:v>
                </c:pt>
                <c:pt idx="107">
                  <c:v>0</c:v>
                </c:pt>
                <c:pt idx="108">
                  <c:v>0</c:v>
                </c:pt>
                <c:pt idx="109">
                  <c:v>0</c:v>
                </c:pt>
                <c:pt idx="110">
                  <c:v>0.28049693999999997</c:v>
                </c:pt>
                <c:pt idx="111">
                  <c:v>0.27528638999999999</c:v>
                </c:pt>
                <c:pt idx="112">
                  <c:v>0</c:v>
                </c:pt>
                <c:pt idx="113">
                  <c:v>0.27002059</c:v>
                </c:pt>
                <c:pt idx="114">
                  <c:v>0</c:v>
                </c:pt>
                <c:pt idx="115">
                  <c:v>0.22792898</c:v>
                </c:pt>
                <c:pt idx="116">
                  <c:v>0</c:v>
                </c:pt>
                <c:pt idx="117">
                  <c:v>0.22634028</c:v>
                </c:pt>
                <c:pt idx="118">
                  <c:v>0.20933567</c:v>
                </c:pt>
                <c:pt idx="119">
                  <c:v>0</c:v>
                </c:pt>
                <c:pt idx="120">
                  <c:v>0</c:v>
                </c:pt>
                <c:pt idx="121">
                  <c:v>0</c:v>
                </c:pt>
                <c:pt idx="122">
                  <c:v>0</c:v>
                </c:pt>
                <c:pt idx="123">
                  <c:v>0.10317583</c:v>
                </c:pt>
                <c:pt idx="124">
                  <c:v>0</c:v>
                </c:pt>
                <c:pt idx="125">
                  <c:v>0</c:v>
                </c:pt>
                <c:pt idx="126">
                  <c:v>3.2656879999999999E-2</c:v>
                </c:pt>
                <c:pt idx="127">
                  <c:v>-1.079363E-2</c:v>
                </c:pt>
                <c:pt idx="128">
                  <c:v>0</c:v>
                </c:pt>
                <c:pt idx="129">
                  <c:v>0</c:v>
                </c:pt>
                <c:pt idx="130">
                  <c:v>0</c:v>
                </c:pt>
                <c:pt idx="131">
                  <c:v>0</c:v>
                </c:pt>
                <c:pt idx="132">
                  <c:v>0</c:v>
                </c:pt>
                <c:pt idx="133">
                  <c:v>0</c:v>
                </c:pt>
                <c:pt idx="134">
                  <c:v>-0.14568186999999999</c:v>
                </c:pt>
                <c:pt idx="135">
                  <c:v>0</c:v>
                </c:pt>
                <c:pt idx="136">
                  <c:v>-0.14585455999999999</c:v>
                </c:pt>
                <c:pt idx="137">
                  <c:v>0</c:v>
                </c:pt>
                <c:pt idx="138">
                  <c:v>0</c:v>
                </c:pt>
                <c:pt idx="139">
                  <c:v>-0.31802186999999998</c:v>
                </c:pt>
                <c:pt idx="140">
                  <c:v>0</c:v>
                </c:pt>
                <c:pt idx="141">
                  <c:v>0</c:v>
                </c:pt>
                <c:pt idx="142">
                  <c:v>-0.37496186999999997</c:v>
                </c:pt>
                <c:pt idx="143">
                  <c:v>0</c:v>
                </c:pt>
                <c:pt idx="144">
                  <c:v>0</c:v>
                </c:pt>
                <c:pt idx="145">
                  <c:v>0</c:v>
                </c:pt>
                <c:pt idx="146">
                  <c:v>0</c:v>
                </c:pt>
                <c:pt idx="147">
                  <c:v>-0.59367888000000002</c:v>
                </c:pt>
                <c:pt idx="148">
                  <c:v>0</c:v>
                </c:pt>
                <c:pt idx="149">
                  <c:v>0</c:v>
                </c:pt>
                <c:pt idx="150">
                  <c:v>0</c:v>
                </c:pt>
                <c:pt idx="151">
                  <c:v>0</c:v>
                </c:pt>
                <c:pt idx="152">
                  <c:v>0</c:v>
                </c:pt>
                <c:pt idx="153">
                  <c:v>-0.86671524</c:v>
                </c:pt>
                <c:pt idx="154">
                  <c:v>0</c:v>
                </c:pt>
                <c:pt idx="155">
                  <c:v>0</c:v>
                </c:pt>
                <c:pt idx="156">
                  <c:v>0</c:v>
                </c:pt>
                <c:pt idx="157">
                  <c:v>-1.0778943999999999</c:v>
                </c:pt>
                <c:pt idx="158">
                  <c:v>0</c:v>
                </c:pt>
                <c:pt idx="159">
                  <c:v>0</c:v>
                </c:pt>
                <c:pt idx="160">
                  <c:v>0</c:v>
                </c:pt>
              </c:numCache>
            </c:numRef>
          </c:val>
          <c:extLst>
            <c:ext xmlns:c16="http://schemas.microsoft.com/office/drawing/2014/chart" uri="{C3380CC4-5D6E-409C-BE32-E72D297353CC}">
              <c16:uniqueId val="{00000001-373A-46B2-B10E-162D2C012F5A}"/>
            </c:ext>
          </c:extLst>
        </c:ser>
        <c:ser>
          <c:idx val="2"/>
          <c:order val="2"/>
          <c:tx>
            <c:strRef>
              <c:f>'Table 5_Figures'!$M$3</c:f>
              <c:strCache>
                <c:ptCount val="1"/>
                <c:pt idx="0">
                  <c:v>Economies in transition</c:v>
                </c:pt>
              </c:strCache>
            </c:strRef>
          </c:tx>
          <c:spPr>
            <a:solidFill>
              <a:srgbClr val="FFC000"/>
            </a:solidFill>
            <a:ln>
              <a:solidFill>
                <a:srgbClr val="FFC000"/>
              </a:solidFill>
            </a:ln>
            <a:effectLst/>
          </c:spPr>
          <c:invertIfNegative val="0"/>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5_Figures'!$M$4:$M$164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0.98497064000000001</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-0.34629174000000001</c:v>
                </c:pt>
                <c:pt idx="141">
                  <c:v>0</c:v>
                </c:pt>
                <c:pt idx="142">
                  <c:v>0</c:v>
                </c:pt>
                <c:pt idx="143">
                  <c:v>0</c:v>
                </c:pt>
                <c:pt idx="144">
                  <c:v>-0.4384344</c:v>
                </c:pt>
                <c:pt idx="145">
                  <c:v>0</c:v>
                </c:pt>
                <c:pt idx="146">
                  <c:v>0</c:v>
                </c:pt>
                <c:pt idx="147">
                  <c:v>0</c:v>
                </c:pt>
                <c:pt idx="148">
                  <c:v>0</c:v>
                </c:pt>
                <c:pt idx="149">
                  <c:v>-0.72949991000000003</c:v>
                </c:pt>
                <c:pt idx="150">
                  <c:v>-0.75011687999999999</c:v>
                </c:pt>
                <c:pt idx="151">
                  <c:v>0</c:v>
                </c:pt>
                <c:pt idx="152">
                  <c:v>0</c:v>
                </c:pt>
                <c:pt idx="153">
                  <c:v>0</c:v>
                </c:pt>
                <c:pt idx="154">
                  <c:v>-0.91356722000000001</c:v>
                </c:pt>
                <c:pt idx="155">
                  <c:v>-1.0609542000000001</c:v>
                </c:pt>
                <c:pt idx="156">
                  <c:v>0</c:v>
                </c:pt>
                <c:pt idx="157">
                  <c:v>0</c:v>
                </c:pt>
                <c:pt idx="158">
                  <c:v>0</c:v>
                </c:pt>
                <c:pt idx="159">
                  <c:v>-1.2107844000000001</c:v>
                </c:pt>
                <c:pt idx="160">
                  <c:v>0</c:v>
                </c:pt>
              </c:numCache>
            </c:numRef>
          </c:val>
          <c:extLst>
            <c:ext xmlns:c16="http://schemas.microsoft.com/office/drawing/2014/chart" uri="{C3380CC4-5D6E-409C-BE32-E72D297353CC}">
              <c16:uniqueId val="{00000002-373A-46B2-B10E-162D2C012F5A}"/>
            </c:ext>
          </c:extLst>
        </c:ser>
        <c:ser>
          <c:idx val="3"/>
          <c:order val="3"/>
          <c:tx>
            <c:strRef>
              <c:f>'Table 5_Figures'!$N$3</c:f>
              <c:strCache>
                <c:ptCount val="1"/>
                <c:pt idx="0">
                  <c:v>Fuel exporting</c:v>
                </c:pt>
              </c:strCache>
            </c:strRef>
          </c:tx>
          <c:spPr>
            <a:solidFill>
              <a:srgbClr val="7030A0"/>
            </a:solidFill>
            <a:ln>
              <a:solidFill>
                <a:srgbClr val="7030A0"/>
              </a:solidFill>
            </a:ln>
            <a:effectLst/>
          </c:spPr>
          <c:invertIfNegative val="0"/>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5_Figures'!$N$4:$N$164</c:f>
              <c:numCache>
                <c:formatCode>General</c:formatCode>
                <c:ptCount val="161"/>
                <c:pt idx="0">
                  <c:v>0</c:v>
                </c:pt>
                <c:pt idx="1">
                  <c:v>0</c:v>
                </c:pt>
                <c:pt idx="2">
                  <c:v>0</c:v>
                </c:pt>
                <c:pt idx="3">
                  <c:v>0</c:v>
                </c:pt>
                <c:pt idx="4">
                  <c:v>2.7853213000000001</c:v>
                </c:pt>
                <c:pt idx="5">
                  <c:v>0</c:v>
                </c:pt>
                <c:pt idx="6">
                  <c:v>2.5455798999999999</c:v>
                </c:pt>
                <c:pt idx="7">
                  <c:v>2.4635125000000002</c:v>
                </c:pt>
                <c:pt idx="8">
                  <c:v>0</c:v>
                </c:pt>
                <c:pt idx="9">
                  <c:v>0</c:v>
                </c:pt>
                <c:pt idx="10">
                  <c:v>0</c:v>
                </c:pt>
                <c:pt idx="11">
                  <c:v>0</c:v>
                </c:pt>
                <c:pt idx="12">
                  <c:v>0</c:v>
                </c:pt>
                <c:pt idx="13">
                  <c:v>0</c:v>
                </c:pt>
                <c:pt idx="14">
                  <c:v>0</c:v>
                </c:pt>
                <c:pt idx="15">
                  <c:v>0</c:v>
                </c:pt>
                <c:pt idx="16">
                  <c:v>0</c:v>
                </c:pt>
                <c:pt idx="17">
                  <c:v>0</c:v>
                </c:pt>
                <c:pt idx="18">
                  <c:v>0</c:v>
                </c:pt>
                <c:pt idx="19">
                  <c:v>1.8439496</c:v>
                </c:pt>
                <c:pt idx="20">
                  <c:v>0</c:v>
                </c:pt>
                <c:pt idx="21">
                  <c:v>0</c:v>
                </c:pt>
                <c:pt idx="22">
                  <c:v>1.7836472000000001</c:v>
                </c:pt>
                <c:pt idx="23">
                  <c:v>0</c:v>
                </c:pt>
                <c:pt idx="24">
                  <c:v>0</c:v>
                </c:pt>
                <c:pt idx="25">
                  <c:v>0</c:v>
                </c:pt>
                <c:pt idx="26">
                  <c:v>1.6647957</c:v>
                </c:pt>
                <c:pt idx="27">
                  <c:v>0</c:v>
                </c:pt>
                <c:pt idx="28">
                  <c:v>1.5944692</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1.0588735</c:v>
                </c:pt>
                <c:pt idx="55">
                  <c:v>1.0527498</c:v>
                </c:pt>
                <c:pt idx="56">
                  <c:v>0</c:v>
                </c:pt>
                <c:pt idx="57">
                  <c:v>1.0328891</c:v>
                </c:pt>
                <c:pt idx="58">
                  <c:v>0</c:v>
                </c:pt>
                <c:pt idx="59">
                  <c:v>0</c:v>
                </c:pt>
                <c:pt idx="60">
                  <c:v>1.0153299</c:v>
                </c:pt>
                <c:pt idx="61">
                  <c:v>0</c:v>
                </c:pt>
                <c:pt idx="62">
                  <c:v>0</c:v>
                </c:pt>
                <c:pt idx="63">
                  <c:v>0.96774442000000005</c:v>
                </c:pt>
                <c:pt idx="64">
                  <c:v>0.95374908000000003</c:v>
                </c:pt>
                <c:pt idx="65">
                  <c:v>0.94670111000000001</c:v>
                </c:pt>
                <c:pt idx="66">
                  <c:v>0</c:v>
                </c:pt>
                <c:pt idx="67">
                  <c:v>0.92653646999999995</c:v>
                </c:pt>
                <c:pt idx="68">
                  <c:v>0</c:v>
                </c:pt>
                <c:pt idx="69">
                  <c:v>0</c:v>
                </c:pt>
                <c:pt idx="70">
                  <c:v>0</c:v>
                </c:pt>
                <c:pt idx="71">
                  <c:v>0</c:v>
                </c:pt>
                <c:pt idx="72">
                  <c:v>0</c:v>
                </c:pt>
                <c:pt idx="73">
                  <c:v>0.86399205999999995</c:v>
                </c:pt>
                <c:pt idx="74">
                  <c:v>0</c:v>
                </c:pt>
                <c:pt idx="75">
                  <c:v>0</c:v>
                </c:pt>
                <c:pt idx="76">
                  <c:v>0</c:v>
                </c:pt>
                <c:pt idx="77">
                  <c:v>0</c:v>
                </c:pt>
                <c:pt idx="78">
                  <c:v>0</c:v>
                </c:pt>
                <c:pt idx="79">
                  <c:v>0</c:v>
                </c:pt>
                <c:pt idx="80">
                  <c:v>0.76043459999999996</c:v>
                </c:pt>
                <c:pt idx="81">
                  <c:v>0</c:v>
                </c:pt>
                <c:pt idx="82">
                  <c:v>0</c:v>
                </c:pt>
                <c:pt idx="83">
                  <c:v>0</c:v>
                </c:pt>
                <c:pt idx="84">
                  <c:v>0</c:v>
                </c:pt>
                <c:pt idx="85">
                  <c:v>0</c:v>
                </c:pt>
                <c:pt idx="86">
                  <c:v>0.60851052999999999</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0.36415519000000002</c:v>
                </c:pt>
                <c:pt idx="105">
                  <c:v>0</c:v>
                </c:pt>
                <c:pt idx="106">
                  <c:v>0</c:v>
                </c:pt>
                <c:pt idx="107">
                  <c:v>0</c:v>
                </c:pt>
                <c:pt idx="108">
                  <c:v>0</c:v>
                </c:pt>
                <c:pt idx="109">
                  <c:v>0</c:v>
                </c:pt>
                <c:pt idx="110">
                  <c:v>0</c:v>
                </c:pt>
                <c:pt idx="111">
                  <c:v>0</c:v>
                </c:pt>
                <c:pt idx="112">
                  <c:v>0</c:v>
                </c:pt>
                <c:pt idx="113">
                  <c:v>0</c:v>
                </c:pt>
                <c:pt idx="114">
                  <c:v>0.23198466000000001</c:v>
                </c:pt>
                <c:pt idx="115">
                  <c:v>0</c:v>
                </c:pt>
                <c:pt idx="116">
                  <c:v>0</c:v>
                </c:pt>
                <c:pt idx="117">
                  <c:v>0</c:v>
                </c:pt>
                <c:pt idx="118">
                  <c:v>0</c:v>
                </c:pt>
                <c:pt idx="119">
                  <c:v>0</c:v>
                </c:pt>
                <c:pt idx="120">
                  <c:v>0</c:v>
                </c:pt>
                <c:pt idx="121">
                  <c:v>0</c:v>
                </c:pt>
                <c:pt idx="122">
                  <c:v>0</c:v>
                </c:pt>
                <c:pt idx="123">
                  <c:v>0</c:v>
                </c:pt>
                <c:pt idx="124">
                  <c:v>0</c:v>
                </c:pt>
                <c:pt idx="125">
                  <c:v>6.6779240000000004E-2</c:v>
                </c:pt>
                <c:pt idx="126">
                  <c:v>0</c:v>
                </c:pt>
                <c:pt idx="127">
                  <c:v>0</c:v>
                </c:pt>
                <c:pt idx="128">
                  <c:v>0</c:v>
                </c:pt>
                <c:pt idx="129">
                  <c:v>-4.2646440000000001E-2</c:v>
                </c:pt>
                <c:pt idx="130">
                  <c:v>0</c:v>
                </c:pt>
                <c:pt idx="131">
                  <c:v>-0.12104909</c:v>
                </c:pt>
                <c:pt idx="132">
                  <c:v>-0.13004739000000001</c:v>
                </c:pt>
                <c:pt idx="133">
                  <c:v>0</c:v>
                </c:pt>
                <c:pt idx="134">
                  <c:v>0</c:v>
                </c:pt>
                <c:pt idx="135">
                  <c:v>-0.14576095999999999</c:v>
                </c:pt>
                <c:pt idx="136">
                  <c:v>0</c:v>
                </c:pt>
                <c:pt idx="137">
                  <c:v>0</c:v>
                </c:pt>
                <c:pt idx="138">
                  <c:v>0</c:v>
                </c:pt>
                <c:pt idx="139">
                  <c:v>0</c:v>
                </c:pt>
                <c:pt idx="140">
                  <c:v>0</c:v>
                </c:pt>
                <c:pt idx="141">
                  <c:v>0</c:v>
                </c:pt>
                <c:pt idx="142">
                  <c:v>0</c:v>
                </c:pt>
                <c:pt idx="143">
                  <c:v>-0.41044808999999999</c:v>
                </c:pt>
                <c:pt idx="144">
                  <c:v>0</c:v>
                </c:pt>
                <c:pt idx="145">
                  <c:v>-0.44132305999999999</c:v>
                </c:pt>
                <c:pt idx="146">
                  <c:v>-0.53801626000000002</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3-373A-46B2-B10E-162D2C012F5A}"/>
            </c:ext>
          </c:extLst>
        </c:ser>
        <c:dLbls>
          <c:showLegendKey val="0"/>
          <c:showVal val="0"/>
          <c:showCatName val="0"/>
          <c:showSerName val="0"/>
          <c:showPercent val="0"/>
          <c:showBubbleSize val="0"/>
        </c:dLbls>
        <c:gapWidth val="100"/>
        <c:overlap val="100"/>
        <c:axId val="1087023760"/>
        <c:axId val="1087025400"/>
      </c:barChart>
      <c:catAx>
        <c:axId val="108702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5400"/>
        <c:crosses val="autoZero"/>
        <c:auto val="1"/>
        <c:lblAlgn val="ctr"/>
        <c:lblOffset val="100"/>
        <c:noMultiLvlLbl val="0"/>
      </c:catAx>
      <c:valAx>
        <c:axId val="108702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800" b="0" i="0" baseline="0">
                    <a:effectLst/>
                  </a:rPr>
                  <a:t>Estimated WTO effect</a:t>
                </a:r>
                <a:endParaRPr lang="de-DE">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'Table 5_Figures'!$P$3</c:f>
              <c:strCache>
                <c:ptCount val="1"/>
                <c:pt idx="0">
                  <c:v>Developing</c:v>
                </c:pt>
              </c:strCache>
            </c:strRef>
          </c:tx>
          <c:spPr>
            <a:solidFill>
              <a:srgbClr val="00B050"/>
            </a:solidFill>
            <a:ln>
              <a:solidFill>
                <a:srgbClr val="00B050"/>
              </a:solidFill>
            </a:ln>
            <a:effectLst/>
          </c:spPr>
          <c:invertIfNegative val="0"/>
          <c:dPt>
            <c:idx val="83"/>
            <c:invertIfNegative val="0"/>
            <c:bubble3D val="0"/>
            <c:spPr>
              <a:solidFill>
                <a:schemeClr val="tx1"/>
              </a:solidFill>
              <a:ln>
                <a:solidFill>
                  <a:schemeClr val="tx1"/>
                </a:solidFill>
              </a:ln>
              <a:effectLst/>
            </c:spPr>
            <c:extLst>
              <c:ext xmlns:c16="http://schemas.microsoft.com/office/drawing/2014/chart" uri="{C3380CC4-5D6E-409C-BE32-E72D297353CC}">
                <c16:uniqueId val="{00000001-E2ED-4B92-81FF-80760416B7E3}"/>
              </c:ext>
            </c:extLst>
          </c:dPt>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5_Figures'!$P$4:$P$164</c:f>
              <c:numCache>
                <c:formatCode>General</c:formatCode>
                <c:ptCount val="161"/>
                <c:pt idx="0">
                  <c:v>0</c:v>
                </c:pt>
                <c:pt idx="1">
                  <c:v>3.5245747999999999</c:v>
                </c:pt>
                <c:pt idx="2">
                  <c:v>0</c:v>
                </c:pt>
                <c:pt idx="3">
                  <c:v>0</c:v>
                </c:pt>
                <c:pt idx="4">
                  <c:v>2.7853213000000001</c:v>
                </c:pt>
                <c:pt idx="5">
                  <c:v>0</c:v>
                </c:pt>
                <c:pt idx="6">
                  <c:v>2.5455798999999999</c:v>
                </c:pt>
                <c:pt idx="7">
                  <c:v>0</c:v>
                </c:pt>
                <c:pt idx="8">
                  <c:v>0</c:v>
                </c:pt>
                <c:pt idx="9">
                  <c:v>0</c:v>
                </c:pt>
                <c:pt idx="10">
                  <c:v>2.2884943</c:v>
                </c:pt>
                <c:pt idx="11">
                  <c:v>2.2204088</c:v>
                </c:pt>
                <c:pt idx="12">
                  <c:v>2.1826978000000001</c:v>
                </c:pt>
                <c:pt idx="13">
                  <c:v>2.1574727999999999</c:v>
                </c:pt>
                <c:pt idx="14">
                  <c:v>2.1090494999999998</c:v>
                </c:pt>
                <c:pt idx="15">
                  <c:v>2.0481660000000002</c:v>
                </c:pt>
                <c:pt idx="16">
                  <c:v>0</c:v>
                </c:pt>
                <c:pt idx="17">
                  <c:v>1.9798566</c:v>
                </c:pt>
                <c:pt idx="18">
                  <c:v>0</c:v>
                </c:pt>
                <c:pt idx="19">
                  <c:v>1.8439496</c:v>
                </c:pt>
                <c:pt idx="20">
                  <c:v>1.8258928999999999</c:v>
                </c:pt>
                <c:pt idx="21">
                  <c:v>0</c:v>
                </c:pt>
                <c:pt idx="22">
                  <c:v>0</c:v>
                </c:pt>
                <c:pt idx="23">
                  <c:v>1.7801422</c:v>
                </c:pt>
                <c:pt idx="24">
                  <c:v>1.7708511</c:v>
                </c:pt>
                <c:pt idx="25">
                  <c:v>1.7165904000000001</c:v>
                </c:pt>
                <c:pt idx="26">
                  <c:v>1.6647957</c:v>
                </c:pt>
                <c:pt idx="27">
                  <c:v>1.6328203999999999</c:v>
                </c:pt>
                <c:pt idx="28">
                  <c:v>1.5944692</c:v>
                </c:pt>
                <c:pt idx="29">
                  <c:v>1.5714421999999999</c:v>
                </c:pt>
                <c:pt idx="30">
                  <c:v>0</c:v>
                </c:pt>
                <c:pt idx="31">
                  <c:v>1.5455036</c:v>
                </c:pt>
                <c:pt idx="32">
                  <c:v>1.5387118</c:v>
                </c:pt>
                <c:pt idx="33">
                  <c:v>0</c:v>
                </c:pt>
                <c:pt idx="34">
                  <c:v>1.5118971999999999</c:v>
                </c:pt>
                <c:pt idx="35">
                  <c:v>0</c:v>
                </c:pt>
                <c:pt idx="36">
                  <c:v>1.4809417</c:v>
                </c:pt>
                <c:pt idx="37">
                  <c:v>0</c:v>
                </c:pt>
                <c:pt idx="38">
                  <c:v>0</c:v>
                </c:pt>
                <c:pt idx="39">
                  <c:v>1.4033058</c:v>
                </c:pt>
                <c:pt idx="40">
                  <c:v>1.3999695999999999</c:v>
                </c:pt>
                <c:pt idx="41">
                  <c:v>0</c:v>
                </c:pt>
                <c:pt idx="42">
                  <c:v>0</c:v>
                </c:pt>
                <c:pt idx="43">
                  <c:v>1.3834407</c:v>
                </c:pt>
                <c:pt idx="44">
                  <c:v>1.3609312</c:v>
                </c:pt>
                <c:pt idx="45">
                  <c:v>0</c:v>
                </c:pt>
                <c:pt idx="46">
                  <c:v>0</c:v>
                </c:pt>
                <c:pt idx="47">
                  <c:v>1.2767101999999999</c:v>
                </c:pt>
                <c:pt idx="48">
                  <c:v>1.2068044</c:v>
                </c:pt>
                <c:pt idx="49">
                  <c:v>0</c:v>
                </c:pt>
                <c:pt idx="50">
                  <c:v>1.1532867</c:v>
                </c:pt>
                <c:pt idx="51">
                  <c:v>0</c:v>
                </c:pt>
                <c:pt idx="52">
                  <c:v>0</c:v>
                </c:pt>
                <c:pt idx="53">
                  <c:v>0</c:v>
                </c:pt>
                <c:pt idx="54">
                  <c:v>1.0588735</c:v>
                </c:pt>
                <c:pt idx="55">
                  <c:v>1.0527498</c:v>
                </c:pt>
                <c:pt idx="56">
                  <c:v>1.0376084999999999</c:v>
                </c:pt>
                <c:pt idx="57">
                  <c:v>0</c:v>
                </c:pt>
                <c:pt idx="58">
                  <c:v>1.0278589</c:v>
                </c:pt>
                <c:pt idx="59">
                  <c:v>1.0258537000000001</c:v>
                </c:pt>
                <c:pt idx="60">
                  <c:v>1.0153299</c:v>
                </c:pt>
                <c:pt idx="61">
                  <c:v>0</c:v>
                </c:pt>
                <c:pt idx="62">
                  <c:v>0</c:v>
                </c:pt>
                <c:pt idx="63">
                  <c:v>0.96774442000000005</c:v>
                </c:pt>
                <c:pt idx="64">
                  <c:v>0.95374908000000003</c:v>
                </c:pt>
                <c:pt idx="65">
                  <c:v>0</c:v>
                </c:pt>
                <c:pt idx="66">
                  <c:v>0</c:v>
                </c:pt>
                <c:pt idx="67">
                  <c:v>0.92653646999999995</c:v>
                </c:pt>
                <c:pt idx="68">
                  <c:v>0.92264014999999999</c:v>
                </c:pt>
                <c:pt idx="69">
                  <c:v>0</c:v>
                </c:pt>
                <c:pt idx="70">
                  <c:v>0.91052217999999996</c:v>
                </c:pt>
                <c:pt idx="71">
                  <c:v>0.89144939000000001</c:v>
                </c:pt>
                <c:pt idx="72">
                  <c:v>0.89106883000000003</c:v>
                </c:pt>
                <c:pt idx="73">
                  <c:v>0</c:v>
                </c:pt>
                <c:pt idx="74">
                  <c:v>0</c:v>
                </c:pt>
                <c:pt idx="75">
                  <c:v>0.85987440000000004</c:v>
                </c:pt>
                <c:pt idx="76">
                  <c:v>0</c:v>
                </c:pt>
                <c:pt idx="77">
                  <c:v>0.81493139999999997</c:v>
                </c:pt>
                <c:pt idx="78">
                  <c:v>0.78967957</c:v>
                </c:pt>
                <c:pt idx="79">
                  <c:v>0</c:v>
                </c:pt>
                <c:pt idx="80">
                  <c:v>0.76043459999999996</c:v>
                </c:pt>
                <c:pt idx="81">
                  <c:v>0.74665501999999995</c:v>
                </c:pt>
                <c:pt idx="82">
                  <c:v>0</c:v>
                </c:pt>
                <c:pt idx="83">
                  <c:v>0.70019215999999995</c:v>
                </c:pt>
                <c:pt idx="84">
                  <c:v>0.66299843000000003</c:v>
                </c:pt>
                <c:pt idx="85">
                  <c:v>0</c:v>
                </c:pt>
                <c:pt idx="86">
                  <c:v>0.60851052999999999</c:v>
                </c:pt>
                <c:pt idx="87">
                  <c:v>0</c:v>
                </c:pt>
                <c:pt idx="88">
                  <c:v>0</c:v>
                </c:pt>
                <c:pt idx="89">
                  <c:v>0</c:v>
                </c:pt>
                <c:pt idx="90">
                  <c:v>0</c:v>
                </c:pt>
                <c:pt idx="91">
                  <c:v>0.56421690999999996</c:v>
                </c:pt>
                <c:pt idx="92">
                  <c:v>0</c:v>
                </c:pt>
                <c:pt idx="93">
                  <c:v>0</c:v>
                </c:pt>
                <c:pt idx="94">
                  <c:v>0</c:v>
                </c:pt>
                <c:pt idx="95">
                  <c:v>0.51889715000000003</c:v>
                </c:pt>
                <c:pt idx="96">
                  <c:v>0</c:v>
                </c:pt>
                <c:pt idx="97">
                  <c:v>0.47997625999999999</c:v>
                </c:pt>
                <c:pt idx="98">
                  <c:v>0</c:v>
                </c:pt>
                <c:pt idx="99">
                  <c:v>0</c:v>
                </c:pt>
                <c:pt idx="100">
                  <c:v>0.43166975000000002</c:v>
                </c:pt>
                <c:pt idx="101">
                  <c:v>0</c:v>
                </c:pt>
                <c:pt idx="102">
                  <c:v>0.38730991999999997</c:v>
                </c:pt>
                <c:pt idx="103">
                  <c:v>0</c:v>
                </c:pt>
                <c:pt idx="104">
                  <c:v>0.36415519000000002</c:v>
                </c:pt>
                <c:pt idx="105">
                  <c:v>0</c:v>
                </c:pt>
                <c:pt idx="106">
                  <c:v>0</c:v>
                </c:pt>
                <c:pt idx="107">
                  <c:v>0.30841759000000002</c:v>
                </c:pt>
                <c:pt idx="108">
                  <c:v>0.30379286</c:v>
                </c:pt>
                <c:pt idx="109">
                  <c:v>0.29423724000000001</c:v>
                </c:pt>
                <c:pt idx="110">
                  <c:v>0</c:v>
                </c:pt>
                <c:pt idx="111">
                  <c:v>0</c:v>
                </c:pt>
                <c:pt idx="112">
                  <c:v>0</c:v>
                </c:pt>
                <c:pt idx="113">
                  <c:v>0</c:v>
                </c:pt>
                <c:pt idx="114">
                  <c:v>0.23198466000000001</c:v>
                </c:pt>
                <c:pt idx="115">
                  <c:v>0</c:v>
                </c:pt>
                <c:pt idx="116">
                  <c:v>0</c:v>
                </c:pt>
                <c:pt idx="117">
                  <c:v>0</c:v>
                </c:pt>
                <c:pt idx="118">
                  <c:v>0</c:v>
                </c:pt>
                <c:pt idx="119">
                  <c:v>0.15751629</c:v>
                </c:pt>
                <c:pt idx="120">
                  <c:v>0</c:v>
                </c:pt>
                <c:pt idx="121">
                  <c:v>0.12290582</c:v>
                </c:pt>
                <c:pt idx="122">
                  <c:v>0.10507189</c:v>
                </c:pt>
                <c:pt idx="123">
                  <c:v>0</c:v>
                </c:pt>
                <c:pt idx="124">
                  <c:v>0</c:v>
                </c:pt>
                <c:pt idx="125">
                  <c:v>6.6779240000000004E-2</c:v>
                </c:pt>
                <c:pt idx="126">
                  <c:v>0</c:v>
                </c:pt>
                <c:pt idx="127">
                  <c:v>0</c:v>
                </c:pt>
                <c:pt idx="128">
                  <c:v>-2.8617759999999999E-2</c:v>
                </c:pt>
                <c:pt idx="129">
                  <c:v>-4.2646440000000001E-2</c:v>
                </c:pt>
                <c:pt idx="130">
                  <c:v>-4.5600509999999997E-2</c:v>
                </c:pt>
                <c:pt idx="131">
                  <c:v>0</c:v>
                </c:pt>
                <c:pt idx="132">
                  <c:v>-0.13004739000000001</c:v>
                </c:pt>
                <c:pt idx="133">
                  <c:v>-0.14160655999999999</c:v>
                </c:pt>
                <c:pt idx="134">
                  <c:v>0</c:v>
                </c:pt>
                <c:pt idx="135">
                  <c:v>-0.14576095999999999</c:v>
                </c:pt>
                <c:pt idx="136">
                  <c:v>0</c:v>
                </c:pt>
                <c:pt idx="137">
                  <c:v>-0.17957898999999999</c:v>
                </c:pt>
                <c:pt idx="138">
                  <c:v>-0.20133076999999999</c:v>
                </c:pt>
                <c:pt idx="139">
                  <c:v>0</c:v>
                </c:pt>
                <c:pt idx="140">
                  <c:v>-0.34629174000000001</c:v>
                </c:pt>
                <c:pt idx="141">
                  <c:v>-0.35416976</c:v>
                </c:pt>
                <c:pt idx="142">
                  <c:v>0</c:v>
                </c:pt>
                <c:pt idx="143">
                  <c:v>0</c:v>
                </c:pt>
                <c:pt idx="144">
                  <c:v>-0.4384344</c:v>
                </c:pt>
                <c:pt idx="145">
                  <c:v>-0.44132305999999999</c:v>
                </c:pt>
                <c:pt idx="146">
                  <c:v>-0.53801626000000002</c:v>
                </c:pt>
                <c:pt idx="147">
                  <c:v>0</c:v>
                </c:pt>
                <c:pt idx="148">
                  <c:v>-0.65370271000000002</c:v>
                </c:pt>
                <c:pt idx="149">
                  <c:v>0</c:v>
                </c:pt>
                <c:pt idx="150">
                  <c:v>-0.75011687999999999</c:v>
                </c:pt>
                <c:pt idx="151">
                  <c:v>-0.79455224999999996</c:v>
                </c:pt>
                <c:pt idx="152">
                  <c:v>-0.80784515999999995</c:v>
                </c:pt>
                <c:pt idx="153">
                  <c:v>0</c:v>
                </c:pt>
                <c:pt idx="154">
                  <c:v>0</c:v>
                </c:pt>
                <c:pt idx="155">
                  <c:v>-1.0609542000000001</c:v>
                </c:pt>
                <c:pt idx="156">
                  <c:v>0</c:v>
                </c:pt>
                <c:pt idx="157">
                  <c:v>0</c:v>
                </c:pt>
                <c:pt idx="158">
                  <c:v>0</c:v>
                </c:pt>
                <c:pt idx="159">
                  <c:v>0</c:v>
                </c:pt>
                <c:pt idx="160">
                  <c:v>-1.4343637</c:v>
                </c:pt>
              </c:numCache>
            </c:numRef>
          </c:val>
          <c:extLst>
            <c:ext xmlns:c16="http://schemas.microsoft.com/office/drawing/2014/chart" uri="{C3380CC4-5D6E-409C-BE32-E72D297353CC}">
              <c16:uniqueId val="{00000000-373A-46B2-B10E-162D2C012F5A}"/>
            </c:ext>
          </c:extLst>
        </c:ser>
        <c:ser>
          <c:idx val="1"/>
          <c:order val="1"/>
          <c:tx>
            <c:strRef>
              <c:f>'Table 5_Figures'!$Q$3</c:f>
              <c:strCache>
                <c:ptCount val="1"/>
                <c:pt idx="0">
                  <c:v>Developed</c:v>
                </c:pt>
              </c:strCache>
            </c:strRef>
          </c:tx>
          <c:spPr>
            <a:solidFill>
              <a:schemeClr val="accent1"/>
            </a:solidFill>
            <a:ln>
              <a:solidFill>
                <a:schemeClr val="accent1"/>
              </a:solidFill>
            </a:ln>
            <a:effectLst/>
          </c:spPr>
          <c:invertIfNegative val="0"/>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5_Figures'!$Q$4:$Q$164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1.5167397</c:v>
                </c:pt>
                <c:pt idx="34">
                  <c:v>0</c:v>
                </c:pt>
                <c:pt idx="35">
                  <c:v>0</c:v>
                </c:pt>
                <c:pt idx="36">
                  <c:v>0</c:v>
                </c:pt>
                <c:pt idx="37">
                  <c:v>0</c:v>
                </c:pt>
                <c:pt idx="38">
                  <c:v>0</c:v>
                </c:pt>
                <c:pt idx="39">
                  <c:v>0</c:v>
                </c:pt>
                <c:pt idx="40">
                  <c:v>0</c:v>
                </c:pt>
                <c:pt idx="41">
                  <c:v>0</c:v>
                </c:pt>
                <c:pt idx="42">
                  <c:v>0</c:v>
                </c:pt>
                <c:pt idx="43">
                  <c:v>0</c:v>
                </c:pt>
                <c:pt idx="44">
                  <c:v>0</c:v>
                </c:pt>
                <c:pt idx="45">
                  <c:v>0</c:v>
                </c:pt>
                <c:pt idx="46">
                  <c:v>1.2893824</c:v>
                </c:pt>
                <c:pt idx="47">
                  <c:v>0</c:v>
                </c:pt>
                <c:pt idx="48">
                  <c:v>0</c:v>
                </c:pt>
                <c:pt idx="49">
                  <c:v>0</c:v>
                </c:pt>
                <c:pt idx="50">
                  <c:v>0</c:v>
                </c:pt>
                <c:pt idx="51">
                  <c:v>1.1230426</c:v>
                </c:pt>
                <c:pt idx="52">
                  <c:v>1.1138589000000001</c:v>
                </c:pt>
                <c:pt idx="53">
                  <c:v>0</c:v>
                </c:pt>
                <c:pt idx="54">
                  <c:v>0</c:v>
                </c:pt>
                <c:pt idx="55">
                  <c:v>0</c:v>
                </c:pt>
                <c:pt idx="56">
                  <c:v>0</c:v>
                </c:pt>
                <c:pt idx="57">
                  <c:v>1.0328891</c:v>
                </c:pt>
                <c:pt idx="58">
                  <c:v>0</c:v>
                </c:pt>
                <c:pt idx="59">
                  <c:v>0</c:v>
                </c:pt>
                <c:pt idx="60">
                  <c:v>0</c:v>
                </c:pt>
                <c:pt idx="61">
                  <c:v>1.003795</c:v>
                </c:pt>
                <c:pt idx="62">
                  <c:v>0.98497064000000001</c:v>
                </c:pt>
                <c:pt idx="63">
                  <c:v>0</c:v>
                </c:pt>
                <c:pt idx="64">
                  <c:v>0</c:v>
                </c:pt>
                <c:pt idx="65">
                  <c:v>0</c:v>
                </c:pt>
                <c:pt idx="66">
                  <c:v>0.93123575000000003</c:v>
                </c:pt>
                <c:pt idx="67">
                  <c:v>0</c:v>
                </c:pt>
                <c:pt idx="68">
                  <c:v>0</c:v>
                </c:pt>
                <c:pt idx="69">
                  <c:v>0</c:v>
                </c:pt>
                <c:pt idx="70">
                  <c:v>0</c:v>
                </c:pt>
                <c:pt idx="71">
                  <c:v>0</c:v>
                </c:pt>
                <c:pt idx="72">
                  <c:v>0</c:v>
                </c:pt>
                <c:pt idx="73">
                  <c:v>0.86399205999999995</c:v>
                </c:pt>
                <c:pt idx="74">
                  <c:v>0.86250051000000005</c:v>
                </c:pt>
                <c:pt idx="75">
                  <c:v>0</c:v>
                </c:pt>
                <c:pt idx="76">
                  <c:v>0</c:v>
                </c:pt>
                <c:pt idx="77">
                  <c:v>0</c:v>
                </c:pt>
                <c:pt idx="78">
                  <c:v>0</c:v>
                </c:pt>
                <c:pt idx="79">
                  <c:v>0</c:v>
                </c:pt>
                <c:pt idx="80">
                  <c:v>0</c:v>
                </c:pt>
                <c:pt idx="81">
                  <c:v>0</c:v>
                </c:pt>
                <c:pt idx="82">
                  <c:v>0</c:v>
                </c:pt>
                <c:pt idx="83">
                  <c:v>0</c:v>
                </c:pt>
                <c:pt idx="84">
                  <c:v>0</c:v>
                </c:pt>
                <c:pt idx="85">
                  <c:v>0.63229626999999999</c:v>
                </c:pt>
                <c:pt idx="86">
                  <c:v>0</c:v>
                </c:pt>
                <c:pt idx="87">
                  <c:v>0.59181539999999999</c:v>
                </c:pt>
                <c:pt idx="88">
                  <c:v>0.58549980000000001</c:v>
                </c:pt>
                <c:pt idx="89">
                  <c:v>0.58264238999999995</c:v>
                </c:pt>
                <c:pt idx="90">
                  <c:v>0.57436586000000001</c:v>
                </c:pt>
                <c:pt idx="91">
                  <c:v>0</c:v>
                </c:pt>
                <c:pt idx="92">
                  <c:v>0.55915789000000005</c:v>
                </c:pt>
                <c:pt idx="93">
                  <c:v>0</c:v>
                </c:pt>
                <c:pt idx="94">
                  <c:v>0.51958073000000005</c:v>
                </c:pt>
                <c:pt idx="95">
                  <c:v>0</c:v>
                </c:pt>
                <c:pt idx="96">
                  <c:v>0.50103971000000003</c:v>
                </c:pt>
                <c:pt idx="97">
                  <c:v>0</c:v>
                </c:pt>
                <c:pt idx="98">
                  <c:v>0.46750758999999997</c:v>
                </c:pt>
                <c:pt idx="99">
                  <c:v>0.46511521</c:v>
                </c:pt>
                <c:pt idx="100">
                  <c:v>0</c:v>
                </c:pt>
                <c:pt idx="101">
                  <c:v>0.4006091</c:v>
                </c:pt>
                <c:pt idx="102">
                  <c:v>0</c:v>
                </c:pt>
                <c:pt idx="103">
                  <c:v>0.36966589</c:v>
                </c:pt>
                <c:pt idx="104">
                  <c:v>0</c:v>
                </c:pt>
                <c:pt idx="105">
                  <c:v>0.34564622</c:v>
                </c:pt>
                <c:pt idx="106">
                  <c:v>0.33079273999999997</c:v>
                </c:pt>
                <c:pt idx="107">
                  <c:v>0</c:v>
                </c:pt>
                <c:pt idx="108">
                  <c:v>0</c:v>
                </c:pt>
                <c:pt idx="109">
                  <c:v>0</c:v>
                </c:pt>
                <c:pt idx="110">
                  <c:v>0.28049693999999997</c:v>
                </c:pt>
                <c:pt idx="111">
                  <c:v>0.27528638999999999</c:v>
                </c:pt>
                <c:pt idx="112">
                  <c:v>0</c:v>
                </c:pt>
                <c:pt idx="113">
                  <c:v>0.27002059</c:v>
                </c:pt>
                <c:pt idx="114">
                  <c:v>0</c:v>
                </c:pt>
                <c:pt idx="115">
                  <c:v>0.22792898</c:v>
                </c:pt>
                <c:pt idx="116">
                  <c:v>0</c:v>
                </c:pt>
                <c:pt idx="117">
                  <c:v>0.22634028</c:v>
                </c:pt>
                <c:pt idx="118">
                  <c:v>0.20933567</c:v>
                </c:pt>
                <c:pt idx="119">
                  <c:v>0</c:v>
                </c:pt>
                <c:pt idx="120">
                  <c:v>0</c:v>
                </c:pt>
                <c:pt idx="121">
                  <c:v>0</c:v>
                </c:pt>
                <c:pt idx="122">
                  <c:v>0</c:v>
                </c:pt>
                <c:pt idx="123">
                  <c:v>0.10317583</c:v>
                </c:pt>
                <c:pt idx="124">
                  <c:v>0</c:v>
                </c:pt>
                <c:pt idx="125">
                  <c:v>0</c:v>
                </c:pt>
                <c:pt idx="126">
                  <c:v>3.2656879999999999E-2</c:v>
                </c:pt>
                <c:pt idx="127">
                  <c:v>-1.079363E-2</c:v>
                </c:pt>
                <c:pt idx="128">
                  <c:v>0</c:v>
                </c:pt>
                <c:pt idx="129">
                  <c:v>0</c:v>
                </c:pt>
                <c:pt idx="130">
                  <c:v>0</c:v>
                </c:pt>
                <c:pt idx="131">
                  <c:v>0</c:v>
                </c:pt>
                <c:pt idx="132">
                  <c:v>0</c:v>
                </c:pt>
                <c:pt idx="133">
                  <c:v>0</c:v>
                </c:pt>
                <c:pt idx="134">
                  <c:v>-0.14568186999999999</c:v>
                </c:pt>
                <c:pt idx="135">
                  <c:v>0</c:v>
                </c:pt>
                <c:pt idx="136">
                  <c:v>-0.14585455999999999</c:v>
                </c:pt>
                <c:pt idx="137">
                  <c:v>0</c:v>
                </c:pt>
                <c:pt idx="138">
                  <c:v>0</c:v>
                </c:pt>
                <c:pt idx="139">
                  <c:v>-0.31802186999999998</c:v>
                </c:pt>
                <c:pt idx="140">
                  <c:v>0</c:v>
                </c:pt>
                <c:pt idx="141">
                  <c:v>0</c:v>
                </c:pt>
                <c:pt idx="142">
                  <c:v>-0.37496186999999997</c:v>
                </c:pt>
                <c:pt idx="143">
                  <c:v>-0.41044808999999999</c:v>
                </c:pt>
                <c:pt idx="144">
                  <c:v>0</c:v>
                </c:pt>
                <c:pt idx="145">
                  <c:v>0</c:v>
                </c:pt>
                <c:pt idx="146">
                  <c:v>0</c:v>
                </c:pt>
                <c:pt idx="147">
                  <c:v>-0.59367888000000002</c:v>
                </c:pt>
                <c:pt idx="148">
                  <c:v>0</c:v>
                </c:pt>
                <c:pt idx="149">
                  <c:v>-0.72949991000000003</c:v>
                </c:pt>
                <c:pt idx="150">
                  <c:v>0</c:v>
                </c:pt>
                <c:pt idx="151">
                  <c:v>0</c:v>
                </c:pt>
                <c:pt idx="152">
                  <c:v>0</c:v>
                </c:pt>
                <c:pt idx="153">
                  <c:v>-0.86671524</c:v>
                </c:pt>
                <c:pt idx="154">
                  <c:v>-0.91356722000000001</c:v>
                </c:pt>
                <c:pt idx="155">
                  <c:v>0</c:v>
                </c:pt>
                <c:pt idx="156">
                  <c:v>0</c:v>
                </c:pt>
                <c:pt idx="157">
                  <c:v>-1.0778943999999999</c:v>
                </c:pt>
                <c:pt idx="158">
                  <c:v>0</c:v>
                </c:pt>
                <c:pt idx="159">
                  <c:v>-1.2107844000000001</c:v>
                </c:pt>
                <c:pt idx="160">
                  <c:v>0</c:v>
                </c:pt>
              </c:numCache>
            </c:numRef>
          </c:val>
          <c:extLst>
            <c:ext xmlns:c16="http://schemas.microsoft.com/office/drawing/2014/chart" uri="{C3380CC4-5D6E-409C-BE32-E72D297353CC}">
              <c16:uniqueId val="{00000001-373A-46B2-B10E-162D2C012F5A}"/>
            </c:ext>
          </c:extLst>
        </c:ser>
        <c:ser>
          <c:idx val="2"/>
          <c:order val="2"/>
          <c:tx>
            <c:strRef>
              <c:f>'Table 5_Figures'!$R$3</c:f>
              <c:strCache>
                <c:ptCount val="1"/>
                <c:pt idx="0">
                  <c:v>Least Developed</c:v>
                </c:pt>
              </c:strCache>
            </c:strRef>
          </c:tx>
          <c:spPr>
            <a:solidFill>
              <a:srgbClr val="FFC000"/>
            </a:solidFill>
            <a:ln>
              <a:solidFill>
                <a:srgbClr val="FFC000"/>
              </a:solidFill>
            </a:ln>
            <a:effectLst/>
          </c:spPr>
          <c:invertIfNegative val="0"/>
          <c:cat>
            <c:strRef>
              <c:f>'Table 5_Figures'!$A$4:$A$164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'Table 5_Figures'!$R$4:$R$164</c:f>
              <c:numCache>
                <c:formatCode>General</c:formatCode>
                <c:ptCount val="161"/>
                <c:pt idx="0">
                  <c:v>3.6271135999999999</c:v>
                </c:pt>
                <c:pt idx="1">
                  <c:v>0</c:v>
                </c:pt>
                <c:pt idx="2">
                  <c:v>3.4208881999999998</c:v>
                </c:pt>
                <c:pt idx="3">
                  <c:v>3.0046738999999998</c:v>
                </c:pt>
                <c:pt idx="4">
                  <c:v>0</c:v>
                </c:pt>
                <c:pt idx="5">
                  <c:v>2.7226786000000001</c:v>
                </c:pt>
                <c:pt idx="6">
                  <c:v>0</c:v>
                </c:pt>
                <c:pt idx="7">
                  <c:v>2.4635125000000002</c:v>
                </c:pt>
                <c:pt idx="8">
                  <c:v>2.3477141000000001</c:v>
                </c:pt>
                <c:pt idx="9">
                  <c:v>2.3171005</c:v>
                </c:pt>
                <c:pt idx="10">
                  <c:v>0</c:v>
                </c:pt>
                <c:pt idx="11">
                  <c:v>0</c:v>
                </c:pt>
                <c:pt idx="12">
                  <c:v>0</c:v>
                </c:pt>
                <c:pt idx="13">
                  <c:v>0</c:v>
                </c:pt>
                <c:pt idx="14">
                  <c:v>0</c:v>
                </c:pt>
                <c:pt idx="15">
                  <c:v>0</c:v>
                </c:pt>
                <c:pt idx="16">
                  <c:v>1.9851890000000001</c:v>
                </c:pt>
                <c:pt idx="17">
                  <c:v>0</c:v>
                </c:pt>
                <c:pt idx="18">
                  <c:v>1.9669285000000001</c:v>
                </c:pt>
                <c:pt idx="19">
                  <c:v>0</c:v>
                </c:pt>
                <c:pt idx="20">
                  <c:v>0</c:v>
                </c:pt>
                <c:pt idx="21">
                  <c:v>1.8229880999999999</c:v>
                </c:pt>
                <c:pt idx="22">
                  <c:v>1.7836472000000001</c:v>
                </c:pt>
                <c:pt idx="23">
                  <c:v>0</c:v>
                </c:pt>
                <c:pt idx="24">
                  <c:v>0</c:v>
                </c:pt>
                <c:pt idx="25">
                  <c:v>0</c:v>
                </c:pt>
                <c:pt idx="26">
                  <c:v>0</c:v>
                </c:pt>
                <c:pt idx="27">
                  <c:v>0</c:v>
                </c:pt>
                <c:pt idx="28">
                  <c:v>0</c:v>
                </c:pt>
                <c:pt idx="29">
                  <c:v>0</c:v>
                </c:pt>
                <c:pt idx="30">
                  <c:v>1.5577270999999999</c:v>
                </c:pt>
                <c:pt idx="31">
                  <c:v>0</c:v>
                </c:pt>
                <c:pt idx="32">
                  <c:v>0</c:v>
                </c:pt>
                <c:pt idx="33">
                  <c:v>0</c:v>
                </c:pt>
                <c:pt idx="34">
                  <c:v>0</c:v>
                </c:pt>
                <c:pt idx="35">
                  <c:v>1.5002618999999999</c:v>
                </c:pt>
                <c:pt idx="36">
                  <c:v>0</c:v>
                </c:pt>
                <c:pt idx="37">
                  <c:v>1.42319</c:v>
                </c:pt>
                <c:pt idx="38">
                  <c:v>1.4192916</c:v>
                </c:pt>
                <c:pt idx="39">
                  <c:v>0</c:v>
                </c:pt>
                <c:pt idx="40">
                  <c:v>0</c:v>
                </c:pt>
                <c:pt idx="41">
                  <c:v>1.3983211</c:v>
                </c:pt>
                <c:pt idx="42">
                  <c:v>1.3916173999999999</c:v>
                </c:pt>
                <c:pt idx="43">
                  <c:v>0</c:v>
                </c:pt>
                <c:pt idx="44">
                  <c:v>0</c:v>
                </c:pt>
                <c:pt idx="45">
                  <c:v>1.3586322</c:v>
                </c:pt>
                <c:pt idx="46">
                  <c:v>0</c:v>
                </c:pt>
                <c:pt idx="47">
                  <c:v>0</c:v>
                </c:pt>
                <c:pt idx="48">
                  <c:v>0</c:v>
                </c:pt>
                <c:pt idx="49">
                  <c:v>1.1662199</c:v>
                </c:pt>
                <c:pt idx="50">
                  <c:v>0</c:v>
                </c:pt>
                <c:pt idx="51">
                  <c:v>0</c:v>
                </c:pt>
                <c:pt idx="52">
                  <c:v>0</c:v>
                </c:pt>
                <c:pt idx="53">
                  <c:v>1.0656952</c:v>
                </c:pt>
                <c:pt idx="54">
                  <c:v>0</c:v>
                </c:pt>
                <c:pt idx="55">
                  <c:v>0</c:v>
                </c:pt>
                <c:pt idx="56">
                  <c:v>0</c:v>
                </c:pt>
                <c:pt idx="57">
                  <c:v>0</c:v>
                </c:pt>
                <c:pt idx="58">
                  <c:v>0</c:v>
                </c:pt>
                <c:pt idx="59">
                  <c:v>0</c:v>
                </c:pt>
                <c:pt idx="60">
                  <c:v>0</c:v>
                </c:pt>
                <c:pt idx="61">
                  <c:v>0</c:v>
                </c:pt>
                <c:pt idx="62">
                  <c:v>0</c:v>
                </c:pt>
                <c:pt idx="63">
                  <c:v>0</c:v>
                </c:pt>
                <c:pt idx="64">
                  <c:v>0</c:v>
                </c:pt>
                <c:pt idx="65">
                  <c:v>0.94670111000000001</c:v>
                </c:pt>
                <c:pt idx="66">
                  <c:v>0</c:v>
                </c:pt>
                <c:pt idx="67">
                  <c:v>0</c:v>
                </c:pt>
                <c:pt idx="68">
                  <c:v>0</c:v>
                </c:pt>
                <c:pt idx="69">
                  <c:v>0.91665406000000005</c:v>
                </c:pt>
                <c:pt idx="70">
                  <c:v>0</c:v>
                </c:pt>
                <c:pt idx="71">
                  <c:v>0</c:v>
                </c:pt>
                <c:pt idx="72">
                  <c:v>0</c:v>
                </c:pt>
                <c:pt idx="73">
                  <c:v>0</c:v>
                </c:pt>
                <c:pt idx="74">
                  <c:v>0</c:v>
                </c:pt>
                <c:pt idx="75">
                  <c:v>0</c:v>
                </c:pt>
                <c:pt idx="76">
                  <c:v>0.82099091000000002</c:v>
                </c:pt>
                <c:pt idx="77">
                  <c:v>0</c:v>
                </c:pt>
                <c:pt idx="78">
                  <c:v>0</c:v>
                </c:pt>
                <c:pt idx="79">
                  <c:v>0.77810939000000001</c:v>
                </c:pt>
                <c:pt idx="80">
                  <c:v>0</c:v>
                </c:pt>
                <c:pt idx="81">
                  <c:v>0</c:v>
                </c:pt>
                <c:pt idx="82">
                  <c:v>0.72789910000000002</c:v>
                </c:pt>
                <c:pt idx="83">
                  <c:v>0</c:v>
                </c:pt>
                <c:pt idx="84">
                  <c:v>0</c:v>
                </c:pt>
                <c:pt idx="85">
                  <c:v>0</c:v>
                </c:pt>
                <c:pt idx="86">
                  <c:v>0</c:v>
                </c:pt>
                <c:pt idx="87">
                  <c:v>0</c:v>
                </c:pt>
                <c:pt idx="88">
                  <c:v>0</c:v>
                </c:pt>
                <c:pt idx="89">
                  <c:v>0</c:v>
                </c:pt>
                <c:pt idx="90">
                  <c:v>0</c:v>
                </c:pt>
                <c:pt idx="91">
                  <c:v>0</c:v>
                </c:pt>
                <c:pt idx="92">
                  <c:v>0</c:v>
                </c:pt>
                <c:pt idx="93">
                  <c:v>0.53302559000000005</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0.27154731999999998</c:v>
                </c:pt>
                <c:pt idx="113">
                  <c:v>0</c:v>
                </c:pt>
                <c:pt idx="114">
                  <c:v>0</c:v>
                </c:pt>
                <c:pt idx="115">
                  <c:v>0</c:v>
                </c:pt>
                <c:pt idx="116">
                  <c:v>0.22770340999999999</c:v>
                </c:pt>
                <c:pt idx="117">
                  <c:v>0</c:v>
                </c:pt>
                <c:pt idx="118">
                  <c:v>0</c:v>
                </c:pt>
                <c:pt idx="119">
                  <c:v>0</c:v>
                </c:pt>
                <c:pt idx="120">
                  <c:v>0.15476216000000001</c:v>
                </c:pt>
                <c:pt idx="121">
                  <c:v>0</c:v>
                </c:pt>
                <c:pt idx="122">
                  <c:v>0</c:v>
                </c:pt>
                <c:pt idx="123">
                  <c:v>0</c:v>
                </c:pt>
                <c:pt idx="124">
                  <c:v>8.3955989999999994E-2</c:v>
                </c:pt>
                <c:pt idx="125">
                  <c:v>0</c:v>
                </c:pt>
                <c:pt idx="126">
                  <c:v>0</c:v>
                </c:pt>
                <c:pt idx="127">
                  <c:v>0</c:v>
                </c:pt>
                <c:pt idx="128">
                  <c:v>0</c:v>
                </c:pt>
                <c:pt idx="129">
                  <c:v>0</c:v>
                </c:pt>
                <c:pt idx="130">
                  <c:v>0</c:v>
                </c:pt>
                <c:pt idx="131">
                  <c:v>-0.12104909</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-1.0776135</c:v>
                </c:pt>
                <c:pt idx="157">
                  <c:v>0</c:v>
                </c:pt>
                <c:pt idx="158">
                  <c:v>-1.1733058999999999</c:v>
                </c:pt>
                <c:pt idx="159">
                  <c:v>0</c:v>
                </c:pt>
                <c:pt idx="160">
                  <c:v>0</c:v>
                </c:pt>
              </c:numCache>
            </c:numRef>
          </c:val>
          <c:extLst>
            <c:ext xmlns:c16="http://schemas.microsoft.com/office/drawing/2014/chart" uri="{C3380CC4-5D6E-409C-BE32-E72D297353CC}">
              <c16:uniqueId val="{00000002-373A-46B2-B10E-162D2C012F5A}"/>
            </c:ext>
          </c:extLst>
        </c:ser>
        <c:dLbls>
          <c:showLegendKey val="0"/>
          <c:showVal val="0"/>
          <c:showCatName val="0"/>
          <c:showSerName val="0"/>
          <c:showPercent val="0"/>
          <c:showBubbleSize val="0"/>
        </c:dLbls>
        <c:gapWidth val="100"/>
        <c:overlap val="100"/>
        <c:axId val="1087023760"/>
        <c:axId val="1087025400"/>
      </c:barChart>
      <c:catAx>
        <c:axId val="108702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5400"/>
        <c:crosses val="autoZero"/>
        <c:auto val="1"/>
        <c:lblAlgn val="ctr"/>
        <c:lblOffset val="100"/>
        <c:noMultiLvlLbl val="0"/>
      </c:catAx>
      <c:valAx>
        <c:axId val="108702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t>WTO aggregate trade effect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2'!$B$80</c:f>
              <c:strCache>
                <c:ptCount val="1"/>
                <c:pt idx="0">
                  <c:v>High-income</c:v>
                </c:pt>
              </c:strCache>
            </c:strRef>
          </c:tx>
          <c:spPr>
            <a:solidFill>
              <a:srgbClr val="1E497F"/>
            </a:solidFill>
            <a:ln>
              <a:noFill/>
            </a:ln>
            <a:effectLst/>
          </c:spPr>
          <c:invertIfNegative val="0"/>
          <c:dLbls>
            <c:dLbl>
              <c:idx val="14"/>
              <c:layout>
                <c:manualLayout>
                  <c:x val="-1.0965296843694425E-16"/>
                  <c:y val="-2.2694362922771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3F-4938-8618-011AD7D6537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dk1"/>
                      </a:solidFill>
                      <a:prstDash val="solid"/>
                      <a:miter lim="800000"/>
                    </a:ln>
                    <a:effectLst/>
                  </c:spPr>
                </c15:leaderLines>
              </c:ext>
            </c:extLst>
          </c:dLbls>
          <c:cat>
            <c:numRef>
              <c:extLst>
                <c:ext xmlns:c15="http://schemas.microsoft.com/office/drawing/2012/chart" uri="{02D57815-91ED-43cb-92C2-25804820EDAC}">
                  <c15:fullRef>
                    <c15:sqref>'Figure 2'!$A$81:$A$96</c15:sqref>
                  </c15:fullRef>
                </c:ext>
              </c:extLst>
              <c:f>'Figure 2'!$A$82:$A$96</c:f>
              <c:numCache>
                <c:formatCode>General</c:formatCode>
                <c:ptCount val="15"/>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2019</c:v>
                </c:pt>
              </c:numCache>
            </c:numRef>
          </c:cat>
          <c:val>
            <c:numRef>
              <c:extLst>
                <c:ext xmlns:c15="http://schemas.microsoft.com/office/drawing/2012/chart" uri="{02D57815-91ED-43cb-92C2-25804820EDAC}">
                  <c15:fullRef>
                    <c15:sqref>'Figure 2'!$B$81:$B$96</c15:sqref>
                  </c15:fullRef>
                </c:ext>
              </c:extLst>
              <c:f>'Figure 2'!$B$82:$B$96</c:f>
              <c:numCache>
                <c:formatCode>General</c:formatCode>
                <c:ptCount val="15"/>
                <c:pt idx="0">
                  <c:v>16</c:v>
                </c:pt>
                <c:pt idx="1">
                  <c:v>20</c:v>
                </c:pt>
                <c:pt idx="2">
                  <c:v>20</c:v>
                </c:pt>
                <c:pt idx="3">
                  <c:v>27</c:v>
                </c:pt>
                <c:pt idx="4">
                  <c:v>33</c:v>
                </c:pt>
                <c:pt idx="5">
                  <c:v>35</c:v>
                </c:pt>
                <c:pt idx="6">
                  <c:v>35</c:v>
                </c:pt>
                <c:pt idx="7">
                  <c:v>35</c:v>
                </c:pt>
                <c:pt idx="8">
                  <c:v>37</c:v>
                </c:pt>
                <c:pt idx="9">
                  <c:v>48</c:v>
                </c:pt>
                <c:pt idx="10">
                  <c:v>53</c:v>
                </c:pt>
                <c:pt idx="11">
                  <c:v>56</c:v>
                </c:pt>
                <c:pt idx="12">
                  <c:v>56</c:v>
                </c:pt>
                <c:pt idx="13">
                  <c:v>57</c:v>
                </c:pt>
                <c:pt idx="14">
                  <c:v>57</c:v>
                </c:pt>
              </c:numCache>
            </c:numRef>
          </c:val>
          <c:extLst>
            <c:ext xmlns:c16="http://schemas.microsoft.com/office/drawing/2014/chart" uri="{C3380CC4-5D6E-409C-BE32-E72D297353CC}">
              <c16:uniqueId val="{00000001-213F-4938-8618-011AD7D65372}"/>
            </c:ext>
          </c:extLst>
        </c:ser>
        <c:ser>
          <c:idx val="1"/>
          <c:order val="1"/>
          <c:tx>
            <c:strRef>
              <c:f>'Figure 2'!$C$80</c:f>
              <c:strCache>
                <c:ptCount val="1"/>
                <c:pt idx="0">
                  <c:v>Middle-income</c:v>
                </c:pt>
              </c:strCache>
            </c:strRef>
          </c:tx>
          <c:spPr>
            <a:solidFill>
              <a:srgbClr val="0370C4"/>
            </a:solidFill>
            <a:ln>
              <a:noFill/>
            </a:ln>
            <a:effectLst/>
          </c:spPr>
          <c:invertIfNegative val="0"/>
          <c:dLbls>
            <c:dLbl>
              <c:idx val="12"/>
              <c:layout>
                <c:manualLayout>
                  <c:x val="0"/>
                  <c:y val="-2.0172767042463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3F-4938-8618-011AD7D6537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dk1"/>
                      </a:solidFill>
                      <a:prstDash val="solid"/>
                      <a:miter lim="800000"/>
                    </a:ln>
                    <a:effectLst/>
                  </c:spPr>
                </c15:leaderLines>
              </c:ext>
            </c:extLst>
          </c:dLbls>
          <c:cat>
            <c:numRef>
              <c:extLst>
                <c:ext xmlns:c15="http://schemas.microsoft.com/office/drawing/2012/chart" uri="{02D57815-91ED-43cb-92C2-25804820EDAC}">
                  <c15:fullRef>
                    <c15:sqref>'Figure 2'!$A$81:$A$96</c15:sqref>
                  </c15:fullRef>
                </c:ext>
              </c:extLst>
              <c:f>'Figure 2'!$A$82:$A$96</c:f>
              <c:numCache>
                <c:formatCode>General</c:formatCode>
                <c:ptCount val="15"/>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2019</c:v>
                </c:pt>
              </c:numCache>
            </c:numRef>
          </c:cat>
          <c:val>
            <c:numRef>
              <c:extLst>
                <c:ext xmlns:c15="http://schemas.microsoft.com/office/drawing/2012/chart" uri="{02D57815-91ED-43cb-92C2-25804820EDAC}">
                  <c15:fullRef>
                    <c15:sqref>'Figure 2'!$C$81:$C$96</c15:sqref>
                  </c15:fullRef>
                </c:ext>
              </c:extLst>
              <c:f>'Figure 2'!$C$82:$C$96</c:f>
              <c:numCache>
                <c:formatCode>General</c:formatCode>
                <c:ptCount val="15"/>
                <c:pt idx="0">
                  <c:v>11</c:v>
                </c:pt>
                <c:pt idx="1">
                  <c:v>13</c:v>
                </c:pt>
                <c:pt idx="2">
                  <c:v>16</c:v>
                </c:pt>
                <c:pt idx="3">
                  <c:v>24</c:v>
                </c:pt>
                <c:pt idx="4">
                  <c:v>28</c:v>
                </c:pt>
                <c:pt idx="5">
                  <c:v>30</c:v>
                </c:pt>
                <c:pt idx="6">
                  <c:v>32</c:v>
                </c:pt>
                <c:pt idx="7">
                  <c:v>37</c:v>
                </c:pt>
                <c:pt idx="8">
                  <c:v>45</c:v>
                </c:pt>
                <c:pt idx="9">
                  <c:v>60</c:v>
                </c:pt>
                <c:pt idx="10">
                  <c:v>67</c:v>
                </c:pt>
                <c:pt idx="11">
                  <c:v>72</c:v>
                </c:pt>
                <c:pt idx="12">
                  <c:v>76</c:v>
                </c:pt>
                <c:pt idx="13">
                  <c:v>82</c:v>
                </c:pt>
                <c:pt idx="14">
                  <c:v>82</c:v>
                </c:pt>
              </c:numCache>
            </c:numRef>
          </c:val>
          <c:extLst>
            <c:ext xmlns:c16="http://schemas.microsoft.com/office/drawing/2014/chart" uri="{C3380CC4-5D6E-409C-BE32-E72D297353CC}">
              <c16:uniqueId val="{00000003-213F-4938-8618-011AD7D65372}"/>
            </c:ext>
          </c:extLst>
        </c:ser>
        <c:ser>
          <c:idx val="2"/>
          <c:order val="2"/>
          <c:tx>
            <c:strRef>
              <c:f>'Figure 2'!$D$80</c:f>
              <c:strCache>
                <c:ptCount val="1"/>
                <c:pt idx="0">
                  <c:v>Low-income</c:v>
                </c:pt>
              </c:strCache>
            </c:strRef>
          </c:tx>
          <c:spPr>
            <a:solidFill>
              <a:srgbClr val="95B3DA"/>
            </a:solidFill>
            <a:ln>
              <a:noFill/>
            </a:ln>
            <a:effectLst/>
          </c:spPr>
          <c:invertIfNegative val="0"/>
          <c:dLbls>
            <c:dLbl>
              <c:idx val="2"/>
              <c:layout>
                <c:manualLayout>
                  <c:x val="0"/>
                  <c:y val="-2.0679340768669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3F-4938-8618-011AD7D65372}"/>
                </c:ext>
              </c:extLst>
            </c:dLbl>
            <c:dLbl>
              <c:idx val="3"/>
              <c:layout>
                <c:manualLayout>
                  <c:x val="0"/>
                  <c:y val="-2.32642583647527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3F-4938-8618-011AD7D65372}"/>
                </c:ext>
              </c:extLst>
            </c:dLbl>
            <c:dLbl>
              <c:idx val="4"/>
              <c:layout>
                <c:manualLayout>
                  <c:x val="0"/>
                  <c:y val="-2.32642583647527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3F-4938-8618-011AD7D6537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2'!$A$81:$A$96</c15:sqref>
                  </c15:fullRef>
                </c:ext>
              </c:extLst>
              <c:f>'Figure 2'!$A$82:$A$96</c:f>
              <c:numCache>
                <c:formatCode>General</c:formatCode>
                <c:ptCount val="15"/>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2019</c:v>
                </c:pt>
              </c:numCache>
            </c:numRef>
          </c:cat>
          <c:val>
            <c:numRef>
              <c:extLst>
                <c:ext xmlns:c15="http://schemas.microsoft.com/office/drawing/2012/chart" uri="{02D57815-91ED-43cb-92C2-25804820EDAC}">
                  <c15:fullRef>
                    <c15:sqref>'Figure 2'!$D$81:$D$96</c15:sqref>
                  </c15:fullRef>
                </c:ext>
              </c:extLst>
              <c:f>'Figure 2'!$D$82:$D$96</c:f>
              <c:numCache>
                <c:formatCode>General</c:formatCode>
                <c:ptCount val="15"/>
                <c:pt idx="0">
                  <c:v>1</c:v>
                </c:pt>
                <c:pt idx="1">
                  <c:v>1</c:v>
                </c:pt>
                <c:pt idx="2">
                  <c:v>1</c:v>
                </c:pt>
                <c:pt idx="3">
                  <c:v>14</c:v>
                </c:pt>
                <c:pt idx="4">
                  <c:v>15</c:v>
                </c:pt>
                <c:pt idx="5">
                  <c:v>16</c:v>
                </c:pt>
                <c:pt idx="6">
                  <c:v>16</c:v>
                </c:pt>
                <c:pt idx="7">
                  <c:v>16</c:v>
                </c:pt>
                <c:pt idx="8">
                  <c:v>16</c:v>
                </c:pt>
                <c:pt idx="9">
                  <c:v>20</c:v>
                </c:pt>
                <c:pt idx="10">
                  <c:v>20</c:v>
                </c:pt>
                <c:pt idx="11">
                  <c:v>21</c:v>
                </c:pt>
                <c:pt idx="12">
                  <c:v>21</c:v>
                </c:pt>
                <c:pt idx="13">
                  <c:v>23</c:v>
                </c:pt>
                <c:pt idx="14">
                  <c:v>25</c:v>
                </c:pt>
              </c:numCache>
            </c:numRef>
          </c:val>
          <c:extLst>
            <c:ext xmlns:c16="http://schemas.microsoft.com/office/drawing/2014/chart" uri="{C3380CC4-5D6E-409C-BE32-E72D297353CC}">
              <c16:uniqueId val="{00000007-213F-4938-8618-011AD7D65372}"/>
            </c:ext>
          </c:extLst>
        </c:ser>
        <c:dLbls>
          <c:showLegendKey val="0"/>
          <c:showVal val="0"/>
          <c:showCatName val="0"/>
          <c:showSerName val="0"/>
          <c:showPercent val="0"/>
          <c:showBubbleSize val="0"/>
        </c:dLbls>
        <c:gapWidth val="150"/>
        <c:overlap val="100"/>
        <c:axId val="505969680"/>
        <c:axId val="505971648"/>
      </c:barChart>
      <c:lineChart>
        <c:grouping val="standard"/>
        <c:varyColors val="0"/>
        <c:ser>
          <c:idx val="3"/>
          <c:order val="3"/>
          <c:tx>
            <c:strRef>
              <c:f>'Figure 2'!$F$80</c:f>
              <c:strCache>
                <c:ptCount val="1"/>
                <c:pt idx="0">
                  <c:v>Non-member</c:v>
                </c:pt>
              </c:strCache>
            </c:strRef>
          </c:tx>
          <c:spPr>
            <a:ln w="28575" cap="rnd">
              <a:solidFill>
                <a:srgbClr val="FFC000"/>
              </a:solidFill>
              <a:round/>
            </a:ln>
            <a:effectLst/>
          </c:spPr>
          <c:marker>
            <c:symbol val="none"/>
          </c:marker>
          <c:cat>
            <c:numRef>
              <c:extLst>
                <c:ext xmlns:c15="http://schemas.microsoft.com/office/drawing/2012/chart" uri="{02D57815-91ED-43cb-92C2-25804820EDAC}">
                  <c15:fullRef>
                    <c15:sqref>'Figure 2'!$A$81:$A$96</c15:sqref>
                  </c15:fullRef>
                </c:ext>
              </c:extLst>
              <c:f>'Figure 2'!$A$82:$A$96</c:f>
              <c:numCache>
                <c:formatCode>General</c:formatCode>
                <c:ptCount val="15"/>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2019</c:v>
                </c:pt>
              </c:numCache>
            </c:numRef>
          </c:cat>
          <c:val>
            <c:numRef>
              <c:extLst>
                <c:ext xmlns:c15="http://schemas.microsoft.com/office/drawing/2012/chart" uri="{02D57815-91ED-43cb-92C2-25804820EDAC}">
                  <c15:fullRef>
                    <c15:sqref>'Figure 2'!$F$81:$F$96</c15:sqref>
                  </c15:fullRef>
                </c:ext>
              </c:extLst>
              <c:f>'Figure 2'!$F$82:$F$96</c:f>
              <c:numCache>
                <c:formatCode>General</c:formatCode>
                <c:ptCount val="15"/>
                <c:pt idx="0">
                  <c:v>74</c:v>
                </c:pt>
                <c:pt idx="2">
                  <c:v>106</c:v>
                </c:pt>
                <c:pt idx="4">
                  <c:v>90</c:v>
                </c:pt>
                <c:pt idx="6">
                  <c:v>88</c:v>
                </c:pt>
                <c:pt idx="8">
                  <c:v>99</c:v>
                </c:pt>
                <c:pt idx="10">
                  <c:v>54</c:v>
                </c:pt>
                <c:pt idx="12">
                  <c:v>42</c:v>
                </c:pt>
                <c:pt idx="14">
                  <c:v>31</c:v>
                </c:pt>
              </c:numCache>
            </c:numRef>
          </c:val>
          <c:smooth val="0"/>
          <c:extLst>
            <c:ext xmlns:c16="http://schemas.microsoft.com/office/drawing/2014/chart" uri="{C3380CC4-5D6E-409C-BE32-E72D297353CC}">
              <c16:uniqueId val="{00000008-213F-4938-8618-011AD7D65372}"/>
            </c:ext>
          </c:extLst>
        </c:ser>
        <c:dLbls>
          <c:showLegendKey val="0"/>
          <c:showVal val="0"/>
          <c:showCatName val="0"/>
          <c:showSerName val="0"/>
          <c:showPercent val="0"/>
          <c:showBubbleSize val="0"/>
        </c:dLbls>
        <c:marker val="1"/>
        <c:smooth val="0"/>
        <c:axId val="505969680"/>
        <c:axId val="505971648"/>
      </c:lineChart>
      <c:catAx>
        <c:axId val="505969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505971648"/>
        <c:crosses val="autoZero"/>
        <c:auto val="1"/>
        <c:lblAlgn val="ctr"/>
        <c:lblOffset val="100"/>
        <c:noMultiLvlLbl val="0"/>
      </c:catAx>
      <c:valAx>
        <c:axId val="505971648"/>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de-DE" sz="1200">
                    <a:solidFill>
                      <a:schemeClr val="tx1"/>
                    </a:solidFill>
                  </a:rPr>
                  <a:t>number of GATT/WTO members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5059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62478783904758E-2"/>
          <c:y val="5.0925925925925923E-2"/>
          <c:w val="0.89708664508809188"/>
          <c:h val="0.80808690580344122"/>
        </c:manualLayout>
      </c:layout>
      <c:lineChart>
        <c:grouping val="standard"/>
        <c:varyColors val="0"/>
        <c:ser>
          <c:idx val="0"/>
          <c:order val="0"/>
          <c:spPr>
            <a:ln w="28575" cap="rnd">
              <a:solidFill>
                <a:schemeClr val="accent1"/>
              </a:solidFill>
              <a:round/>
            </a:ln>
            <a:effectLst/>
          </c:spPr>
          <c:marker>
            <c:symbol val="none"/>
          </c:marker>
          <c:cat>
            <c:strRef>
              <c:f>'Figure 3'!$O$4:$BM$4</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'Figure 3'!$O$269:$BL$269</c:f>
              <c:numCache>
                <c:formatCode>0.0</c:formatCode>
                <c:ptCount val="50"/>
                <c:pt idx="0">
                  <c:v>0.38360269768964833</c:v>
                </c:pt>
                <c:pt idx="1">
                  <c:v>0.42997733583753872</c:v>
                </c:pt>
                <c:pt idx="2">
                  <c:v>0.51002835964558124</c:v>
                </c:pt>
                <c:pt idx="3">
                  <c:v>0.69881090102318999</c:v>
                </c:pt>
                <c:pt idx="4">
                  <c:v>0.96981598057201912</c:v>
                </c:pt>
                <c:pt idx="5">
                  <c:v>1.0287029858499157</c:v>
                </c:pt>
                <c:pt idx="6">
                  <c:v>1.1475901465269496</c:v>
                </c:pt>
                <c:pt idx="7">
                  <c:v>1.3032321020939079</c:v>
                </c:pt>
                <c:pt idx="8">
                  <c:v>1.512638779973269</c:v>
                </c:pt>
                <c:pt idx="9">
                  <c:v>1.9043848286841052</c:v>
                </c:pt>
                <c:pt idx="10">
                  <c:v>2.3052861438652834</c:v>
                </c:pt>
                <c:pt idx="11">
                  <c:v>2.3030524267033683</c:v>
                </c:pt>
                <c:pt idx="12">
                  <c:v>2.1692408179750764</c:v>
                </c:pt>
                <c:pt idx="13">
                  <c:v>2.1324677420862259</c:v>
                </c:pt>
                <c:pt idx="14">
                  <c:v>2.2526480309124701</c:v>
                </c:pt>
                <c:pt idx="15">
                  <c:v>2.2857289423897051</c:v>
                </c:pt>
                <c:pt idx="16">
                  <c:v>2.5494861539736298</c:v>
                </c:pt>
                <c:pt idx="17">
                  <c:v>3.0210717027660907</c:v>
                </c:pt>
                <c:pt idx="18">
                  <c:v>3.474517817517325</c:v>
                </c:pt>
                <c:pt idx="19">
                  <c:v>3.7611469494211289</c:v>
                </c:pt>
                <c:pt idx="20">
                  <c:v>4.3080559337426179</c:v>
                </c:pt>
                <c:pt idx="21">
                  <c:v>4.4933839391521717</c:v>
                </c:pt>
                <c:pt idx="22">
                  <c:v>5.0689988131679682</c:v>
                </c:pt>
                <c:pt idx="23">
                  <c:v>4.9136500341976515</c:v>
                </c:pt>
                <c:pt idx="24">
                  <c:v>5.4332367068507184</c:v>
                </c:pt>
                <c:pt idx="25">
                  <c:v>6.4345138385965868</c:v>
                </c:pt>
                <c:pt idx="26">
                  <c:v>6.7291437188669567</c:v>
                </c:pt>
                <c:pt idx="27">
                  <c:v>6.9767035562439954</c:v>
                </c:pt>
                <c:pt idx="28">
                  <c:v>6.8941087034682704</c:v>
                </c:pt>
                <c:pt idx="29">
                  <c:v>7.13982030864058</c:v>
                </c:pt>
                <c:pt idx="30">
                  <c:v>7.9126416352965867</c:v>
                </c:pt>
                <c:pt idx="31">
                  <c:v>7.6737744834503649</c:v>
                </c:pt>
                <c:pt idx="32">
                  <c:v>8.0546730067757739</c:v>
                </c:pt>
                <c:pt idx="33">
                  <c:v>9.3538120398460105</c:v>
                </c:pt>
                <c:pt idx="34">
                  <c:v>11.373836687623161</c:v>
                </c:pt>
                <c:pt idx="35">
                  <c:v>12.953234873649002</c:v>
                </c:pt>
                <c:pt idx="36">
                  <c:v>14.886786262306014</c:v>
                </c:pt>
                <c:pt idx="37">
                  <c:v>17.313491677584413</c:v>
                </c:pt>
                <c:pt idx="38">
                  <c:v>19.761926080304402</c:v>
                </c:pt>
                <c:pt idx="39">
                  <c:v>15.931315798203</c:v>
                </c:pt>
                <c:pt idx="40">
                  <c:v>19.038154272523116</c:v>
                </c:pt>
                <c:pt idx="41">
                  <c:v>22.515127244568959</c:v>
                </c:pt>
                <c:pt idx="42">
                  <c:v>22.881653538126699</c:v>
                </c:pt>
                <c:pt idx="43">
                  <c:v>23.488390115747098</c:v>
                </c:pt>
                <c:pt idx="44">
                  <c:v>23.905258784845522</c:v>
                </c:pt>
                <c:pt idx="45">
                  <c:v>21.328308628138135</c:v>
                </c:pt>
                <c:pt idx="46">
                  <c:v>20.917808706230836</c:v>
                </c:pt>
                <c:pt idx="47">
                  <c:v>23.024526750755538</c:v>
                </c:pt>
                <c:pt idx="48">
                  <c:v>25.192901202113489</c:v>
                </c:pt>
                <c:pt idx="49">
                  <c:v>24.794550426661239</c:v>
                </c:pt>
              </c:numCache>
            </c:numRef>
          </c:val>
          <c:smooth val="0"/>
          <c:extLst>
            <c:ext xmlns:c16="http://schemas.microsoft.com/office/drawing/2014/chart" uri="{C3380CC4-5D6E-409C-BE32-E72D297353CC}">
              <c16:uniqueId val="{00000000-B7C2-46E2-A09B-F20F3CFEFF36}"/>
            </c:ext>
          </c:extLst>
        </c:ser>
        <c:dLbls>
          <c:showLegendKey val="0"/>
          <c:showVal val="0"/>
          <c:showCatName val="0"/>
          <c:showSerName val="0"/>
          <c:showPercent val="0"/>
          <c:showBubbleSize val="0"/>
        </c:dLbls>
        <c:smooth val="0"/>
        <c:axId val="167599247"/>
        <c:axId val="167609231"/>
      </c:lineChart>
      <c:catAx>
        <c:axId val="16759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09231"/>
        <c:crosses val="autoZero"/>
        <c:auto val="1"/>
        <c:lblAlgn val="ctr"/>
        <c:lblOffset val="100"/>
        <c:noMultiLvlLbl val="0"/>
      </c:catAx>
      <c:valAx>
        <c:axId val="167609231"/>
        <c:scaling>
          <c:orientation val="minMax"/>
          <c:max val="2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Trillion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599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4"/>
          <c:tx>
            <c:strRef>
              <c:f>'Data-Figure 4 panel a)'!$C$172</c:f>
              <c:strCache>
                <c:ptCount val="1"/>
                <c:pt idx="0">
                  <c:v>GATT/WTO Members</c:v>
                </c:pt>
              </c:strCache>
            </c:strRef>
          </c:tx>
          <c:spPr>
            <a:ln w="28575" cap="rnd">
              <a:solidFill>
                <a:schemeClr val="accent3">
                  <a:lumMod val="60000"/>
                </a:schemeClr>
              </a:solidFill>
              <a:round/>
            </a:ln>
            <a:effectLst/>
          </c:spPr>
          <c:marker>
            <c:symbol val="none"/>
          </c:marker>
          <c:cat>
            <c:strRef>
              <c:f>'Data-Figure 4 panel a)'!$F$3:$BY$3</c:f>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Ref>
              <c:f>'Data-Figure 4 panel a)'!$F$172:$BY$172</c:f>
              <c:numCache>
                <c:formatCode>0.00%</c:formatCode>
                <c:ptCount val="72"/>
                <c:pt idx="0">
                  <c:v>0.60536752136752137</c:v>
                </c:pt>
                <c:pt idx="1">
                  <c:v>0.60177941917072353</c:v>
                </c:pt>
                <c:pt idx="2">
                  <c:v>0.61763378465506125</c:v>
                </c:pt>
                <c:pt idx="3">
                  <c:v>0.67593167701863355</c:v>
                </c:pt>
                <c:pt idx="4">
                  <c:v>0.66819848447812269</c:v>
                </c:pt>
                <c:pt idx="5">
                  <c:v>0.64222142686709616</c:v>
                </c:pt>
                <c:pt idx="6">
                  <c:v>0.64691642651296832</c:v>
                </c:pt>
                <c:pt idx="7">
                  <c:v>0.67844900550148113</c:v>
                </c:pt>
                <c:pt idx="8">
                  <c:v>0.68348693586698339</c:v>
                </c:pt>
                <c:pt idx="9">
                  <c:v>0.70125328659070996</c:v>
                </c:pt>
                <c:pt idx="10">
                  <c:v>0.67884946919517286</c:v>
                </c:pt>
                <c:pt idx="11">
                  <c:v>0.68021449079547369</c:v>
                </c:pt>
                <c:pt idx="12">
                  <c:v>0.70088916142879043</c:v>
                </c:pt>
                <c:pt idx="13">
                  <c:v>0.71015407190022006</c:v>
                </c:pt>
                <c:pt idx="14">
                  <c:v>0.71271635957565604</c:v>
                </c:pt>
                <c:pt idx="15">
                  <c:v>0.72736828693380906</c:v>
                </c:pt>
                <c:pt idx="16">
                  <c:v>0.73703788094559952</c:v>
                </c:pt>
                <c:pt idx="17">
                  <c:v>0.74037672314006109</c:v>
                </c:pt>
                <c:pt idx="18">
                  <c:v>0.75998650797475065</c:v>
                </c:pt>
                <c:pt idx="19">
                  <c:v>0.78218506642235452</c:v>
                </c:pt>
                <c:pt idx="20">
                  <c:v>0.78783900928792572</c:v>
                </c:pt>
                <c:pt idx="21">
                  <c:v>0.79250207873901879</c:v>
                </c:pt>
                <c:pt idx="22">
                  <c:v>0.80445538306197151</c:v>
                </c:pt>
                <c:pt idx="23">
                  <c:v>0.80647839593335213</c:v>
                </c:pt>
                <c:pt idx="24">
                  <c:v>0.81480190930787588</c:v>
                </c:pt>
                <c:pt idx="25">
                  <c:v>0.82254766748267416</c:v>
                </c:pt>
                <c:pt idx="26">
                  <c:v>0.77836702640315081</c:v>
                </c:pt>
                <c:pt idx="27">
                  <c:v>0.78660850724141862</c:v>
                </c:pt>
                <c:pt idx="28">
                  <c:v>0.77836048058702578</c:v>
                </c:pt>
                <c:pt idx="29">
                  <c:v>0.77914816685720367</c:v>
                </c:pt>
                <c:pt idx="30">
                  <c:v>0.79507311138486969</c:v>
                </c:pt>
                <c:pt idx="31">
                  <c:v>0.78284247256422768</c:v>
                </c:pt>
                <c:pt idx="32">
                  <c:v>0.75400267958525369</c:v>
                </c:pt>
                <c:pt idx="33">
                  <c:v>0.74654770905491352</c:v>
                </c:pt>
                <c:pt idx="34">
                  <c:v>0.75491605468416512</c:v>
                </c:pt>
                <c:pt idx="35">
                  <c:v>0.76613305582897295</c:v>
                </c:pt>
                <c:pt idx="36">
                  <c:v>0.77382684789289236</c:v>
                </c:pt>
                <c:pt idx="37">
                  <c:v>0.7919995493857821</c:v>
                </c:pt>
                <c:pt idx="38">
                  <c:v>0.84582694647571721</c:v>
                </c:pt>
                <c:pt idx="39">
                  <c:v>0.84690836811767045</c:v>
                </c:pt>
                <c:pt idx="40">
                  <c:v>0.85701010416477863</c:v>
                </c:pt>
                <c:pt idx="41">
                  <c:v>0.85548997715333086</c:v>
                </c:pt>
                <c:pt idx="42">
                  <c:v>0.87404903346639962</c:v>
                </c:pt>
                <c:pt idx="43">
                  <c:v>0.89063493650179315</c:v>
                </c:pt>
                <c:pt idx="44">
                  <c:v>0.88688501079072346</c:v>
                </c:pt>
                <c:pt idx="45">
                  <c:v>0.8933634701506894</c:v>
                </c:pt>
                <c:pt idx="46">
                  <c:v>0.90056729441642192</c:v>
                </c:pt>
                <c:pt idx="47">
                  <c:v>0.89126677271161581</c:v>
                </c:pt>
                <c:pt idx="48">
                  <c:v>0.89750690522399712</c:v>
                </c:pt>
                <c:pt idx="49">
                  <c:v>0.89426747651555638</c:v>
                </c:pt>
                <c:pt idx="50">
                  <c:v>0.9041911564953431</c:v>
                </c:pt>
                <c:pt idx="51">
                  <c:v>0.89849268653373504</c:v>
                </c:pt>
                <c:pt idx="52">
                  <c:v>0.88320612579446611</c:v>
                </c:pt>
                <c:pt idx="53">
                  <c:v>0.92727146555118745</c:v>
                </c:pt>
                <c:pt idx="54">
                  <c:v>0.94743915013630042</c:v>
                </c:pt>
                <c:pt idx="55">
                  <c:v>0.94484464944027213</c:v>
                </c:pt>
                <c:pt idx="56">
                  <c:v>0.9389513944782969</c:v>
                </c:pt>
                <c:pt idx="57">
                  <c:v>0.94507612157683152</c:v>
                </c:pt>
                <c:pt idx="58">
                  <c:v>0.94020252650775682</c:v>
                </c:pt>
                <c:pt idx="59">
                  <c:v>0.94125224630995818</c:v>
                </c:pt>
                <c:pt idx="60">
                  <c:v>0.93596541131944266</c:v>
                </c:pt>
                <c:pt idx="61">
                  <c:v>0.94638441536484674</c:v>
                </c:pt>
                <c:pt idx="62">
                  <c:v>0.94326472946906459</c:v>
                </c:pt>
                <c:pt idx="63">
                  <c:v>0.93953044953261511</c:v>
                </c:pt>
                <c:pt idx="64">
                  <c:v>0.96738710378424708</c:v>
                </c:pt>
                <c:pt idx="65">
                  <c:v>0.97102013207600191</c:v>
                </c:pt>
                <c:pt idx="66">
                  <c:v>0.97363322563542964</c:v>
                </c:pt>
                <c:pt idx="67">
                  <c:v>0.98264823446525607</c:v>
                </c:pt>
                <c:pt idx="68">
                  <c:v>0.98373933471549135</c:v>
                </c:pt>
                <c:pt idx="69">
                  <c:v>0.98163375664750108</c:v>
                </c:pt>
                <c:pt idx="70">
                  <c:v>0.97976248537609723</c:v>
                </c:pt>
                <c:pt idx="71">
                  <c:v>0.9819671544088846</c:v>
                </c:pt>
              </c:numCache>
            </c:numRef>
          </c:val>
          <c:smooth val="0"/>
          <c:extLst>
            <c:ext xmlns:c16="http://schemas.microsoft.com/office/drawing/2014/chart" uri="{C3380CC4-5D6E-409C-BE32-E72D297353CC}">
              <c16:uniqueId val="{00000000-2AB8-43E0-92F6-C175DD0D06B0}"/>
            </c:ext>
          </c:extLst>
        </c:ser>
        <c:ser>
          <c:idx val="5"/>
          <c:order val="5"/>
          <c:tx>
            <c:strRef>
              <c:f>'Data-Figure 4 panel a)'!$C$173</c:f>
              <c:strCache>
                <c:ptCount val="1"/>
                <c:pt idx="0">
                  <c:v>Non-Members of  GATT/WTO</c:v>
                </c:pt>
              </c:strCache>
            </c:strRef>
          </c:tx>
          <c:spPr>
            <a:ln w="28575" cap="rnd">
              <a:solidFill>
                <a:schemeClr val="accent5">
                  <a:lumMod val="60000"/>
                </a:schemeClr>
              </a:solidFill>
              <a:round/>
            </a:ln>
            <a:effectLst/>
          </c:spPr>
          <c:marker>
            <c:symbol val="none"/>
          </c:marker>
          <c:cat>
            <c:strRef>
              <c:f>'Data-Figure 4 panel a)'!$F$3:$BY$3</c:f>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Ref>
              <c:f>'Data-Figure 4 panel a)'!$F$173:$BY$173</c:f>
              <c:numCache>
                <c:formatCode>0.00%</c:formatCode>
                <c:ptCount val="72"/>
                <c:pt idx="0">
                  <c:v>0.39463247863247863</c:v>
                </c:pt>
                <c:pt idx="1">
                  <c:v>0.39822058082927647</c:v>
                </c:pt>
                <c:pt idx="2">
                  <c:v>0.38236621534493875</c:v>
                </c:pt>
                <c:pt idx="3">
                  <c:v>0.32406832298136645</c:v>
                </c:pt>
                <c:pt idx="4">
                  <c:v>0.33180151552187731</c:v>
                </c:pt>
                <c:pt idx="5">
                  <c:v>0.35777857313290384</c:v>
                </c:pt>
                <c:pt idx="6">
                  <c:v>0.35308357348703168</c:v>
                </c:pt>
                <c:pt idx="7">
                  <c:v>0.32155099449851882</c:v>
                </c:pt>
                <c:pt idx="8">
                  <c:v>0.31651306413301661</c:v>
                </c:pt>
                <c:pt idx="9">
                  <c:v>0.2987467134092901</c:v>
                </c:pt>
                <c:pt idx="10">
                  <c:v>0.32115053080482714</c:v>
                </c:pt>
                <c:pt idx="11">
                  <c:v>0.31978550920452625</c:v>
                </c:pt>
                <c:pt idx="12">
                  <c:v>0.29911083857120957</c:v>
                </c:pt>
                <c:pt idx="13">
                  <c:v>0.28984592809977988</c:v>
                </c:pt>
                <c:pt idx="14">
                  <c:v>0.28728364042434396</c:v>
                </c:pt>
                <c:pt idx="15">
                  <c:v>0.27263171306619099</c:v>
                </c:pt>
                <c:pt idx="16">
                  <c:v>0.26296211905440048</c:v>
                </c:pt>
                <c:pt idx="17">
                  <c:v>0.25962327685993897</c:v>
                </c:pt>
                <c:pt idx="18">
                  <c:v>0.24001349202524935</c:v>
                </c:pt>
                <c:pt idx="19">
                  <c:v>0.21781493357764545</c:v>
                </c:pt>
                <c:pt idx="20">
                  <c:v>0.21216099071207431</c:v>
                </c:pt>
                <c:pt idx="21">
                  <c:v>0.20749792126098116</c:v>
                </c:pt>
                <c:pt idx="22">
                  <c:v>0.19554461693802852</c:v>
                </c:pt>
                <c:pt idx="23">
                  <c:v>0.19352160406664784</c:v>
                </c:pt>
                <c:pt idx="24">
                  <c:v>0.18519809069212412</c:v>
                </c:pt>
                <c:pt idx="25">
                  <c:v>0.17745233251732578</c:v>
                </c:pt>
                <c:pt idx="26">
                  <c:v>0.22163297359684922</c:v>
                </c:pt>
                <c:pt idx="27">
                  <c:v>0.21339149275858135</c:v>
                </c:pt>
                <c:pt idx="28">
                  <c:v>0.22163951941297425</c:v>
                </c:pt>
                <c:pt idx="29">
                  <c:v>0.22085183314279638</c:v>
                </c:pt>
                <c:pt idx="30">
                  <c:v>0.20492688861513034</c:v>
                </c:pt>
                <c:pt idx="31">
                  <c:v>0.21715752743577227</c:v>
                </c:pt>
                <c:pt idx="32">
                  <c:v>0.24599732041474637</c:v>
                </c:pt>
                <c:pt idx="33">
                  <c:v>0.25345229094508653</c:v>
                </c:pt>
                <c:pt idx="34">
                  <c:v>0.24508394531583494</c:v>
                </c:pt>
                <c:pt idx="35">
                  <c:v>0.23386694417102705</c:v>
                </c:pt>
                <c:pt idx="36">
                  <c:v>0.22617315210710767</c:v>
                </c:pt>
                <c:pt idx="37">
                  <c:v>0.2080004506142179</c:v>
                </c:pt>
                <c:pt idx="38">
                  <c:v>0.15417305352428284</c:v>
                </c:pt>
                <c:pt idx="39">
                  <c:v>0.15309163188232955</c:v>
                </c:pt>
                <c:pt idx="40">
                  <c:v>0.1429898958352214</c:v>
                </c:pt>
                <c:pt idx="41">
                  <c:v>0.14451002284666917</c:v>
                </c:pt>
                <c:pt idx="42">
                  <c:v>0.12595096653360036</c:v>
                </c:pt>
                <c:pt idx="43">
                  <c:v>0.10936506349820682</c:v>
                </c:pt>
                <c:pt idx="44">
                  <c:v>0.11311498920927653</c:v>
                </c:pt>
                <c:pt idx="45">
                  <c:v>0.10663652984931064</c:v>
                </c:pt>
                <c:pt idx="46">
                  <c:v>9.9432705583578085E-2</c:v>
                </c:pt>
                <c:pt idx="47">
                  <c:v>0.10873322728838421</c:v>
                </c:pt>
                <c:pt idx="48">
                  <c:v>0.10249309477600289</c:v>
                </c:pt>
                <c:pt idx="49">
                  <c:v>0.10573252348444358</c:v>
                </c:pt>
                <c:pt idx="50">
                  <c:v>9.580884350465689E-2</c:v>
                </c:pt>
                <c:pt idx="51">
                  <c:v>0.10150731346626497</c:v>
                </c:pt>
                <c:pt idx="52">
                  <c:v>0.11679387420553392</c:v>
                </c:pt>
                <c:pt idx="53">
                  <c:v>7.272853444881254E-2</c:v>
                </c:pt>
                <c:pt idx="54">
                  <c:v>5.2560849863699563E-2</c:v>
                </c:pt>
                <c:pt idx="55">
                  <c:v>5.5155350559727839E-2</c:v>
                </c:pt>
                <c:pt idx="56">
                  <c:v>6.1048605521703159E-2</c:v>
                </c:pt>
                <c:pt idx="57">
                  <c:v>5.4923878423168454E-2</c:v>
                </c:pt>
                <c:pt idx="58">
                  <c:v>5.9797473492243181E-2</c:v>
                </c:pt>
                <c:pt idx="59">
                  <c:v>5.8747753690041829E-2</c:v>
                </c:pt>
                <c:pt idx="60">
                  <c:v>6.4034588680557308E-2</c:v>
                </c:pt>
                <c:pt idx="61">
                  <c:v>5.3615584635153306E-2</c:v>
                </c:pt>
                <c:pt idx="62">
                  <c:v>5.6735270530935439E-2</c:v>
                </c:pt>
                <c:pt idx="63">
                  <c:v>6.0469550467384899E-2</c:v>
                </c:pt>
                <c:pt idx="64">
                  <c:v>3.261289621575289E-2</c:v>
                </c:pt>
                <c:pt idx="65">
                  <c:v>2.8979867923998065E-2</c:v>
                </c:pt>
                <c:pt idx="66">
                  <c:v>2.6366774364570356E-2</c:v>
                </c:pt>
                <c:pt idx="67">
                  <c:v>1.7351765534743879E-2</c:v>
                </c:pt>
                <c:pt idx="68">
                  <c:v>1.6260665284508664E-2</c:v>
                </c:pt>
                <c:pt idx="69">
                  <c:v>1.8366243352498941E-2</c:v>
                </c:pt>
                <c:pt idx="70">
                  <c:v>2.0237514623902827E-2</c:v>
                </c:pt>
                <c:pt idx="71">
                  <c:v>1.8032845591115426E-2</c:v>
                </c:pt>
              </c:numCache>
            </c:numRef>
          </c:val>
          <c:smooth val="0"/>
          <c:extLst>
            <c:ext xmlns:c16="http://schemas.microsoft.com/office/drawing/2014/chart" uri="{C3380CC4-5D6E-409C-BE32-E72D297353CC}">
              <c16:uniqueId val="{00000001-2AB8-43E0-92F6-C175DD0D06B0}"/>
            </c:ext>
          </c:extLst>
        </c:ser>
        <c:dLbls>
          <c:showLegendKey val="0"/>
          <c:showVal val="0"/>
          <c:showCatName val="0"/>
          <c:showSerName val="0"/>
          <c:showPercent val="0"/>
          <c:showBubbleSize val="0"/>
        </c:dLbls>
        <c:smooth val="0"/>
        <c:axId val="639712208"/>
        <c:axId val="639712536"/>
        <c:extLst>
          <c:ext xmlns:c15="http://schemas.microsoft.com/office/drawing/2012/chart" uri="{02D57815-91ED-43cb-92C2-25804820EDAC}">
            <c15:filteredLineSeries>
              <c15:ser>
                <c:idx val="0"/>
                <c:order val="0"/>
                <c:tx>
                  <c:v>Gatt/WTO Members</c:v>
                </c:tx>
                <c:spPr>
                  <a:ln w="28575" cap="rnd">
                    <a:solidFill>
                      <a:schemeClr val="accent1"/>
                    </a:solidFill>
                    <a:round/>
                  </a:ln>
                  <a:effectLst/>
                </c:spPr>
                <c:marker>
                  <c:symbol val="none"/>
                </c:marker>
                <c:cat>
                  <c:strRef>
                    <c:extLst>
                      <c:ext uri="{02D57815-91ED-43cb-92C2-25804820EDAC}">
                        <c15:formulaRef>
                          <c15:sqref>'Data-Figure 4 panel a)'!$F$3:$BY$3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35414</c:v>
                    </c:pt>
                    <c:pt idx="1">
                      <c:v>35848</c:v>
                    </c:pt>
                    <c:pt idx="2">
                      <c:v>38318</c:v>
                    </c:pt>
                    <c:pt idx="3">
                      <c:v>56589</c:v>
                    </c:pt>
                    <c:pt idx="4">
                      <c:v>54672</c:v>
                    </c:pt>
                    <c:pt idx="5">
                      <c:v>53831</c:v>
                    </c:pt>
                    <c:pt idx="6">
                      <c:v>56120</c:v>
                    </c:pt>
                    <c:pt idx="7">
                      <c:v>64127</c:v>
                    </c:pt>
                    <c:pt idx="8">
                      <c:v>71937</c:v>
                    </c:pt>
                    <c:pt idx="9">
                      <c:v>80013</c:v>
                    </c:pt>
                    <c:pt idx="10">
                      <c:v>74816</c:v>
                    </c:pt>
                    <c:pt idx="11">
                      <c:v>80551</c:v>
                    </c:pt>
                    <c:pt idx="12">
                      <c:v>91438</c:v>
                    </c:pt>
                    <c:pt idx="13">
                      <c:v>96794</c:v>
                    </c:pt>
                    <c:pt idx="14">
                      <c:v>102118</c:v>
                    </c:pt>
                    <c:pt idx="15">
                      <c:v>114175</c:v>
                    </c:pt>
                    <c:pt idx="16">
                      <c:v>129387</c:v>
                    </c:pt>
                    <c:pt idx="17">
                      <c:v>140716</c:v>
                    </c:pt>
                    <c:pt idx="18">
                      <c:v>157720</c:v>
                    </c:pt>
                    <c:pt idx="19">
                      <c:v>170751</c:v>
                    </c:pt>
                    <c:pt idx="20">
                      <c:v>190854</c:v>
                    </c:pt>
                    <c:pt idx="21">
                      <c:v>219214</c:v>
                    </c:pt>
                    <c:pt idx="22">
                      <c:v>254948</c:v>
                    </c:pt>
                    <c:pt idx="23">
                      <c:v>285574</c:v>
                    </c:pt>
                    <c:pt idx="24">
                      <c:v>341402</c:v>
                    </c:pt>
                    <c:pt idx="25">
                      <c:v>477127</c:v>
                    </c:pt>
                    <c:pt idx="26">
                      <c:v>654163</c:v>
                    </c:pt>
                    <c:pt idx="27">
                      <c:v>689777</c:v>
                    </c:pt>
                    <c:pt idx="28">
                      <c:v>772227</c:v>
                    </c:pt>
                    <c:pt idx="29">
                      <c:v>879183</c:v>
                    </c:pt>
                    <c:pt idx="30">
                      <c:v>1039089</c:v>
                    </c:pt>
                    <c:pt idx="31">
                      <c:v>1298994</c:v>
                    </c:pt>
                    <c:pt idx="32">
                      <c:v>1535252</c:v>
                    </c:pt>
                    <c:pt idx="33">
                      <c:v>1503836</c:v>
                    </c:pt>
                    <c:pt idx="34">
                      <c:v>1423629</c:v>
                    </c:pt>
                    <c:pt idx="35">
                      <c:v>1414264</c:v>
                    </c:pt>
                    <c:pt idx="36">
                      <c:v>1513384</c:v>
                    </c:pt>
                    <c:pt idx="37">
                      <c:v>1546688</c:v>
                    </c:pt>
                    <c:pt idx="38">
                      <c:v>1808806</c:v>
                    </c:pt>
                    <c:pt idx="39">
                      <c:v>2130398</c:v>
                    </c:pt>
                    <c:pt idx="40">
                      <c:v>2458690</c:v>
                    </c:pt>
                    <c:pt idx="41">
                      <c:v>2651095</c:v>
                    </c:pt>
                    <c:pt idx="42">
                      <c:v>3050203</c:v>
                    </c:pt>
                    <c:pt idx="43">
                      <c:v>3127339</c:v>
                    </c:pt>
                    <c:pt idx="44">
                      <c:v>3351691</c:v>
                    </c:pt>
                    <c:pt idx="45">
                      <c:v>3390041</c:v>
                    </c:pt>
                    <c:pt idx="46">
                      <c:v>3897893</c:v>
                    </c:pt>
                    <c:pt idx="47">
                      <c:v>4605728</c:v>
                    </c:pt>
                    <c:pt idx="48">
                      <c:v>4851969</c:v>
                    </c:pt>
                    <c:pt idx="49">
                      <c:v>5001029</c:v>
                    </c:pt>
                    <c:pt idx="50">
                      <c:v>4975886</c:v>
                    </c:pt>
                    <c:pt idx="51">
                      <c:v>5138822</c:v>
                    </c:pt>
                    <c:pt idx="52">
                      <c:v>5700230</c:v>
                    </c:pt>
                    <c:pt idx="53">
                      <c:v>5745782</c:v>
                    </c:pt>
                    <c:pt idx="54">
                      <c:v>6159030</c:v>
                    </c:pt>
                    <c:pt idx="55">
                      <c:v>7172157</c:v>
                    </c:pt>
                    <c:pt idx="56">
                      <c:v>8659529</c:v>
                    </c:pt>
                    <c:pt idx="57">
                      <c:v>9933026</c:v>
                    </c:pt>
                    <c:pt idx="58">
                      <c:v>11406019</c:v>
                    </c:pt>
                    <c:pt idx="59">
                      <c:v>13207035</c:v>
                    </c:pt>
                    <c:pt idx="60">
                      <c:v>15134264</c:v>
                    </c:pt>
                    <c:pt idx="61">
                      <c:v>11889417</c:v>
                    </c:pt>
                    <c:pt idx="62">
                      <c:v>14438058</c:v>
                    </c:pt>
                    <c:pt idx="63">
                      <c:v>17232518</c:v>
                    </c:pt>
                    <c:pt idx="64">
                      <c:v>17913285</c:v>
                    </c:pt>
                    <c:pt idx="65">
                      <c:v>18416563</c:v>
                    </c:pt>
                    <c:pt idx="66">
                      <c:v>18506021</c:v>
                    </c:pt>
                    <c:pt idx="67">
                      <c:v>16268394</c:v>
                    </c:pt>
                    <c:pt idx="68">
                      <c:v>15783107</c:v>
                    </c:pt>
                    <c:pt idx="69">
                      <c:v>17414121</c:v>
                    </c:pt>
                    <c:pt idx="70">
                      <c:v>19078328</c:v>
                    </c:pt>
                    <c:pt idx="71">
                      <c:v>18591537</c:v>
                    </c:pt>
                  </c:numLit>
                </c:val>
                <c:smooth val="0"/>
                <c:extLst>
                  <c:ext xmlns:c16="http://schemas.microsoft.com/office/drawing/2014/chart" uri="{C3380CC4-5D6E-409C-BE32-E72D297353CC}">
                    <c16:uniqueId val="{00000002-2AB8-43E0-92F6-C175DD0D06B0}"/>
                  </c:ext>
                </c:extLst>
              </c15:ser>
            </c15:filteredLineSeries>
            <c15:filteredLineSeries>
              <c15:ser>
                <c:idx val="1"/>
                <c:order val="1"/>
                <c:tx>
                  <c:v>World</c:v>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a)'!$F$3:$BY$3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58500</c:v>
                    </c:pt>
                    <c:pt idx="1">
                      <c:v>59570</c:v>
                    </c:pt>
                    <c:pt idx="2">
                      <c:v>62040</c:v>
                    </c:pt>
                    <c:pt idx="3">
                      <c:v>83720</c:v>
                    </c:pt>
                    <c:pt idx="4">
                      <c:v>81820</c:v>
                    </c:pt>
                    <c:pt idx="5">
                      <c:v>83820</c:v>
                    </c:pt>
                    <c:pt idx="6">
                      <c:v>86750</c:v>
                    </c:pt>
                    <c:pt idx="7">
                      <c:v>94520</c:v>
                    </c:pt>
                    <c:pt idx="8">
                      <c:v>105250</c:v>
                    </c:pt>
                    <c:pt idx="9">
                      <c:v>114100</c:v>
                    </c:pt>
                    <c:pt idx="10">
                      <c:v>110210</c:v>
                    </c:pt>
                    <c:pt idx="11">
                      <c:v>118420</c:v>
                    </c:pt>
                    <c:pt idx="12">
                      <c:v>130460</c:v>
                    </c:pt>
                    <c:pt idx="13">
                      <c:v>136300</c:v>
                    </c:pt>
                    <c:pt idx="14">
                      <c:v>143280</c:v>
                    </c:pt>
                    <c:pt idx="15">
                      <c:v>156970</c:v>
                    </c:pt>
                    <c:pt idx="16">
                      <c:v>175550</c:v>
                    </c:pt>
                    <c:pt idx="17">
                      <c:v>190060</c:v>
                    </c:pt>
                    <c:pt idx="18">
                      <c:v>207530</c:v>
                    </c:pt>
                    <c:pt idx="19">
                      <c:v>218300</c:v>
                    </c:pt>
                    <c:pt idx="20">
                      <c:v>242250</c:v>
                    </c:pt>
                    <c:pt idx="21">
                      <c:v>276610</c:v>
                    </c:pt>
                    <c:pt idx="22">
                      <c:v>316920</c:v>
                    </c:pt>
                    <c:pt idx="23">
                      <c:v>354100</c:v>
                    </c:pt>
                    <c:pt idx="24">
                      <c:v>419000</c:v>
                    </c:pt>
                    <c:pt idx="25">
                      <c:v>580060</c:v>
                    </c:pt>
                    <c:pt idx="26">
                      <c:v>840430</c:v>
                    </c:pt>
                    <c:pt idx="27">
                      <c:v>876900</c:v>
                    </c:pt>
                    <c:pt idx="28">
                      <c:v>992120</c:v>
                    </c:pt>
                    <c:pt idx="29">
                      <c:v>1128390</c:v>
                    </c:pt>
                    <c:pt idx="30">
                      <c:v>1306910</c:v>
                    </c:pt>
                    <c:pt idx="31">
                      <c:v>1659330</c:v>
                    </c:pt>
                    <c:pt idx="32">
                      <c:v>2036136</c:v>
                    </c:pt>
                    <c:pt idx="33">
                      <c:v>2014387</c:v>
                    </c:pt>
                    <c:pt idx="34">
                      <c:v>1885811</c:v>
                    </c:pt>
                    <c:pt idx="35">
                      <c:v>1845977</c:v>
                    </c:pt>
                    <c:pt idx="36">
                      <c:v>1955714</c:v>
                    </c:pt>
                    <c:pt idx="37">
                      <c:v>1952890</c:v>
                    </c:pt>
                    <c:pt idx="38">
                      <c:v>2138506</c:v>
                    </c:pt>
                    <c:pt idx="39">
                      <c:v>2515500</c:v>
                    </c:pt>
                    <c:pt idx="40">
                      <c:v>2868916</c:v>
                    </c:pt>
                    <c:pt idx="41">
                      <c:v>3098920</c:v>
                    </c:pt>
                    <c:pt idx="42">
                      <c:v>3489739</c:v>
                    </c:pt>
                    <c:pt idx="43">
                      <c:v>3511359</c:v>
                    </c:pt>
                    <c:pt idx="44">
                      <c:v>3779172</c:v>
                    </c:pt>
                    <c:pt idx="45">
                      <c:v>3794694</c:v>
                    </c:pt>
                    <c:pt idx="46">
                      <c:v>4328264</c:v>
                    </c:pt>
                    <c:pt idx="47">
                      <c:v>5167620</c:v>
                    </c:pt>
                    <c:pt idx="48">
                      <c:v>5406052</c:v>
                    </c:pt>
                    <c:pt idx="49">
                      <c:v>5592319</c:v>
                    </c:pt>
                    <c:pt idx="50">
                      <c:v>5503135</c:v>
                    </c:pt>
                    <c:pt idx="51">
                      <c:v>5719381</c:v>
                    </c:pt>
                    <c:pt idx="52">
                      <c:v>6454020</c:v>
                    </c:pt>
                    <c:pt idx="53">
                      <c:v>6196440</c:v>
                    </c:pt>
                    <c:pt idx="54">
                      <c:v>6500713</c:v>
                    </c:pt>
                    <c:pt idx="55">
                      <c:v>7590832</c:v>
                    </c:pt>
                    <c:pt idx="56">
                      <c:v>9222553</c:v>
                    </c:pt>
                    <c:pt idx="57">
                      <c:v>10510292</c:v>
                    </c:pt>
                    <c:pt idx="58">
                      <c:v>12131449</c:v>
                    </c:pt>
                    <c:pt idx="59">
                      <c:v>14031345</c:v>
                    </c:pt>
                    <c:pt idx="60">
                      <c:v>16169683</c:v>
                    </c:pt>
                    <c:pt idx="61">
                      <c:v>12562989</c:v>
                    </c:pt>
                    <c:pt idx="62">
                      <c:v>15306475</c:v>
                    </c:pt>
                    <c:pt idx="63">
                      <c:v>18341628</c:v>
                    </c:pt>
                    <c:pt idx="64">
                      <c:v>18517184</c:v>
                    </c:pt>
                    <c:pt idx="65">
                      <c:v>18966201</c:v>
                    </c:pt>
                    <c:pt idx="66">
                      <c:v>19007179</c:v>
                    </c:pt>
                    <c:pt idx="67">
                      <c:v>16555664</c:v>
                    </c:pt>
                    <c:pt idx="68">
                      <c:v>16043993</c:v>
                    </c:pt>
                    <c:pt idx="69">
                      <c:v>17739937</c:v>
                    </c:pt>
                    <c:pt idx="70">
                      <c:v>19472401</c:v>
                    </c:pt>
                    <c:pt idx="71">
                      <c:v>18932952</c:v>
                    </c:pt>
                  </c:numLit>
                </c:val>
                <c:smooth val="0"/>
                <c:extLst xmlns:c15="http://schemas.microsoft.com/office/drawing/2012/chart">
                  <c:ext xmlns:c16="http://schemas.microsoft.com/office/drawing/2014/chart" uri="{C3380CC4-5D6E-409C-BE32-E72D297353CC}">
                    <c16:uniqueId val="{00000003-2AB8-43E0-92F6-C175DD0D06B0}"/>
                  </c:ext>
                </c:extLst>
              </c15:ser>
            </c15:filteredLineSeries>
            <c15:filteredLineSeries>
              <c15:ser>
                <c:idx val="2"/>
                <c:order val="2"/>
                <c:tx>
                  <c:v>not GATT/WTO Members</c:v>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a)'!$F$3:$BY$3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23086</c:v>
                    </c:pt>
                    <c:pt idx="1">
                      <c:v>23722</c:v>
                    </c:pt>
                    <c:pt idx="2">
                      <c:v>23722</c:v>
                    </c:pt>
                    <c:pt idx="3">
                      <c:v>27131</c:v>
                    </c:pt>
                    <c:pt idx="4">
                      <c:v>27148</c:v>
                    </c:pt>
                    <c:pt idx="5">
                      <c:v>29989</c:v>
                    </c:pt>
                    <c:pt idx="6">
                      <c:v>30630</c:v>
                    </c:pt>
                    <c:pt idx="7">
                      <c:v>30393</c:v>
                    </c:pt>
                    <c:pt idx="8">
                      <c:v>33313</c:v>
                    </c:pt>
                    <c:pt idx="9">
                      <c:v>34087</c:v>
                    </c:pt>
                    <c:pt idx="10">
                      <c:v>35394</c:v>
                    </c:pt>
                    <c:pt idx="11">
                      <c:v>37869</c:v>
                    </c:pt>
                    <c:pt idx="12">
                      <c:v>39022</c:v>
                    </c:pt>
                    <c:pt idx="13">
                      <c:v>39506</c:v>
                    </c:pt>
                    <c:pt idx="14">
                      <c:v>41162</c:v>
                    </c:pt>
                    <c:pt idx="15">
                      <c:v>42795</c:v>
                    </c:pt>
                    <c:pt idx="16">
                      <c:v>46163</c:v>
                    </c:pt>
                    <c:pt idx="17">
                      <c:v>49344</c:v>
                    </c:pt>
                    <c:pt idx="18">
                      <c:v>49810</c:v>
                    </c:pt>
                    <c:pt idx="19">
                      <c:v>47549</c:v>
                    </c:pt>
                    <c:pt idx="20">
                      <c:v>51396</c:v>
                    </c:pt>
                    <c:pt idx="21">
                      <c:v>57396</c:v>
                    </c:pt>
                    <c:pt idx="22">
                      <c:v>61972</c:v>
                    </c:pt>
                    <c:pt idx="23">
                      <c:v>68526</c:v>
                    </c:pt>
                    <c:pt idx="24">
                      <c:v>77598</c:v>
                    </c:pt>
                    <c:pt idx="25">
                      <c:v>102933</c:v>
                    </c:pt>
                    <c:pt idx="26">
                      <c:v>186267</c:v>
                    </c:pt>
                    <c:pt idx="27">
                      <c:v>187123</c:v>
                    </c:pt>
                    <c:pt idx="28">
                      <c:v>219893</c:v>
                    </c:pt>
                    <c:pt idx="29">
                      <c:v>249207</c:v>
                    </c:pt>
                    <c:pt idx="30">
                      <c:v>267821</c:v>
                    </c:pt>
                    <c:pt idx="31">
                      <c:v>360336</c:v>
                    </c:pt>
                    <c:pt idx="32">
                      <c:v>500884</c:v>
                    </c:pt>
                    <c:pt idx="33">
                      <c:v>510551</c:v>
                    </c:pt>
                    <c:pt idx="34">
                      <c:v>462182</c:v>
                    </c:pt>
                    <c:pt idx="35">
                      <c:v>431713</c:v>
                    </c:pt>
                    <c:pt idx="36">
                      <c:v>442330</c:v>
                    </c:pt>
                    <c:pt idx="37">
                      <c:v>406202</c:v>
                    </c:pt>
                    <c:pt idx="38">
                      <c:v>329700</c:v>
                    </c:pt>
                    <c:pt idx="39">
                      <c:v>385102</c:v>
                    </c:pt>
                    <c:pt idx="40">
                      <c:v>410226</c:v>
                    </c:pt>
                    <c:pt idx="41">
                      <c:v>447825</c:v>
                    </c:pt>
                    <c:pt idx="42">
                      <c:v>439536</c:v>
                    </c:pt>
                    <c:pt idx="43">
                      <c:v>384020</c:v>
                    </c:pt>
                    <c:pt idx="44">
                      <c:v>427481</c:v>
                    </c:pt>
                    <c:pt idx="45">
                      <c:v>404653</c:v>
                    </c:pt>
                    <c:pt idx="46">
                      <c:v>430371</c:v>
                    </c:pt>
                    <c:pt idx="47">
                      <c:v>561892</c:v>
                    </c:pt>
                    <c:pt idx="48">
                      <c:v>554083</c:v>
                    </c:pt>
                    <c:pt idx="49">
                      <c:v>591290</c:v>
                    </c:pt>
                    <c:pt idx="50">
                      <c:v>527249</c:v>
                    </c:pt>
                    <c:pt idx="51">
                      <c:v>580559</c:v>
                    </c:pt>
                    <c:pt idx="52">
                      <c:v>753790</c:v>
                    </c:pt>
                    <c:pt idx="53">
                      <c:v>450658</c:v>
                    </c:pt>
                    <c:pt idx="54">
                      <c:v>341683</c:v>
                    </c:pt>
                    <c:pt idx="55">
                      <c:v>418675</c:v>
                    </c:pt>
                    <c:pt idx="56">
                      <c:v>563024</c:v>
                    </c:pt>
                    <c:pt idx="57">
                      <c:v>577266</c:v>
                    </c:pt>
                    <c:pt idx="58">
                      <c:v>725430</c:v>
                    </c:pt>
                    <c:pt idx="59">
                      <c:v>824310</c:v>
                    </c:pt>
                    <c:pt idx="60">
                      <c:v>1035419</c:v>
                    </c:pt>
                    <c:pt idx="61">
                      <c:v>673572</c:v>
                    </c:pt>
                    <c:pt idx="62">
                      <c:v>868417</c:v>
                    </c:pt>
                    <c:pt idx="63">
                      <c:v>1109110</c:v>
                    </c:pt>
                    <c:pt idx="64">
                      <c:v>603899</c:v>
                    </c:pt>
                    <c:pt idx="65">
                      <c:v>549638</c:v>
                    </c:pt>
                    <c:pt idx="66">
                      <c:v>501158</c:v>
                    </c:pt>
                    <c:pt idx="67">
                      <c:v>287270</c:v>
                    </c:pt>
                    <c:pt idx="68">
                      <c:v>260886</c:v>
                    </c:pt>
                    <c:pt idx="69">
                      <c:v>325816</c:v>
                    </c:pt>
                    <c:pt idx="70">
                      <c:v>394073</c:v>
                    </c:pt>
                    <c:pt idx="71">
                      <c:v>341415</c:v>
                    </c:pt>
                  </c:numLit>
                </c:val>
                <c:smooth val="0"/>
                <c:extLst xmlns:c15="http://schemas.microsoft.com/office/drawing/2012/chart">
                  <c:ext xmlns:c16="http://schemas.microsoft.com/office/drawing/2014/chart" uri="{C3380CC4-5D6E-409C-BE32-E72D297353CC}">
                    <c16:uniqueId val="{00000004-2AB8-43E0-92F6-C175DD0D06B0}"/>
                  </c:ext>
                </c:extLst>
              </c15:ser>
            </c15:filteredLineSeries>
            <c15:filteredLineSeries>
              <c15:ser>
                <c:idx val="3"/>
                <c:order val="3"/>
                <c:tx>
                  <c:v>Share World</c:v>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a)'!$F$3:$BY$3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numLit>
                </c:val>
                <c:smooth val="0"/>
                <c:extLst xmlns:c15="http://schemas.microsoft.com/office/drawing/2012/chart">
                  <c:ext xmlns:c16="http://schemas.microsoft.com/office/drawing/2014/chart" uri="{C3380CC4-5D6E-409C-BE32-E72D297353CC}">
                    <c16:uniqueId val="{00000005-2AB8-43E0-92F6-C175DD0D06B0}"/>
                  </c:ext>
                </c:extLst>
              </c15:ser>
            </c15:filteredLineSeries>
          </c:ext>
        </c:extLst>
      </c:lineChart>
      <c:catAx>
        <c:axId val="63971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12536"/>
        <c:crosses val="autoZero"/>
        <c:auto val="1"/>
        <c:lblAlgn val="ctr"/>
        <c:lblOffset val="100"/>
        <c:noMultiLvlLbl val="0"/>
      </c:catAx>
      <c:valAx>
        <c:axId val="639712536"/>
        <c:scaling>
          <c:orientation val="minMax"/>
          <c:max val="1"/>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1220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4"/>
          <c:tx>
            <c:strRef>
              <c:f>'Data-Figure 4 panel b)'!$C$172</c:f>
              <c:strCache>
                <c:ptCount val="1"/>
                <c:pt idx="0">
                  <c:v>GATT/WTO Members</c:v>
                </c:pt>
              </c:strCache>
            </c:strRef>
          </c:tx>
          <c:spPr>
            <a:ln w="28575" cap="rnd">
              <a:solidFill>
                <a:schemeClr val="accent3">
                  <a:lumMod val="60000"/>
                </a:schemeClr>
              </a:solidFill>
              <a:round/>
            </a:ln>
            <a:effectLst/>
          </c:spPr>
          <c:marker>
            <c:symbol val="none"/>
          </c:marker>
          <c:cat>
            <c:strRef>
              <c:f>'Data-Figure 4 panel b)'!$F$3:$BY$3</c:f>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Ref>
              <c:f>'Data-Figure 4 panel b)'!$F$172:$BY$172</c:f>
              <c:numCache>
                <c:formatCode>0.00%</c:formatCode>
                <c:ptCount val="72"/>
                <c:pt idx="0">
                  <c:v>0.56065863453815257</c:v>
                </c:pt>
                <c:pt idx="1">
                  <c:v>0.54742629482071714</c:v>
                </c:pt>
                <c:pt idx="2">
                  <c:v>0.625842344460116</c:v>
                </c:pt>
                <c:pt idx="3">
                  <c:v>0.68139219015280139</c:v>
                </c:pt>
                <c:pt idx="4">
                  <c:v>0.67167235494880551</c:v>
                </c:pt>
                <c:pt idx="5">
                  <c:v>0.65881730543146011</c:v>
                </c:pt>
                <c:pt idx="6">
                  <c:v>0.65845633802816905</c:v>
                </c:pt>
                <c:pt idx="7">
                  <c:v>0.68660813401957821</c:v>
                </c:pt>
                <c:pt idx="8">
                  <c:v>0.69418018513426816</c:v>
                </c:pt>
                <c:pt idx="9">
                  <c:v>0.69328092676872155</c:v>
                </c:pt>
                <c:pt idx="10">
                  <c:v>0.67696795541623123</c:v>
                </c:pt>
                <c:pt idx="11">
                  <c:v>0.68245856353591161</c:v>
                </c:pt>
                <c:pt idx="12">
                  <c:v>0.69588711441697659</c:v>
                </c:pt>
                <c:pt idx="13">
                  <c:v>0.69532290863193325</c:v>
                </c:pt>
                <c:pt idx="14">
                  <c:v>0.71414818749170095</c:v>
                </c:pt>
                <c:pt idx="15">
                  <c:v>0.73849816849816852</c:v>
                </c:pt>
                <c:pt idx="16">
                  <c:v>0.7445116633965555</c:v>
                </c:pt>
                <c:pt idx="17">
                  <c:v>0.74833291425697757</c:v>
                </c:pt>
                <c:pt idx="18">
                  <c:v>0.77153090274589031</c:v>
                </c:pt>
                <c:pt idx="19">
                  <c:v>0.79580867201543248</c:v>
                </c:pt>
                <c:pt idx="20">
                  <c:v>0.80071287128712876</c:v>
                </c:pt>
                <c:pt idx="21">
                  <c:v>0.80661390419078172</c:v>
                </c:pt>
                <c:pt idx="22">
                  <c:v>0.81080178511794532</c:v>
                </c:pt>
                <c:pt idx="23">
                  <c:v>0.81919211230676792</c:v>
                </c:pt>
                <c:pt idx="24">
                  <c:v>0.82010072308083259</c:v>
                </c:pt>
                <c:pt idx="25">
                  <c:v>0.83593458493705564</c:v>
                </c:pt>
                <c:pt idx="26">
                  <c:v>0.83516454167537568</c:v>
                </c:pt>
                <c:pt idx="27">
                  <c:v>0.8069696803552826</c:v>
                </c:pt>
                <c:pt idx="28">
                  <c:v>0.81271654886668288</c:v>
                </c:pt>
                <c:pt idx="29">
                  <c:v>0.80703368617098525</c:v>
                </c:pt>
                <c:pt idx="30">
                  <c:v>0.80404511090008324</c:v>
                </c:pt>
                <c:pt idx="31">
                  <c:v>0.81851235180199333</c:v>
                </c:pt>
                <c:pt idx="32">
                  <c:v>0.80924625912171566</c:v>
                </c:pt>
                <c:pt idx="33">
                  <c:v>0.7896045712916816</c:v>
                </c:pt>
                <c:pt idx="34">
                  <c:v>0.79090403539737419</c:v>
                </c:pt>
                <c:pt idx="35">
                  <c:v>0.79354426351187746</c:v>
                </c:pt>
                <c:pt idx="36">
                  <c:v>0.80140103341097557</c:v>
                </c:pt>
                <c:pt idx="37">
                  <c:v>0.8107397807807033</c:v>
                </c:pt>
                <c:pt idx="38">
                  <c:v>0.84661853309941493</c:v>
                </c:pt>
                <c:pt idx="39">
                  <c:v>0.86037744758242274</c:v>
                </c:pt>
                <c:pt idx="40">
                  <c:v>0.85887403959095843</c:v>
                </c:pt>
                <c:pt idx="41">
                  <c:v>0.86360923661790712</c:v>
                </c:pt>
                <c:pt idx="42">
                  <c:v>0.8868750477433871</c:v>
                </c:pt>
                <c:pt idx="43">
                  <c:v>0.90445669761377379</c:v>
                </c:pt>
                <c:pt idx="44">
                  <c:v>0.89520132843928124</c:v>
                </c:pt>
                <c:pt idx="45">
                  <c:v>0.88527166776310551</c:v>
                </c:pt>
                <c:pt idx="46">
                  <c:v>0.89903610034202897</c:v>
                </c:pt>
                <c:pt idx="47">
                  <c:v>0.89037782729062953</c:v>
                </c:pt>
                <c:pt idx="48">
                  <c:v>0.89817874377847118</c:v>
                </c:pt>
                <c:pt idx="49">
                  <c:v>0.89793958868446644</c:v>
                </c:pt>
                <c:pt idx="50">
                  <c:v>0.902050125119224</c:v>
                </c:pt>
                <c:pt idx="51">
                  <c:v>0.90455261908775508</c:v>
                </c:pt>
                <c:pt idx="52">
                  <c:v>0.91183109537117091</c:v>
                </c:pt>
                <c:pt idx="53">
                  <c:v>0.94617732067665317</c:v>
                </c:pt>
                <c:pt idx="54">
                  <c:v>0.96164958997460992</c:v>
                </c:pt>
                <c:pt idx="55">
                  <c:v>0.96025734419361242</c:v>
                </c:pt>
                <c:pt idx="56">
                  <c:v>0.95805533009878963</c:v>
                </c:pt>
                <c:pt idx="57">
                  <c:v>0.96104176187756873</c:v>
                </c:pt>
                <c:pt idx="58">
                  <c:v>0.95956200363150956</c:v>
                </c:pt>
                <c:pt idx="59">
                  <c:v>0.95902589330554855</c:v>
                </c:pt>
                <c:pt idx="60">
                  <c:v>0.9587973953668808</c:v>
                </c:pt>
                <c:pt idx="61">
                  <c:v>0.95772514883516369</c:v>
                </c:pt>
                <c:pt idx="62">
                  <c:v>0.95867307887279141</c:v>
                </c:pt>
                <c:pt idx="63">
                  <c:v>0.95884309111585697</c:v>
                </c:pt>
                <c:pt idx="64">
                  <c:v>0.97526032802183082</c:v>
                </c:pt>
                <c:pt idx="65">
                  <c:v>0.97578771258328978</c:v>
                </c:pt>
                <c:pt idx="66">
                  <c:v>0.9764127026342545</c:v>
                </c:pt>
                <c:pt idx="67">
                  <c:v>0.97870007488072719</c:v>
                </c:pt>
                <c:pt idx="68">
                  <c:v>0.98091592782107173</c:v>
                </c:pt>
                <c:pt idx="69">
                  <c:v>0.98126033611150587</c:v>
                </c:pt>
                <c:pt idx="70">
                  <c:v>0.9817075234318704</c:v>
                </c:pt>
                <c:pt idx="71">
                  <c:v>0.98191262371897026</c:v>
                </c:pt>
              </c:numCache>
            </c:numRef>
          </c:val>
          <c:smooth val="0"/>
          <c:extLst>
            <c:ext xmlns:c16="http://schemas.microsoft.com/office/drawing/2014/chart" uri="{C3380CC4-5D6E-409C-BE32-E72D297353CC}">
              <c16:uniqueId val="{00000000-A66A-4152-8005-BCBBBF6CA8CE}"/>
            </c:ext>
          </c:extLst>
        </c:ser>
        <c:ser>
          <c:idx val="5"/>
          <c:order val="5"/>
          <c:tx>
            <c:strRef>
              <c:f>'Data-Figure 4 panel b)'!$C$173</c:f>
              <c:strCache>
                <c:ptCount val="1"/>
                <c:pt idx="0">
                  <c:v>Non-Members of  GATT/WTO</c:v>
                </c:pt>
              </c:strCache>
            </c:strRef>
          </c:tx>
          <c:spPr>
            <a:ln w="28575" cap="rnd">
              <a:solidFill>
                <a:schemeClr val="accent5">
                  <a:lumMod val="60000"/>
                </a:schemeClr>
              </a:solidFill>
              <a:round/>
            </a:ln>
            <a:effectLst/>
          </c:spPr>
          <c:marker>
            <c:symbol val="none"/>
          </c:marker>
          <c:cat>
            <c:strRef>
              <c:f>'Data-Figure 4 panel b)'!$F$3:$BY$3</c:f>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Ref>
              <c:f>'Data-Figure 4 panel b)'!$F$173:$BY$173</c:f>
              <c:numCache>
                <c:formatCode>0.00%</c:formatCode>
                <c:ptCount val="72"/>
                <c:pt idx="0">
                  <c:v>0.43934136546184738</c:v>
                </c:pt>
                <c:pt idx="1">
                  <c:v>0.45257370517928286</c:v>
                </c:pt>
                <c:pt idx="2">
                  <c:v>0.374157655539884</c:v>
                </c:pt>
                <c:pt idx="3">
                  <c:v>0.31860780984719866</c:v>
                </c:pt>
                <c:pt idx="4">
                  <c:v>0.32832764505119455</c:v>
                </c:pt>
                <c:pt idx="5">
                  <c:v>0.34118269456853983</c:v>
                </c:pt>
                <c:pt idx="6">
                  <c:v>0.341543661971831</c:v>
                </c:pt>
                <c:pt idx="7">
                  <c:v>0.31339186598042185</c:v>
                </c:pt>
                <c:pt idx="8">
                  <c:v>0.30581981486573184</c:v>
                </c:pt>
                <c:pt idx="9">
                  <c:v>0.30671907323127845</c:v>
                </c:pt>
                <c:pt idx="10">
                  <c:v>0.32303204458376872</c:v>
                </c:pt>
                <c:pt idx="11">
                  <c:v>0.31754143646408839</c:v>
                </c:pt>
                <c:pt idx="12">
                  <c:v>0.30411288558302341</c:v>
                </c:pt>
                <c:pt idx="13">
                  <c:v>0.30467709136806675</c:v>
                </c:pt>
                <c:pt idx="14">
                  <c:v>0.28585181250829905</c:v>
                </c:pt>
                <c:pt idx="15">
                  <c:v>0.26150183150183148</c:v>
                </c:pt>
                <c:pt idx="16">
                  <c:v>0.2554883366034445</c:v>
                </c:pt>
                <c:pt idx="17">
                  <c:v>0.25166708574302238</c:v>
                </c:pt>
                <c:pt idx="18">
                  <c:v>0.22846909725410966</c:v>
                </c:pt>
                <c:pt idx="19">
                  <c:v>0.20419132798456749</c:v>
                </c:pt>
                <c:pt idx="20">
                  <c:v>0.1992871287128713</c:v>
                </c:pt>
                <c:pt idx="21">
                  <c:v>0.19338609580921831</c:v>
                </c:pt>
                <c:pt idx="22">
                  <c:v>0.18919821488205471</c:v>
                </c:pt>
                <c:pt idx="23">
                  <c:v>0.18080788769323208</c:v>
                </c:pt>
                <c:pt idx="24">
                  <c:v>0.17989927691916741</c:v>
                </c:pt>
                <c:pt idx="25">
                  <c:v>0.16406541506294434</c:v>
                </c:pt>
                <c:pt idx="26">
                  <c:v>0.16483545832462435</c:v>
                </c:pt>
                <c:pt idx="27">
                  <c:v>0.19303031964471737</c:v>
                </c:pt>
                <c:pt idx="28">
                  <c:v>0.1872834511333171</c:v>
                </c:pt>
                <c:pt idx="29">
                  <c:v>0.19296631382901469</c:v>
                </c:pt>
                <c:pt idx="30">
                  <c:v>0.19595488909991682</c:v>
                </c:pt>
                <c:pt idx="31">
                  <c:v>0.1814876481980067</c:v>
                </c:pt>
                <c:pt idx="32">
                  <c:v>0.19075374087828437</c:v>
                </c:pt>
                <c:pt idx="33">
                  <c:v>0.21039542870831837</c:v>
                </c:pt>
                <c:pt idx="34">
                  <c:v>0.20909596460262578</c:v>
                </c:pt>
                <c:pt idx="35">
                  <c:v>0.20645573648812249</c:v>
                </c:pt>
                <c:pt idx="36">
                  <c:v>0.1985989665890244</c:v>
                </c:pt>
                <c:pt idx="37">
                  <c:v>0.1892602192192967</c:v>
                </c:pt>
                <c:pt idx="38">
                  <c:v>0.1533814669005851</c:v>
                </c:pt>
                <c:pt idx="39">
                  <c:v>0.13962255241757726</c:v>
                </c:pt>
                <c:pt idx="40">
                  <c:v>0.1411259604090416</c:v>
                </c:pt>
                <c:pt idx="41">
                  <c:v>0.13639076338209286</c:v>
                </c:pt>
                <c:pt idx="42">
                  <c:v>0.1131249522566129</c:v>
                </c:pt>
                <c:pt idx="43">
                  <c:v>9.5543302386226187E-2</c:v>
                </c:pt>
                <c:pt idx="44">
                  <c:v>0.10479867156071875</c:v>
                </c:pt>
                <c:pt idx="45">
                  <c:v>0.11472833223689448</c:v>
                </c:pt>
                <c:pt idx="46">
                  <c:v>0.10096389965797109</c:v>
                </c:pt>
                <c:pt idx="47">
                  <c:v>0.1096221727093705</c:v>
                </c:pt>
                <c:pt idx="48">
                  <c:v>0.10182125622152879</c:v>
                </c:pt>
                <c:pt idx="49">
                  <c:v>0.10206041131553359</c:v>
                </c:pt>
                <c:pt idx="50">
                  <c:v>9.7949874880775986E-2</c:v>
                </c:pt>
                <c:pt idx="51">
                  <c:v>9.5447380912244958E-2</c:v>
                </c:pt>
                <c:pt idx="52">
                  <c:v>8.8168904628829134E-2</c:v>
                </c:pt>
                <c:pt idx="53">
                  <c:v>5.3822679323346882E-2</c:v>
                </c:pt>
                <c:pt idx="54">
                  <c:v>3.8350410025390073E-2</c:v>
                </c:pt>
                <c:pt idx="55">
                  <c:v>3.9742655806387563E-2</c:v>
                </c:pt>
                <c:pt idx="56">
                  <c:v>4.1944669901210353E-2</c:v>
                </c:pt>
                <c:pt idx="57">
                  <c:v>3.8958238122431273E-2</c:v>
                </c:pt>
                <c:pt idx="58">
                  <c:v>4.043799636849045E-2</c:v>
                </c:pt>
                <c:pt idx="59">
                  <c:v>4.0974106694451423E-2</c:v>
                </c:pt>
                <c:pt idx="60">
                  <c:v>4.1202604633119214E-2</c:v>
                </c:pt>
                <c:pt idx="61">
                  <c:v>4.2274851164836272E-2</c:v>
                </c:pt>
                <c:pt idx="62">
                  <c:v>4.1326921127208566E-2</c:v>
                </c:pt>
                <c:pt idx="63">
                  <c:v>4.1156908884142994E-2</c:v>
                </c:pt>
                <c:pt idx="64">
                  <c:v>2.4739671978169186E-2</c:v>
                </c:pt>
                <c:pt idx="65">
                  <c:v>2.4212287416710231E-2</c:v>
                </c:pt>
                <c:pt idx="66">
                  <c:v>2.3587297365745507E-2</c:v>
                </c:pt>
                <c:pt idx="67">
                  <c:v>2.1299925119272763E-2</c:v>
                </c:pt>
                <c:pt idx="68">
                  <c:v>1.9084072178928213E-2</c:v>
                </c:pt>
                <c:pt idx="69">
                  <c:v>1.873966388849416E-2</c:v>
                </c:pt>
                <c:pt idx="70">
                  <c:v>1.829247656812957E-2</c:v>
                </c:pt>
                <c:pt idx="71">
                  <c:v>1.808737628102974E-2</c:v>
                </c:pt>
              </c:numCache>
            </c:numRef>
          </c:val>
          <c:smooth val="0"/>
          <c:extLst>
            <c:ext xmlns:c16="http://schemas.microsoft.com/office/drawing/2014/chart" uri="{C3380CC4-5D6E-409C-BE32-E72D297353CC}">
              <c16:uniqueId val="{00000001-A66A-4152-8005-BCBBBF6CA8CE}"/>
            </c:ext>
          </c:extLst>
        </c:ser>
        <c:dLbls>
          <c:showLegendKey val="0"/>
          <c:showVal val="0"/>
          <c:showCatName val="0"/>
          <c:showSerName val="0"/>
          <c:showPercent val="0"/>
          <c:showBubbleSize val="0"/>
        </c:dLbls>
        <c:smooth val="0"/>
        <c:axId val="537683136"/>
        <c:axId val="537683464"/>
        <c:extLst>
          <c:ext xmlns:c15="http://schemas.microsoft.com/office/drawing/2012/chart" uri="{02D57815-91ED-43cb-92C2-25804820EDAC}">
            <c15:filteredLineSeries>
              <c15:ser>
                <c:idx val="0"/>
                <c:order val="0"/>
                <c:tx>
                  <c:v>Gatt/WTO Members</c:v>
                </c:tx>
                <c:spPr>
                  <a:ln w="28575" cap="rnd">
                    <a:solidFill>
                      <a:schemeClr val="accent1"/>
                    </a:solidFill>
                    <a:round/>
                  </a:ln>
                  <a:effectLst/>
                </c:spPr>
                <c:marker>
                  <c:symbol val="none"/>
                </c:marker>
                <c:cat>
                  <c:strRef>
                    <c:extLst>
                      <c:ext uri="{02D57815-91ED-43cb-92C2-25804820EDAC}">
                        <c15:formulaRef>
                          <c15:sqref>'Data-Figure 4 panel b)'!$F$3:$BY$3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34901</c:v>
                    </c:pt>
                    <c:pt idx="1">
                      <c:v>34351</c:v>
                    </c:pt>
                    <c:pt idx="2">
                      <c:v>39935</c:v>
                    </c:pt>
                    <c:pt idx="3">
                      <c:v>60201</c:v>
                    </c:pt>
                    <c:pt idx="4">
                      <c:v>59040</c:v>
                    </c:pt>
                    <c:pt idx="5">
                      <c:v>56039</c:v>
                    </c:pt>
                    <c:pt idx="6">
                      <c:v>58438</c:v>
                    </c:pt>
                    <c:pt idx="7">
                      <c:v>68036</c:v>
                    </c:pt>
                    <c:pt idx="8">
                      <c:v>75742</c:v>
                    </c:pt>
                    <c:pt idx="9">
                      <c:v>83783</c:v>
                    </c:pt>
                    <c:pt idx="10">
                      <c:v>77743</c:v>
                    </c:pt>
                    <c:pt idx="11">
                      <c:v>83997</c:v>
                    </c:pt>
                    <c:pt idx="12">
                      <c:v>95427</c:v>
                    </c:pt>
                    <c:pt idx="13">
                      <c:v>99160</c:v>
                    </c:pt>
                    <c:pt idx="14">
                      <c:v>107565</c:v>
                    </c:pt>
                    <c:pt idx="15">
                      <c:v>120966</c:v>
                    </c:pt>
                    <c:pt idx="16">
                      <c:v>136603</c:v>
                    </c:pt>
                    <c:pt idx="17">
                      <c:v>148806</c:v>
                    </c:pt>
                    <c:pt idx="18">
                      <c:v>168024</c:v>
                    </c:pt>
                    <c:pt idx="19">
                      <c:v>181516</c:v>
                    </c:pt>
                    <c:pt idx="20">
                      <c:v>202180</c:v>
                    </c:pt>
                    <c:pt idx="21">
                      <c:v>231353</c:v>
                    </c:pt>
                    <c:pt idx="22">
                      <c:v>267070</c:v>
                    </c:pt>
                    <c:pt idx="23">
                      <c:v>299939</c:v>
                    </c:pt>
                    <c:pt idx="24">
                      <c:v>354997</c:v>
                    </c:pt>
                    <c:pt idx="25">
                      <c:v>497356</c:v>
                    </c:pt>
                    <c:pt idx="26">
                      <c:v>719227</c:v>
                    </c:pt>
                    <c:pt idx="27">
                      <c:v>735916</c:v>
                    </c:pt>
                    <c:pt idx="28">
                      <c:v>833644</c:v>
                    </c:pt>
                    <c:pt idx="29">
                      <c:v>944641</c:v>
                    </c:pt>
                    <c:pt idx="30">
                      <c:v>1092239</c:v>
                    </c:pt>
                    <c:pt idx="31">
                      <c:v>1386298</c:v>
                    </c:pt>
                    <c:pt idx="32">
                      <c:v>1680955</c:v>
                    </c:pt>
                    <c:pt idx="33">
                      <c:v>1634866</c:v>
                    </c:pt>
                    <c:pt idx="34">
                      <c:v>1537417</c:v>
                    </c:pt>
                    <c:pt idx="35">
                      <c:v>1501035</c:v>
                    </c:pt>
                    <c:pt idx="36">
                      <c:v>1615348</c:v>
                    </c:pt>
                    <c:pt idx="37">
                      <c:v>1634059</c:v>
                    </c:pt>
                    <c:pt idx="38">
                      <c:v>1869001</c:v>
                    </c:pt>
                    <c:pt idx="39">
                      <c:v>2222977</c:v>
                    </c:pt>
                    <c:pt idx="40">
                      <c:v>2546796</c:v>
                    </c:pt>
                    <c:pt idx="41">
                      <c:v>2768264</c:v>
                    </c:pt>
                    <c:pt idx="42">
                      <c:v>3192728</c:v>
                    </c:pt>
                    <c:pt idx="43">
                      <c:v>3281775</c:v>
                    </c:pt>
                    <c:pt idx="44">
                      <c:v>3491748</c:v>
                    </c:pt>
                    <c:pt idx="45">
                      <c:v>3447625</c:v>
                    </c:pt>
                    <c:pt idx="46">
                      <c:v>3981447</c:v>
                    </c:pt>
                    <c:pt idx="47">
                      <c:v>4705889</c:v>
                    </c:pt>
                    <c:pt idx="48">
                      <c:v>4982440</c:v>
                    </c:pt>
                    <c:pt idx="49">
                      <c:v>5152970</c:v>
                    </c:pt>
                    <c:pt idx="50">
                      <c:v>5125972</c:v>
                    </c:pt>
                    <c:pt idx="51">
                      <c:v>5360633</c:v>
                    </c:pt>
                    <c:pt idx="52">
                      <c:v>6061389</c:v>
                    </c:pt>
                    <c:pt idx="53">
                      <c:v>6062107</c:v>
                    </c:pt>
                    <c:pt idx="54">
                      <c:v>6401258</c:v>
                    </c:pt>
                    <c:pt idx="55">
                      <c:v>7462228</c:v>
                    </c:pt>
                    <c:pt idx="56">
                      <c:v>9076004</c:v>
                    </c:pt>
                    <c:pt idx="57">
                      <c:v>10365092</c:v>
                    </c:pt>
                    <c:pt idx="58">
                      <c:v>11868785</c:v>
                    </c:pt>
                    <c:pt idx="59">
                      <c:v>13682245</c:v>
                    </c:pt>
                    <c:pt idx="60">
                      <c:v>15817784</c:v>
                    </c:pt>
                    <c:pt idx="61">
                      <c:v>12173041</c:v>
                    </c:pt>
                    <c:pt idx="62">
                      <c:v>14798255</c:v>
                    </c:pt>
                    <c:pt idx="63">
                      <c:v>17674138</c:v>
                    </c:pt>
                    <c:pt idx="64">
                      <c:v>18193222</c:v>
                    </c:pt>
                    <c:pt idx="65">
                      <c:v>18505047</c:v>
                    </c:pt>
                    <c:pt idx="66">
                      <c:v>18606167</c:v>
                    </c:pt>
                    <c:pt idx="67">
                      <c:v>16366404</c:v>
                    </c:pt>
                    <c:pt idx="68">
                      <c:v>15892433</c:v>
                    </c:pt>
                    <c:pt idx="69">
                      <c:v>17643105</c:v>
                    </c:pt>
                    <c:pt idx="70">
                      <c:v>19464265</c:v>
                    </c:pt>
                    <c:pt idx="71">
                      <c:v>18914793</c:v>
                    </c:pt>
                  </c:numLit>
                </c:val>
                <c:smooth val="0"/>
                <c:extLst>
                  <c:ext xmlns:c16="http://schemas.microsoft.com/office/drawing/2014/chart" uri="{C3380CC4-5D6E-409C-BE32-E72D297353CC}">
                    <c16:uniqueId val="{00000002-A66A-4152-8005-BCBBBF6CA8CE}"/>
                  </c:ext>
                </c:extLst>
              </c15:ser>
            </c15:filteredLineSeries>
            <c15:filteredLineSeries>
              <c15:ser>
                <c:idx val="1"/>
                <c:order val="1"/>
                <c:tx>
                  <c:v>World</c:v>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b)'!$F$3:$BY$3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62250</c:v>
                    </c:pt>
                    <c:pt idx="1">
                      <c:v>62750</c:v>
                    </c:pt>
                    <c:pt idx="2">
                      <c:v>63810</c:v>
                    </c:pt>
                    <c:pt idx="3">
                      <c:v>88350</c:v>
                    </c:pt>
                    <c:pt idx="4">
                      <c:v>87900</c:v>
                    </c:pt>
                    <c:pt idx="5">
                      <c:v>85060</c:v>
                    </c:pt>
                    <c:pt idx="6">
                      <c:v>88750</c:v>
                    </c:pt>
                    <c:pt idx="7">
                      <c:v>99090</c:v>
                    </c:pt>
                    <c:pt idx="8">
                      <c:v>109110</c:v>
                    </c:pt>
                    <c:pt idx="9">
                      <c:v>120850</c:v>
                    </c:pt>
                    <c:pt idx="10">
                      <c:v>114840</c:v>
                    </c:pt>
                    <c:pt idx="11">
                      <c:v>123080</c:v>
                    </c:pt>
                    <c:pt idx="12">
                      <c:v>137130</c:v>
                    </c:pt>
                    <c:pt idx="13">
                      <c:v>142610</c:v>
                    </c:pt>
                    <c:pt idx="14">
                      <c:v>150620</c:v>
                    </c:pt>
                    <c:pt idx="15">
                      <c:v>163800</c:v>
                    </c:pt>
                    <c:pt idx="16">
                      <c:v>183480</c:v>
                    </c:pt>
                    <c:pt idx="17">
                      <c:v>198850</c:v>
                    </c:pt>
                    <c:pt idx="18">
                      <c:v>217780</c:v>
                    </c:pt>
                    <c:pt idx="19">
                      <c:v>228090</c:v>
                    </c:pt>
                    <c:pt idx="20">
                      <c:v>252500</c:v>
                    </c:pt>
                    <c:pt idx="21">
                      <c:v>286820</c:v>
                    </c:pt>
                    <c:pt idx="22">
                      <c:v>329390</c:v>
                    </c:pt>
                    <c:pt idx="23">
                      <c:v>366140</c:v>
                    </c:pt>
                    <c:pt idx="24">
                      <c:v>432870</c:v>
                    </c:pt>
                    <c:pt idx="25">
                      <c:v>594970</c:v>
                    </c:pt>
                    <c:pt idx="26">
                      <c:v>861180</c:v>
                    </c:pt>
                    <c:pt idx="27">
                      <c:v>911950</c:v>
                    </c:pt>
                    <c:pt idx="28">
                      <c:v>1025750</c:v>
                    </c:pt>
                    <c:pt idx="29">
                      <c:v>1170510</c:v>
                    </c:pt>
                    <c:pt idx="30">
                      <c:v>1358430</c:v>
                    </c:pt>
                    <c:pt idx="31">
                      <c:v>1693680</c:v>
                    </c:pt>
                    <c:pt idx="32">
                      <c:v>2077186</c:v>
                    </c:pt>
                    <c:pt idx="33">
                      <c:v>2070487</c:v>
                    </c:pt>
                    <c:pt idx="34">
                      <c:v>1943873</c:v>
                    </c:pt>
                    <c:pt idx="35">
                      <c:v>1891558</c:v>
                    </c:pt>
                    <c:pt idx="36">
                      <c:v>2015655</c:v>
                    </c:pt>
                    <c:pt idx="37">
                      <c:v>2015516</c:v>
                    </c:pt>
                    <c:pt idx="38">
                      <c:v>2207607</c:v>
                    </c:pt>
                    <c:pt idx="39">
                      <c:v>2583723</c:v>
                    </c:pt>
                    <c:pt idx="40">
                      <c:v>2965273</c:v>
                    </c:pt>
                    <c:pt idx="41">
                      <c:v>3205459</c:v>
                    </c:pt>
                    <c:pt idx="42">
                      <c:v>3599975</c:v>
                    </c:pt>
                    <c:pt idx="43">
                      <c:v>3628449</c:v>
                    </c:pt>
                    <c:pt idx="44">
                      <c:v>3900517</c:v>
                    </c:pt>
                    <c:pt idx="45">
                      <c:v>3894426</c:v>
                    </c:pt>
                    <c:pt idx="46">
                      <c:v>4428573</c:v>
                    </c:pt>
                    <c:pt idx="47">
                      <c:v>5285272</c:v>
                    </c:pt>
                    <c:pt idx="48">
                      <c:v>5547270</c:v>
                    </c:pt>
                    <c:pt idx="49">
                      <c:v>5738660</c:v>
                    </c:pt>
                    <c:pt idx="50">
                      <c:v>5682580</c:v>
                    </c:pt>
                    <c:pt idx="51">
                      <c:v>5926281</c:v>
                    </c:pt>
                    <c:pt idx="52">
                      <c:v>6647491</c:v>
                    </c:pt>
                    <c:pt idx="53">
                      <c:v>6406946</c:v>
                    </c:pt>
                    <c:pt idx="54">
                      <c:v>6656539</c:v>
                    </c:pt>
                    <c:pt idx="55">
                      <c:v>7771071</c:v>
                    </c:pt>
                    <c:pt idx="56">
                      <c:v>9473361</c:v>
                    </c:pt>
                    <c:pt idx="57">
                      <c:v>10785267</c:v>
                    </c:pt>
                    <c:pt idx="58">
                      <c:v>12368961</c:v>
                    </c:pt>
                    <c:pt idx="59">
                      <c:v>14266815</c:v>
                    </c:pt>
                    <c:pt idx="60">
                      <c:v>16497525</c:v>
                    </c:pt>
                    <c:pt idx="61">
                      <c:v>12710370</c:v>
                    </c:pt>
                    <c:pt idx="62">
                      <c:v>15436185</c:v>
                    </c:pt>
                    <c:pt idx="63">
                      <c:v>18432774</c:v>
                    </c:pt>
                    <c:pt idx="64">
                      <c:v>18654734</c:v>
                    </c:pt>
                    <c:pt idx="65">
                      <c:v>18964214</c:v>
                    </c:pt>
                    <c:pt idx="66">
                      <c:v>19055638</c:v>
                    </c:pt>
                    <c:pt idx="67">
                      <c:v>16722594</c:v>
                    </c:pt>
                    <c:pt idx="68">
                      <c:v>16201626</c:v>
                    </c:pt>
                    <c:pt idx="69">
                      <c:v>17980045</c:v>
                    </c:pt>
                    <c:pt idx="70">
                      <c:v>19826949</c:v>
                    </c:pt>
                    <c:pt idx="71">
                      <c:v>19263214</c:v>
                    </c:pt>
                  </c:numLit>
                </c:val>
                <c:smooth val="0"/>
                <c:extLst xmlns:c15="http://schemas.microsoft.com/office/drawing/2012/chart">
                  <c:ext xmlns:c16="http://schemas.microsoft.com/office/drawing/2014/chart" uri="{C3380CC4-5D6E-409C-BE32-E72D297353CC}">
                    <c16:uniqueId val="{00000003-A66A-4152-8005-BCBBBF6CA8CE}"/>
                  </c:ext>
                </c:extLst>
              </c15:ser>
            </c15:filteredLineSeries>
            <c15:filteredLineSeries>
              <c15:ser>
                <c:idx val="2"/>
                <c:order val="2"/>
                <c:tx>
                  <c:v>not GATT/WTO Members</c:v>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b)'!$F$3:$BY$3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27349</c:v>
                    </c:pt>
                    <c:pt idx="1">
                      <c:v>28399</c:v>
                    </c:pt>
                    <c:pt idx="2">
                      <c:v>23875</c:v>
                    </c:pt>
                    <c:pt idx="3">
                      <c:v>28149</c:v>
                    </c:pt>
                    <c:pt idx="4">
                      <c:v>28860</c:v>
                    </c:pt>
                    <c:pt idx="5">
                      <c:v>29021</c:v>
                    </c:pt>
                    <c:pt idx="6">
                      <c:v>30312</c:v>
                    </c:pt>
                    <c:pt idx="7">
                      <c:v>31054</c:v>
                    </c:pt>
                    <c:pt idx="8">
                      <c:v>33368</c:v>
                    </c:pt>
                    <c:pt idx="9">
                      <c:v>37067</c:v>
                    </c:pt>
                    <c:pt idx="10">
                      <c:v>37097</c:v>
                    </c:pt>
                    <c:pt idx="11">
                      <c:v>39083</c:v>
                    </c:pt>
                    <c:pt idx="12">
                      <c:v>41703</c:v>
                    </c:pt>
                    <c:pt idx="13">
                      <c:v>43450</c:v>
                    </c:pt>
                    <c:pt idx="14">
                      <c:v>43055</c:v>
                    </c:pt>
                    <c:pt idx="15">
                      <c:v>42834</c:v>
                    </c:pt>
                    <c:pt idx="16">
                      <c:v>46877</c:v>
                    </c:pt>
                    <c:pt idx="17">
                      <c:v>50044</c:v>
                    </c:pt>
                    <c:pt idx="18">
                      <c:v>49756</c:v>
                    </c:pt>
                    <c:pt idx="19">
                      <c:v>46574</c:v>
                    </c:pt>
                    <c:pt idx="20">
                      <c:v>50320</c:v>
                    </c:pt>
                    <c:pt idx="21">
                      <c:v>55467</c:v>
                    </c:pt>
                    <c:pt idx="22">
                      <c:v>62320</c:v>
                    </c:pt>
                    <c:pt idx="23">
                      <c:v>66201</c:v>
                    </c:pt>
                    <c:pt idx="24">
                      <c:v>77873</c:v>
                    </c:pt>
                    <c:pt idx="25">
                      <c:v>97614</c:v>
                    </c:pt>
                    <c:pt idx="26">
                      <c:v>141953</c:v>
                    </c:pt>
                    <c:pt idx="27">
                      <c:v>176034</c:v>
                    </c:pt>
                    <c:pt idx="28">
                      <c:v>192106</c:v>
                    </c:pt>
                    <c:pt idx="29">
                      <c:v>225869</c:v>
                    </c:pt>
                    <c:pt idx="30">
                      <c:v>266191</c:v>
                    </c:pt>
                    <c:pt idx="31">
                      <c:v>307382</c:v>
                    </c:pt>
                    <c:pt idx="32">
                      <c:v>396231</c:v>
                    </c:pt>
                    <c:pt idx="33">
                      <c:v>435621</c:v>
                    </c:pt>
                    <c:pt idx="34">
                      <c:v>406456</c:v>
                    </c:pt>
                    <c:pt idx="35">
                      <c:v>390523</c:v>
                    </c:pt>
                    <c:pt idx="36">
                      <c:v>400307</c:v>
                    </c:pt>
                    <c:pt idx="37">
                      <c:v>381457</c:v>
                    </c:pt>
                    <c:pt idx="38">
                      <c:v>338606</c:v>
                    </c:pt>
                    <c:pt idx="39">
                      <c:v>360746</c:v>
                    </c:pt>
                    <c:pt idx="40">
                      <c:v>418477</c:v>
                    </c:pt>
                    <c:pt idx="41">
                      <c:v>437195</c:v>
                    </c:pt>
                    <c:pt idx="42">
                      <c:v>407247</c:v>
                    </c:pt>
                    <c:pt idx="43">
                      <c:v>346674</c:v>
                    </c:pt>
                    <c:pt idx="44">
                      <c:v>408769</c:v>
                    </c:pt>
                    <c:pt idx="45">
                      <c:v>446801</c:v>
                    </c:pt>
                    <c:pt idx="46">
                      <c:v>447126</c:v>
                    </c:pt>
                    <c:pt idx="47">
                      <c:v>579383</c:v>
                    </c:pt>
                    <c:pt idx="48">
                      <c:v>564830</c:v>
                    </c:pt>
                    <c:pt idx="49">
                      <c:v>585690</c:v>
                    </c:pt>
                    <c:pt idx="50">
                      <c:v>556608</c:v>
                    </c:pt>
                    <c:pt idx="51">
                      <c:v>565648</c:v>
                    </c:pt>
                    <c:pt idx="52">
                      <c:v>586102</c:v>
                    </c:pt>
                    <c:pt idx="53">
                      <c:v>344839</c:v>
                    </c:pt>
                    <c:pt idx="54">
                      <c:v>255281</c:v>
                    </c:pt>
                    <c:pt idx="55">
                      <c:v>308843</c:v>
                    </c:pt>
                    <c:pt idx="56">
                      <c:v>397357</c:v>
                    </c:pt>
                    <c:pt idx="57">
                      <c:v>420175</c:v>
                    </c:pt>
                    <c:pt idx="58">
                      <c:v>500176</c:v>
                    </c:pt>
                    <c:pt idx="59">
                      <c:v>584570</c:v>
                    </c:pt>
                    <c:pt idx="60">
                      <c:v>679741</c:v>
                    </c:pt>
                    <c:pt idx="61">
                      <c:v>537329</c:v>
                    </c:pt>
                    <c:pt idx="62">
                      <c:v>637930</c:v>
                    </c:pt>
                    <c:pt idx="63">
                      <c:v>758636</c:v>
                    </c:pt>
                    <c:pt idx="64">
                      <c:v>461512</c:v>
                    </c:pt>
                    <c:pt idx="65">
                      <c:v>459167</c:v>
                    </c:pt>
                    <c:pt idx="66">
                      <c:v>449471</c:v>
                    </c:pt>
                    <c:pt idx="67">
                      <c:v>356190</c:v>
                    </c:pt>
                    <c:pt idx="68">
                      <c:v>309193</c:v>
                    </c:pt>
                    <c:pt idx="69">
                      <c:v>336940</c:v>
                    </c:pt>
                    <c:pt idx="70">
                      <c:v>362684</c:v>
                    </c:pt>
                    <c:pt idx="71">
                      <c:v>348421</c:v>
                    </c:pt>
                  </c:numLit>
                </c:val>
                <c:smooth val="0"/>
                <c:extLst xmlns:c15="http://schemas.microsoft.com/office/drawing/2012/chart">
                  <c:ext xmlns:c16="http://schemas.microsoft.com/office/drawing/2014/chart" uri="{C3380CC4-5D6E-409C-BE32-E72D297353CC}">
                    <c16:uniqueId val="{00000004-A66A-4152-8005-BCBBBF6CA8CE}"/>
                  </c:ext>
                </c:extLst>
              </c15:ser>
            </c15:filteredLineSeries>
            <c15:filteredLineSeries>
              <c15:ser>
                <c:idx val="3"/>
                <c:order val="3"/>
                <c:tx>
                  <c:v>Share World</c:v>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'Data-Figure 4 panel b)'!$F$3:$BY$3</c15:sqref>
                        </c15:formulaRef>
                      </c:ext>
                    </c:extLst>
                    <c:strCache>
                      <c:ptCount val="72"/>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strCache>
                  </c:strRef>
                </c:cat>
                <c:val>
                  <c:numLit>
                    <c:formatCode>General</c:formatCode>
                    <c:ptCount val="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numLit>
                </c:val>
                <c:smooth val="0"/>
                <c:extLst xmlns:c15="http://schemas.microsoft.com/office/drawing/2012/chart">
                  <c:ext xmlns:c16="http://schemas.microsoft.com/office/drawing/2014/chart" uri="{C3380CC4-5D6E-409C-BE32-E72D297353CC}">
                    <c16:uniqueId val="{00000005-A66A-4152-8005-BCBBBF6CA8CE}"/>
                  </c:ext>
                </c:extLst>
              </c15:ser>
            </c15:filteredLineSeries>
          </c:ext>
        </c:extLst>
      </c:lineChart>
      <c:catAx>
        <c:axId val="53768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683464"/>
        <c:crosses val="autoZero"/>
        <c:auto val="1"/>
        <c:lblAlgn val="ctr"/>
        <c:lblOffset val="100"/>
        <c:noMultiLvlLbl val="0"/>
      </c:catAx>
      <c:valAx>
        <c:axId val="5376834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68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extLst>
                <c:ext xmlns:c15="http://schemas.microsoft.com/office/drawing/2012/chart" uri="{02D57815-91ED-43cb-92C2-25804820EDAC}">
                  <c15:fullRef>
                    <c15:sqref>'Data-Figure 4 panel a)'!$F$178:$BY$178</c15:sqref>
                  </c15:fullRef>
                </c:ext>
              </c:extLst>
              <c:f>'Data-Figure 4 panel a)'!$G$178:$BY$178</c:f>
              <c:strCache>
                <c:ptCount val="71"/>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strCache>
            </c:strRef>
          </c:cat>
          <c:val>
            <c:numRef>
              <c:extLst>
                <c:ext xmlns:c15="http://schemas.microsoft.com/office/drawing/2012/chart" uri="{02D57815-91ED-43cb-92C2-25804820EDAC}">
                  <c15:fullRef>
                    <c15:sqref>'Data-Figure 4 panel a)'!$F$179:$BY$179</c15:sqref>
                  </c15:fullRef>
                </c:ext>
              </c:extLst>
              <c:f>'Data-Figure 4 panel a)'!$G$179:$BY$179</c:f>
              <c:numCache>
                <c:formatCode>General</c:formatCode>
                <c:ptCount val="71"/>
                <c:pt idx="0">
                  <c:v>5.9569999999999998E-2</c:v>
                </c:pt>
                <c:pt idx="1">
                  <c:v>6.2039999999999998E-2</c:v>
                </c:pt>
                <c:pt idx="2">
                  <c:v>8.3720000000000003E-2</c:v>
                </c:pt>
                <c:pt idx="3">
                  <c:v>8.1820000000000004E-2</c:v>
                </c:pt>
                <c:pt idx="4">
                  <c:v>8.3820000000000006E-2</c:v>
                </c:pt>
                <c:pt idx="5">
                  <c:v>8.6749999999999994E-2</c:v>
                </c:pt>
                <c:pt idx="6">
                  <c:v>9.4520000000000007E-2</c:v>
                </c:pt>
                <c:pt idx="7">
                  <c:v>0.10525</c:v>
                </c:pt>
                <c:pt idx="8">
                  <c:v>0.11409999999999999</c:v>
                </c:pt>
                <c:pt idx="9">
                  <c:v>0.11021</c:v>
                </c:pt>
                <c:pt idx="10">
                  <c:v>0.11842</c:v>
                </c:pt>
                <c:pt idx="11">
                  <c:v>0.13045999999999999</c:v>
                </c:pt>
                <c:pt idx="12">
                  <c:v>0.1363</c:v>
                </c:pt>
                <c:pt idx="13">
                  <c:v>0.14327999999999999</c:v>
                </c:pt>
                <c:pt idx="14">
                  <c:v>0.15697</c:v>
                </c:pt>
                <c:pt idx="15">
                  <c:v>0.17555000000000001</c:v>
                </c:pt>
                <c:pt idx="16">
                  <c:v>0.19006000000000001</c:v>
                </c:pt>
                <c:pt idx="17">
                  <c:v>0.20752999999999999</c:v>
                </c:pt>
                <c:pt idx="18">
                  <c:v>0.21829999999999999</c:v>
                </c:pt>
                <c:pt idx="19">
                  <c:v>0.24224999999999999</c:v>
                </c:pt>
                <c:pt idx="20">
                  <c:v>0.27661000000000002</c:v>
                </c:pt>
                <c:pt idx="21">
                  <c:v>0.31691999999999998</c:v>
                </c:pt>
                <c:pt idx="22">
                  <c:v>0.35410000000000003</c:v>
                </c:pt>
                <c:pt idx="23">
                  <c:v>0.41899999999999998</c:v>
                </c:pt>
                <c:pt idx="24">
                  <c:v>0.58006000000000002</c:v>
                </c:pt>
                <c:pt idx="25">
                  <c:v>0.84043000000000001</c:v>
                </c:pt>
                <c:pt idx="26">
                  <c:v>0.87690000000000001</c:v>
                </c:pt>
                <c:pt idx="27">
                  <c:v>0.99212</c:v>
                </c:pt>
                <c:pt idx="28">
                  <c:v>1.12839</c:v>
                </c:pt>
                <c:pt idx="29">
                  <c:v>1.30691</c:v>
                </c:pt>
                <c:pt idx="30">
                  <c:v>1.65933</c:v>
                </c:pt>
                <c:pt idx="31">
                  <c:v>2.0361359999999999</c:v>
                </c:pt>
                <c:pt idx="32">
                  <c:v>2.0143870000000001</c:v>
                </c:pt>
                <c:pt idx="33">
                  <c:v>1.8858109999999999</c:v>
                </c:pt>
                <c:pt idx="34">
                  <c:v>1.845977</c:v>
                </c:pt>
                <c:pt idx="35">
                  <c:v>1.955714</c:v>
                </c:pt>
                <c:pt idx="36">
                  <c:v>1.95289</c:v>
                </c:pt>
                <c:pt idx="37">
                  <c:v>2.138506</c:v>
                </c:pt>
                <c:pt idx="38">
                  <c:v>2.5154999999999998</c:v>
                </c:pt>
                <c:pt idx="39">
                  <c:v>2.868916</c:v>
                </c:pt>
                <c:pt idx="40">
                  <c:v>3.0989200000000001</c:v>
                </c:pt>
                <c:pt idx="41">
                  <c:v>3.4897390000000001</c:v>
                </c:pt>
                <c:pt idx="42">
                  <c:v>3.5113590000000001</c:v>
                </c:pt>
                <c:pt idx="43">
                  <c:v>3.779172</c:v>
                </c:pt>
                <c:pt idx="44">
                  <c:v>3.7946939999999998</c:v>
                </c:pt>
                <c:pt idx="45">
                  <c:v>4.3282639999999999</c:v>
                </c:pt>
                <c:pt idx="46">
                  <c:v>5.1676200000000003</c:v>
                </c:pt>
                <c:pt idx="47">
                  <c:v>5.4060519999999999</c:v>
                </c:pt>
                <c:pt idx="48">
                  <c:v>5.5923189999999998</c:v>
                </c:pt>
                <c:pt idx="49">
                  <c:v>5.5031350000000003</c:v>
                </c:pt>
                <c:pt idx="50">
                  <c:v>5.7193810000000003</c:v>
                </c:pt>
                <c:pt idx="51">
                  <c:v>6.4540199999999999</c:v>
                </c:pt>
                <c:pt idx="52">
                  <c:v>6.1964399999999999</c:v>
                </c:pt>
                <c:pt idx="53">
                  <c:v>6.5007130000000002</c:v>
                </c:pt>
                <c:pt idx="54">
                  <c:v>7.5908319999999998</c:v>
                </c:pt>
                <c:pt idx="55">
                  <c:v>9.2225529999999996</c:v>
                </c:pt>
                <c:pt idx="56">
                  <c:v>10.510292</c:v>
                </c:pt>
                <c:pt idx="57">
                  <c:v>12.131449</c:v>
                </c:pt>
                <c:pt idx="58">
                  <c:v>14.031345</c:v>
                </c:pt>
                <c:pt idx="59">
                  <c:v>16.169682999999999</c:v>
                </c:pt>
                <c:pt idx="60">
                  <c:v>12.562989</c:v>
                </c:pt>
                <c:pt idx="61">
                  <c:v>15.306475000000001</c:v>
                </c:pt>
                <c:pt idx="62">
                  <c:v>18.341628</c:v>
                </c:pt>
                <c:pt idx="63">
                  <c:v>18.517184</c:v>
                </c:pt>
                <c:pt idx="64">
                  <c:v>18.966201000000002</c:v>
                </c:pt>
                <c:pt idx="65">
                  <c:v>19.007179000000001</c:v>
                </c:pt>
                <c:pt idx="66">
                  <c:v>16.555664</c:v>
                </c:pt>
                <c:pt idx="67">
                  <c:v>16.043993</c:v>
                </c:pt>
                <c:pt idx="68">
                  <c:v>17.739937000000001</c:v>
                </c:pt>
                <c:pt idx="69">
                  <c:v>19.472401000000001</c:v>
                </c:pt>
                <c:pt idx="70">
                  <c:v>18.932952</c:v>
                </c:pt>
              </c:numCache>
            </c:numRef>
          </c:val>
          <c:smooth val="0"/>
          <c:extLst>
            <c:ext xmlns:c16="http://schemas.microsoft.com/office/drawing/2014/chart" uri="{C3380CC4-5D6E-409C-BE32-E72D297353CC}">
              <c16:uniqueId val="{00000000-C662-4B9E-A371-0CAB4E35589D}"/>
            </c:ext>
          </c:extLst>
        </c:ser>
        <c:dLbls>
          <c:showLegendKey val="0"/>
          <c:showVal val="0"/>
          <c:showCatName val="0"/>
          <c:showSerName val="0"/>
          <c:showPercent val="0"/>
          <c:showBubbleSize val="0"/>
        </c:dLbls>
        <c:smooth val="0"/>
        <c:axId val="1401129680"/>
        <c:axId val="1401141328"/>
      </c:lineChart>
      <c:catAx>
        <c:axId val="1401129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141328"/>
        <c:crosses val="autoZero"/>
        <c:auto val="1"/>
        <c:lblAlgn val="ctr"/>
        <c:lblOffset val="100"/>
        <c:tickLblSkip val="2"/>
        <c:noMultiLvlLbl val="0"/>
      </c:catAx>
      <c:valAx>
        <c:axId val="1401141328"/>
        <c:scaling>
          <c:orientation val="minMax"/>
          <c:max val="2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Trillion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129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6'!$I$3</c:f>
              <c:strCache>
                <c:ptCount val="1"/>
                <c:pt idx="0">
                  <c:v>Developing</c:v>
                </c:pt>
              </c:strCache>
            </c:strRef>
          </c:tx>
          <c:spPr>
            <a:solidFill>
              <a:srgbClr val="00B050"/>
            </a:solidFill>
            <a:ln>
              <a:solidFill>
                <a:srgbClr val="00B050"/>
              </a:solidFill>
            </a:ln>
            <a:effectLst/>
          </c:spPr>
          <c:invertIfNegative val="0"/>
          <c:cat>
            <c:strRef>
              <c:f>'Figure 6'!$A$4:$A$164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 6'!$I$4:$I$164</c:f>
              <c:numCache>
                <c:formatCode>General</c:formatCode>
                <c:ptCount val="161"/>
                <c:pt idx="0">
                  <c:v>3.6271135999999999</c:v>
                </c:pt>
                <c:pt idx="1">
                  <c:v>3.5245747999999999</c:v>
                </c:pt>
                <c:pt idx="2">
                  <c:v>3.4208881999999998</c:v>
                </c:pt>
                <c:pt idx="3">
                  <c:v>3.0046738999999998</c:v>
                </c:pt>
                <c:pt idx="4">
                  <c:v>0</c:v>
                </c:pt>
                <c:pt idx="5">
                  <c:v>2.7226786000000001</c:v>
                </c:pt>
                <c:pt idx="6">
                  <c:v>0</c:v>
                </c:pt>
                <c:pt idx="7">
                  <c:v>0</c:v>
                </c:pt>
                <c:pt idx="8">
                  <c:v>2.3477141000000001</c:v>
                </c:pt>
                <c:pt idx="9">
                  <c:v>2.3171005</c:v>
                </c:pt>
                <c:pt idx="10">
                  <c:v>2.2884943</c:v>
                </c:pt>
                <c:pt idx="11">
                  <c:v>2.2204088</c:v>
                </c:pt>
                <c:pt idx="12">
                  <c:v>2.1826978000000001</c:v>
                </c:pt>
                <c:pt idx="13">
                  <c:v>2.1574727999999999</c:v>
                </c:pt>
                <c:pt idx="14">
                  <c:v>2.1090494999999998</c:v>
                </c:pt>
                <c:pt idx="15">
                  <c:v>2.0481660000000002</c:v>
                </c:pt>
                <c:pt idx="16">
                  <c:v>1.9851890000000001</c:v>
                </c:pt>
                <c:pt idx="17">
                  <c:v>1.9798566</c:v>
                </c:pt>
                <c:pt idx="18">
                  <c:v>1.9669285000000001</c:v>
                </c:pt>
                <c:pt idx="19">
                  <c:v>0</c:v>
                </c:pt>
                <c:pt idx="20">
                  <c:v>1.8258928999999999</c:v>
                </c:pt>
                <c:pt idx="21">
                  <c:v>1.8229880999999999</c:v>
                </c:pt>
                <c:pt idx="22">
                  <c:v>0</c:v>
                </c:pt>
                <c:pt idx="23">
                  <c:v>1.7801422</c:v>
                </c:pt>
                <c:pt idx="24">
                  <c:v>1.7708511</c:v>
                </c:pt>
                <c:pt idx="25">
                  <c:v>1.7165904000000001</c:v>
                </c:pt>
                <c:pt idx="26">
                  <c:v>0</c:v>
                </c:pt>
                <c:pt idx="27">
                  <c:v>1.6328203999999999</c:v>
                </c:pt>
                <c:pt idx="28">
                  <c:v>0</c:v>
                </c:pt>
                <c:pt idx="29">
                  <c:v>1.5714421999999999</c:v>
                </c:pt>
                <c:pt idx="30">
                  <c:v>1.5577270999999999</c:v>
                </c:pt>
                <c:pt idx="31">
                  <c:v>1.5455036</c:v>
                </c:pt>
                <c:pt idx="32">
                  <c:v>1.5387118</c:v>
                </c:pt>
                <c:pt idx="33">
                  <c:v>0</c:v>
                </c:pt>
                <c:pt idx="34">
                  <c:v>1.5118971999999999</c:v>
                </c:pt>
                <c:pt idx="35">
                  <c:v>1.5002618999999999</c:v>
                </c:pt>
                <c:pt idx="36">
                  <c:v>1.4809417</c:v>
                </c:pt>
                <c:pt idx="37">
                  <c:v>1.42319</c:v>
                </c:pt>
                <c:pt idx="38">
                  <c:v>1.4192916</c:v>
                </c:pt>
                <c:pt idx="39">
                  <c:v>1.4033058</c:v>
                </c:pt>
                <c:pt idx="40">
                  <c:v>1.3999695999999999</c:v>
                </c:pt>
                <c:pt idx="41">
                  <c:v>1.3983211</c:v>
                </c:pt>
                <c:pt idx="42">
                  <c:v>1.3916173999999999</c:v>
                </c:pt>
                <c:pt idx="43">
                  <c:v>1.3834407</c:v>
                </c:pt>
                <c:pt idx="44">
                  <c:v>1.3609312</c:v>
                </c:pt>
                <c:pt idx="45">
                  <c:v>1.3586322</c:v>
                </c:pt>
                <c:pt idx="46">
                  <c:v>0</c:v>
                </c:pt>
                <c:pt idx="47">
                  <c:v>1.2767101999999999</c:v>
                </c:pt>
                <c:pt idx="48">
                  <c:v>1.2068044</c:v>
                </c:pt>
                <c:pt idx="49">
                  <c:v>1.1662199</c:v>
                </c:pt>
                <c:pt idx="50">
                  <c:v>1.1532867</c:v>
                </c:pt>
                <c:pt idx="51">
                  <c:v>0</c:v>
                </c:pt>
                <c:pt idx="52">
                  <c:v>0</c:v>
                </c:pt>
                <c:pt idx="53">
                  <c:v>1.0656952</c:v>
                </c:pt>
                <c:pt idx="54">
                  <c:v>0</c:v>
                </c:pt>
                <c:pt idx="55">
                  <c:v>0</c:v>
                </c:pt>
                <c:pt idx="56">
                  <c:v>1.0376084999999999</c:v>
                </c:pt>
                <c:pt idx="57">
                  <c:v>0</c:v>
                </c:pt>
                <c:pt idx="58">
                  <c:v>1.0278589</c:v>
                </c:pt>
                <c:pt idx="59">
                  <c:v>1.0258537000000001</c:v>
                </c:pt>
                <c:pt idx="60">
                  <c:v>0</c:v>
                </c:pt>
                <c:pt idx="61">
                  <c:v>0</c:v>
                </c:pt>
                <c:pt idx="62">
                  <c:v>0</c:v>
                </c:pt>
                <c:pt idx="63">
                  <c:v>0</c:v>
                </c:pt>
                <c:pt idx="64">
                  <c:v>0</c:v>
                </c:pt>
                <c:pt idx="65">
                  <c:v>0</c:v>
                </c:pt>
                <c:pt idx="66">
                  <c:v>0</c:v>
                </c:pt>
                <c:pt idx="67">
                  <c:v>0</c:v>
                </c:pt>
                <c:pt idx="68">
                  <c:v>0.92264014999999999</c:v>
                </c:pt>
                <c:pt idx="69">
                  <c:v>0.91665406000000005</c:v>
                </c:pt>
                <c:pt idx="70">
                  <c:v>0.91052217999999996</c:v>
                </c:pt>
                <c:pt idx="71">
                  <c:v>0.89144939000000001</c:v>
                </c:pt>
                <c:pt idx="72">
                  <c:v>0.89106883000000003</c:v>
                </c:pt>
                <c:pt idx="73">
                  <c:v>0</c:v>
                </c:pt>
                <c:pt idx="74">
                  <c:v>0.86250051000000005</c:v>
                </c:pt>
                <c:pt idx="75">
                  <c:v>0.85987440000000004</c:v>
                </c:pt>
                <c:pt idx="76">
                  <c:v>0.82099091000000002</c:v>
                </c:pt>
                <c:pt idx="77">
                  <c:v>0.81493139999999997</c:v>
                </c:pt>
                <c:pt idx="78">
                  <c:v>0.78967957</c:v>
                </c:pt>
                <c:pt idx="79">
                  <c:v>0.77810939000000001</c:v>
                </c:pt>
                <c:pt idx="80">
                  <c:v>0</c:v>
                </c:pt>
                <c:pt idx="81">
                  <c:v>0.74665501999999995</c:v>
                </c:pt>
                <c:pt idx="82">
                  <c:v>0.72789910000000002</c:v>
                </c:pt>
                <c:pt idx="83">
                  <c:v>0.70019215999999995</c:v>
                </c:pt>
                <c:pt idx="84">
                  <c:v>0.66299843000000003</c:v>
                </c:pt>
                <c:pt idx="85">
                  <c:v>0</c:v>
                </c:pt>
                <c:pt idx="86">
                  <c:v>0</c:v>
                </c:pt>
                <c:pt idx="87">
                  <c:v>0</c:v>
                </c:pt>
                <c:pt idx="88">
                  <c:v>0</c:v>
                </c:pt>
                <c:pt idx="89">
                  <c:v>0</c:v>
                </c:pt>
                <c:pt idx="90">
                  <c:v>0</c:v>
                </c:pt>
                <c:pt idx="91">
                  <c:v>0.56421690999999996</c:v>
                </c:pt>
                <c:pt idx="92">
                  <c:v>0</c:v>
                </c:pt>
                <c:pt idx="93">
                  <c:v>0.53302559000000005</c:v>
                </c:pt>
                <c:pt idx="94">
                  <c:v>0</c:v>
                </c:pt>
                <c:pt idx="95">
                  <c:v>0.51889715000000003</c:v>
                </c:pt>
                <c:pt idx="96">
                  <c:v>0</c:v>
                </c:pt>
                <c:pt idx="97">
                  <c:v>0.47997625999999999</c:v>
                </c:pt>
                <c:pt idx="98">
                  <c:v>0</c:v>
                </c:pt>
                <c:pt idx="99">
                  <c:v>0</c:v>
                </c:pt>
                <c:pt idx="100">
                  <c:v>0.43166975000000002</c:v>
                </c:pt>
                <c:pt idx="101">
                  <c:v>0</c:v>
                </c:pt>
                <c:pt idx="102">
                  <c:v>0.38730991999999997</c:v>
                </c:pt>
                <c:pt idx="103">
                  <c:v>0</c:v>
                </c:pt>
                <c:pt idx="104">
                  <c:v>0</c:v>
                </c:pt>
                <c:pt idx="105">
                  <c:v>0</c:v>
                </c:pt>
                <c:pt idx="106">
                  <c:v>0</c:v>
                </c:pt>
                <c:pt idx="107">
                  <c:v>0.30841759000000002</c:v>
                </c:pt>
                <c:pt idx="108">
                  <c:v>0.30379286</c:v>
                </c:pt>
                <c:pt idx="109">
                  <c:v>0.29423724000000001</c:v>
                </c:pt>
                <c:pt idx="110">
                  <c:v>0</c:v>
                </c:pt>
                <c:pt idx="111">
                  <c:v>0</c:v>
                </c:pt>
                <c:pt idx="112">
                  <c:v>0.27154731999999998</c:v>
                </c:pt>
                <c:pt idx="113">
                  <c:v>0</c:v>
                </c:pt>
                <c:pt idx="114">
                  <c:v>0</c:v>
                </c:pt>
                <c:pt idx="115">
                  <c:v>0</c:v>
                </c:pt>
                <c:pt idx="116">
                  <c:v>0.22770340999999999</c:v>
                </c:pt>
                <c:pt idx="117">
                  <c:v>0</c:v>
                </c:pt>
                <c:pt idx="118">
                  <c:v>0</c:v>
                </c:pt>
                <c:pt idx="119">
                  <c:v>0.15751629</c:v>
                </c:pt>
                <c:pt idx="120">
                  <c:v>0.15476216000000001</c:v>
                </c:pt>
                <c:pt idx="121">
                  <c:v>0.12290582</c:v>
                </c:pt>
                <c:pt idx="122">
                  <c:v>0.10507189</c:v>
                </c:pt>
                <c:pt idx="123">
                  <c:v>0</c:v>
                </c:pt>
                <c:pt idx="124">
                  <c:v>8.3955989999999994E-2</c:v>
                </c:pt>
                <c:pt idx="125">
                  <c:v>0</c:v>
                </c:pt>
                <c:pt idx="126">
                  <c:v>0</c:v>
                </c:pt>
                <c:pt idx="127">
                  <c:v>0</c:v>
                </c:pt>
                <c:pt idx="128">
                  <c:v>-2.8617759999999999E-2</c:v>
                </c:pt>
                <c:pt idx="129">
                  <c:v>0</c:v>
                </c:pt>
                <c:pt idx="130">
                  <c:v>-4.5600509999999997E-2</c:v>
                </c:pt>
                <c:pt idx="131">
                  <c:v>0</c:v>
                </c:pt>
                <c:pt idx="132">
                  <c:v>0</c:v>
                </c:pt>
                <c:pt idx="133">
                  <c:v>-0.14160655999999999</c:v>
                </c:pt>
                <c:pt idx="134">
                  <c:v>0</c:v>
                </c:pt>
                <c:pt idx="135">
                  <c:v>0</c:v>
                </c:pt>
                <c:pt idx="136">
                  <c:v>0</c:v>
                </c:pt>
                <c:pt idx="137">
                  <c:v>-0.17957898999999999</c:v>
                </c:pt>
                <c:pt idx="138">
                  <c:v>-0.20133076999999999</c:v>
                </c:pt>
                <c:pt idx="139">
                  <c:v>0</c:v>
                </c:pt>
                <c:pt idx="140">
                  <c:v>0</c:v>
                </c:pt>
                <c:pt idx="141">
                  <c:v>-0.35416976</c:v>
                </c:pt>
                <c:pt idx="142">
                  <c:v>0</c:v>
                </c:pt>
                <c:pt idx="143">
                  <c:v>0</c:v>
                </c:pt>
                <c:pt idx="144">
                  <c:v>0</c:v>
                </c:pt>
                <c:pt idx="145">
                  <c:v>0</c:v>
                </c:pt>
                <c:pt idx="146">
                  <c:v>0</c:v>
                </c:pt>
                <c:pt idx="147">
                  <c:v>0</c:v>
                </c:pt>
                <c:pt idx="148">
                  <c:v>-0.65370271000000002</c:v>
                </c:pt>
                <c:pt idx="149">
                  <c:v>0</c:v>
                </c:pt>
                <c:pt idx="150">
                  <c:v>0</c:v>
                </c:pt>
                <c:pt idx="151">
                  <c:v>-0.79455224999999996</c:v>
                </c:pt>
                <c:pt idx="152">
                  <c:v>-0.80784515999999995</c:v>
                </c:pt>
                <c:pt idx="153">
                  <c:v>0</c:v>
                </c:pt>
                <c:pt idx="154">
                  <c:v>0</c:v>
                </c:pt>
                <c:pt idx="155">
                  <c:v>0</c:v>
                </c:pt>
                <c:pt idx="156">
                  <c:v>-1.0776135</c:v>
                </c:pt>
                <c:pt idx="157">
                  <c:v>0</c:v>
                </c:pt>
                <c:pt idx="158">
                  <c:v>-1.1733058999999999</c:v>
                </c:pt>
                <c:pt idx="159">
                  <c:v>0</c:v>
                </c:pt>
                <c:pt idx="160">
                  <c:v>-1.4343637</c:v>
                </c:pt>
              </c:numCache>
            </c:numRef>
          </c:val>
          <c:extLst>
            <c:ext xmlns:c16="http://schemas.microsoft.com/office/drawing/2014/chart" uri="{C3380CC4-5D6E-409C-BE32-E72D297353CC}">
              <c16:uniqueId val="{00000000-D982-4BC9-8DBE-2ED037DC3A20}"/>
            </c:ext>
          </c:extLst>
        </c:ser>
        <c:ser>
          <c:idx val="1"/>
          <c:order val="1"/>
          <c:tx>
            <c:strRef>
              <c:f>'Figure 6'!$J$3</c:f>
              <c:strCache>
                <c:ptCount val="1"/>
                <c:pt idx="0">
                  <c:v>Developed</c:v>
                </c:pt>
              </c:strCache>
            </c:strRef>
          </c:tx>
          <c:spPr>
            <a:solidFill>
              <a:schemeClr val="accent1"/>
            </a:solidFill>
            <a:ln>
              <a:solidFill>
                <a:schemeClr val="accent1"/>
              </a:solidFill>
            </a:ln>
            <a:effectLst/>
          </c:spPr>
          <c:invertIfNegative val="0"/>
          <c:dPt>
            <c:idx val="87"/>
            <c:invertIfNegative val="0"/>
            <c:bubble3D val="0"/>
            <c:spPr>
              <a:solidFill>
                <a:schemeClr val="tx1"/>
              </a:solidFill>
              <a:ln>
                <a:solidFill>
                  <a:schemeClr val="tx1"/>
                </a:solidFill>
              </a:ln>
              <a:effectLst/>
            </c:spPr>
            <c:extLst>
              <c:ext xmlns:c16="http://schemas.microsoft.com/office/drawing/2014/chart" uri="{C3380CC4-5D6E-409C-BE32-E72D297353CC}">
                <c16:uniqueId val="{00000002-D982-4BC9-8DBE-2ED037DC3A20}"/>
              </c:ext>
            </c:extLst>
          </c:dPt>
          <c:cat>
            <c:strRef>
              <c:f>'Figure 6'!$A$4:$A$164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 6'!$J$4:$J$164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1.5167397</c:v>
                </c:pt>
                <c:pt idx="34">
                  <c:v>0</c:v>
                </c:pt>
                <c:pt idx="35">
                  <c:v>0</c:v>
                </c:pt>
                <c:pt idx="36">
                  <c:v>0</c:v>
                </c:pt>
                <c:pt idx="37">
                  <c:v>0</c:v>
                </c:pt>
                <c:pt idx="38">
                  <c:v>0</c:v>
                </c:pt>
                <c:pt idx="39">
                  <c:v>0</c:v>
                </c:pt>
                <c:pt idx="40">
                  <c:v>0</c:v>
                </c:pt>
                <c:pt idx="41">
                  <c:v>0</c:v>
                </c:pt>
                <c:pt idx="42">
                  <c:v>0</c:v>
                </c:pt>
                <c:pt idx="43">
                  <c:v>0</c:v>
                </c:pt>
                <c:pt idx="44">
                  <c:v>0</c:v>
                </c:pt>
                <c:pt idx="45">
                  <c:v>0</c:v>
                </c:pt>
                <c:pt idx="46">
                  <c:v>1.2893824</c:v>
                </c:pt>
                <c:pt idx="47">
                  <c:v>0</c:v>
                </c:pt>
                <c:pt idx="48">
                  <c:v>0</c:v>
                </c:pt>
                <c:pt idx="49">
                  <c:v>0</c:v>
                </c:pt>
                <c:pt idx="50">
                  <c:v>0</c:v>
                </c:pt>
                <c:pt idx="51">
                  <c:v>1.1230426</c:v>
                </c:pt>
                <c:pt idx="52">
                  <c:v>1.1138589000000001</c:v>
                </c:pt>
                <c:pt idx="53">
                  <c:v>0</c:v>
                </c:pt>
                <c:pt idx="54">
                  <c:v>0</c:v>
                </c:pt>
                <c:pt idx="55">
                  <c:v>0</c:v>
                </c:pt>
                <c:pt idx="56">
                  <c:v>0</c:v>
                </c:pt>
                <c:pt idx="57">
                  <c:v>0</c:v>
                </c:pt>
                <c:pt idx="58">
                  <c:v>0</c:v>
                </c:pt>
                <c:pt idx="59">
                  <c:v>0</c:v>
                </c:pt>
                <c:pt idx="60">
                  <c:v>0</c:v>
                </c:pt>
                <c:pt idx="61">
                  <c:v>1.003795</c:v>
                </c:pt>
                <c:pt idx="62">
                  <c:v>0</c:v>
                </c:pt>
                <c:pt idx="63">
                  <c:v>0</c:v>
                </c:pt>
                <c:pt idx="64">
                  <c:v>0</c:v>
                </c:pt>
                <c:pt idx="65">
                  <c:v>0</c:v>
                </c:pt>
                <c:pt idx="66">
                  <c:v>0.93123575000000003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0.63229626999999999</c:v>
                </c:pt>
                <c:pt idx="86">
                  <c:v>0</c:v>
                </c:pt>
                <c:pt idx="87">
                  <c:v>0.59181539999999999</c:v>
                </c:pt>
                <c:pt idx="88">
                  <c:v>0.58549980000000001</c:v>
                </c:pt>
                <c:pt idx="89">
                  <c:v>0.58264238999999995</c:v>
                </c:pt>
                <c:pt idx="90">
                  <c:v>0.57436586000000001</c:v>
                </c:pt>
                <c:pt idx="91">
                  <c:v>0</c:v>
                </c:pt>
                <c:pt idx="92">
                  <c:v>0.55915789000000005</c:v>
                </c:pt>
                <c:pt idx="93">
                  <c:v>0</c:v>
                </c:pt>
                <c:pt idx="94">
                  <c:v>0.51958073000000005</c:v>
                </c:pt>
                <c:pt idx="95">
                  <c:v>0</c:v>
                </c:pt>
                <c:pt idx="96">
                  <c:v>0.50103971000000003</c:v>
                </c:pt>
                <c:pt idx="97">
                  <c:v>0</c:v>
                </c:pt>
                <c:pt idx="98">
                  <c:v>0.46750758999999997</c:v>
                </c:pt>
                <c:pt idx="99">
                  <c:v>0.46511521</c:v>
                </c:pt>
                <c:pt idx="100">
                  <c:v>0</c:v>
                </c:pt>
                <c:pt idx="101">
                  <c:v>0.4006091</c:v>
                </c:pt>
                <c:pt idx="102">
                  <c:v>0</c:v>
                </c:pt>
                <c:pt idx="103">
                  <c:v>0.36966589</c:v>
                </c:pt>
                <c:pt idx="104">
                  <c:v>0</c:v>
                </c:pt>
                <c:pt idx="105">
                  <c:v>0.34564622</c:v>
                </c:pt>
                <c:pt idx="106">
                  <c:v>0.33079273999999997</c:v>
                </c:pt>
                <c:pt idx="107">
                  <c:v>0</c:v>
                </c:pt>
                <c:pt idx="108">
                  <c:v>0</c:v>
                </c:pt>
                <c:pt idx="109">
                  <c:v>0</c:v>
                </c:pt>
                <c:pt idx="110">
                  <c:v>0.28049693999999997</c:v>
                </c:pt>
                <c:pt idx="111">
                  <c:v>0.27528638999999999</c:v>
                </c:pt>
                <c:pt idx="112">
                  <c:v>0</c:v>
                </c:pt>
                <c:pt idx="113">
                  <c:v>0.27002059</c:v>
                </c:pt>
                <c:pt idx="114">
                  <c:v>0</c:v>
                </c:pt>
                <c:pt idx="115">
                  <c:v>0.22792898</c:v>
                </c:pt>
                <c:pt idx="116">
                  <c:v>0</c:v>
                </c:pt>
                <c:pt idx="117">
                  <c:v>0.22634028</c:v>
                </c:pt>
                <c:pt idx="118">
                  <c:v>0.20933567</c:v>
                </c:pt>
                <c:pt idx="119">
                  <c:v>0</c:v>
                </c:pt>
                <c:pt idx="120">
                  <c:v>0</c:v>
                </c:pt>
                <c:pt idx="121">
                  <c:v>0</c:v>
                </c:pt>
                <c:pt idx="122">
                  <c:v>0</c:v>
                </c:pt>
                <c:pt idx="123">
                  <c:v>0.10317583</c:v>
                </c:pt>
                <c:pt idx="124">
                  <c:v>0</c:v>
                </c:pt>
                <c:pt idx="125">
                  <c:v>0</c:v>
                </c:pt>
                <c:pt idx="126">
                  <c:v>3.2656879999999999E-2</c:v>
                </c:pt>
                <c:pt idx="127">
                  <c:v>-1.079363E-2</c:v>
                </c:pt>
                <c:pt idx="128">
                  <c:v>0</c:v>
                </c:pt>
                <c:pt idx="129">
                  <c:v>0</c:v>
                </c:pt>
                <c:pt idx="130">
                  <c:v>0</c:v>
                </c:pt>
                <c:pt idx="131">
                  <c:v>0</c:v>
                </c:pt>
                <c:pt idx="132">
                  <c:v>0</c:v>
                </c:pt>
                <c:pt idx="133">
                  <c:v>0</c:v>
                </c:pt>
                <c:pt idx="134">
                  <c:v>-0.14568186999999999</c:v>
                </c:pt>
                <c:pt idx="135">
                  <c:v>0</c:v>
                </c:pt>
                <c:pt idx="136">
                  <c:v>-0.14585455999999999</c:v>
                </c:pt>
                <c:pt idx="137">
                  <c:v>0</c:v>
                </c:pt>
                <c:pt idx="138">
                  <c:v>0</c:v>
                </c:pt>
                <c:pt idx="139">
                  <c:v>-0.31802186999999998</c:v>
                </c:pt>
                <c:pt idx="140">
                  <c:v>0</c:v>
                </c:pt>
                <c:pt idx="141">
                  <c:v>0</c:v>
                </c:pt>
                <c:pt idx="142">
                  <c:v>-0.37496186999999997</c:v>
                </c:pt>
                <c:pt idx="143">
                  <c:v>0</c:v>
                </c:pt>
                <c:pt idx="144">
                  <c:v>0</c:v>
                </c:pt>
                <c:pt idx="145">
                  <c:v>0</c:v>
                </c:pt>
                <c:pt idx="146">
                  <c:v>0</c:v>
                </c:pt>
                <c:pt idx="147">
                  <c:v>-0.59367888000000002</c:v>
                </c:pt>
                <c:pt idx="148">
                  <c:v>0</c:v>
                </c:pt>
                <c:pt idx="149">
                  <c:v>0</c:v>
                </c:pt>
                <c:pt idx="150">
                  <c:v>0</c:v>
                </c:pt>
                <c:pt idx="151">
                  <c:v>0</c:v>
                </c:pt>
                <c:pt idx="152">
                  <c:v>0</c:v>
                </c:pt>
                <c:pt idx="153">
                  <c:v>-0.86671524</c:v>
                </c:pt>
                <c:pt idx="154">
                  <c:v>0</c:v>
                </c:pt>
                <c:pt idx="155">
                  <c:v>0</c:v>
                </c:pt>
                <c:pt idx="156">
                  <c:v>0</c:v>
                </c:pt>
                <c:pt idx="157">
                  <c:v>-1.0778943999999999</c:v>
                </c:pt>
                <c:pt idx="158">
                  <c:v>0</c:v>
                </c:pt>
                <c:pt idx="159">
                  <c:v>0</c:v>
                </c:pt>
                <c:pt idx="160">
                  <c:v>0</c:v>
                </c:pt>
              </c:numCache>
            </c:numRef>
          </c:val>
          <c:extLst>
            <c:ext xmlns:c16="http://schemas.microsoft.com/office/drawing/2014/chart" uri="{C3380CC4-5D6E-409C-BE32-E72D297353CC}">
              <c16:uniqueId val="{00000003-D982-4BC9-8DBE-2ED037DC3A20}"/>
            </c:ext>
          </c:extLst>
        </c:ser>
        <c:ser>
          <c:idx val="2"/>
          <c:order val="2"/>
          <c:tx>
            <c:strRef>
              <c:f>'Figure 6'!$K$3</c:f>
              <c:strCache>
                <c:ptCount val="1"/>
                <c:pt idx="0">
                  <c:v>Economies in transition</c:v>
                </c:pt>
              </c:strCache>
            </c:strRef>
          </c:tx>
          <c:spPr>
            <a:solidFill>
              <a:srgbClr val="FFC000"/>
            </a:solidFill>
            <a:ln>
              <a:solidFill>
                <a:srgbClr val="FFC000"/>
              </a:solidFill>
            </a:ln>
            <a:effectLst/>
          </c:spPr>
          <c:invertIfNegative val="0"/>
          <c:cat>
            <c:strRef>
              <c:f>'Figure 6'!$A$4:$A$164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 6'!$K$4:$K$164</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0.98497064000000001</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-0.34629174000000001</c:v>
                </c:pt>
                <c:pt idx="141">
                  <c:v>0</c:v>
                </c:pt>
                <c:pt idx="142">
                  <c:v>0</c:v>
                </c:pt>
                <c:pt idx="143">
                  <c:v>0</c:v>
                </c:pt>
                <c:pt idx="144">
                  <c:v>-0.4384344</c:v>
                </c:pt>
                <c:pt idx="145">
                  <c:v>0</c:v>
                </c:pt>
                <c:pt idx="146">
                  <c:v>0</c:v>
                </c:pt>
                <c:pt idx="147">
                  <c:v>0</c:v>
                </c:pt>
                <c:pt idx="148">
                  <c:v>0</c:v>
                </c:pt>
                <c:pt idx="149">
                  <c:v>-0.72949991000000003</c:v>
                </c:pt>
                <c:pt idx="150">
                  <c:v>-0.75011687999999999</c:v>
                </c:pt>
                <c:pt idx="151">
                  <c:v>0</c:v>
                </c:pt>
                <c:pt idx="152">
                  <c:v>0</c:v>
                </c:pt>
                <c:pt idx="153">
                  <c:v>0</c:v>
                </c:pt>
                <c:pt idx="154">
                  <c:v>-0.91356722000000001</c:v>
                </c:pt>
                <c:pt idx="155">
                  <c:v>-1.0609542000000001</c:v>
                </c:pt>
                <c:pt idx="156">
                  <c:v>0</c:v>
                </c:pt>
                <c:pt idx="157">
                  <c:v>0</c:v>
                </c:pt>
                <c:pt idx="158">
                  <c:v>0</c:v>
                </c:pt>
                <c:pt idx="159">
                  <c:v>-1.2107844000000001</c:v>
                </c:pt>
                <c:pt idx="160">
                  <c:v>0</c:v>
                </c:pt>
              </c:numCache>
            </c:numRef>
          </c:val>
          <c:extLst>
            <c:ext xmlns:c16="http://schemas.microsoft.com/office/drawing/2014/chart" uri="{C3380CC4-5D6E-409C-BE32-E72D297353CC}">
              <c16:uniqueId val="{00000004-D982-4BC9-8DBE-2ED037DC3A20}"/>
            </c:ext>
          </c:extLst>
        </c:ser>
        <c:ser>
          <c:idx val="3"/>
          <c:order val="3"/>
          <c:tx>
            <c:strRef>
              <c:f>'Figure 6'!$L$3</c:f>
              <c:strCache>
                <c:ptCount val="1"/>
                <c:pt idx="0">
                  <c:v>Fuel exporting</c:v>
                </c:pt>
              </c:strCache>
            </c:strRef>
          </c:tx>
          <c:spPr>
            <a:solidFill>
              <a:srgbClr val="7030A0"/>
            </a:solidFill>
            <a:ln>
              <a:solidFill>
                <a:srgbClr val="7030A0"/>
              </a:solidFill>
            </a:ln>
            <a:effectLst/>
          </c:spPr>
          <c:invertIfNegative val="0"/>
          <c:cat>
            <c:strRef>
              <c:f>'Figure 6'!$A$4:$A$164</c:f>
              <c:strCache>
                <c:ptCount val="161"/>
                <c:pt idx="0">
                  <c:v>LSO</c:v>
                </c:pt>
                <c:pt idx="1">
                  <c:v>BWA</c:v>
                </c:pt>
                <c:pt idx="2">
                  <c:v>COD</c:v>
                </c:pt>
                <c:pt idx="3">
                  <c:v>HTI</c:v>
                </c:pt>
                <c:pt idx="4">
                  <c:v>BRN</c:v>
                </c:pt>
                <c:pt idx="5">
                  <c:v>BFA</c:v>
                </c:pt>
                <c:pt idx="6">
                  <c:v>BOL</c:v>
                </c:pt>
                <c:pt idx="7">
                  <c:v>TCD</c:v>
                </c:pt>
                <c:pt idx="8">
                  <c:v>MDG</c:v>
                </c:pt>
                <c:pt idx="9">
                  <c:v>MLI</c:v>
                </c:pt>
                <c:pt idx="10">
                  <c:v>SYC</c:v>
                </c:pt>
                <c:pt idx="11">
                  <c:v>CRI</c:v>
                </c:pt>
                <c:pt idx="12">
                  <c:v>HND</c:v>
                </c:pt>
                <c:pt idx="13">
                  <c:v>DOM</c:v>
                </c:pt>
                <c:pt idx="14">
                  <c:v>CPV</c:v>
                </c:pt>
                <c:pt idx="15">
                  <c:v>NIC</c:v>
                </c:pt>
                <c:pt idx="16">
                  <c:v>ZMB</c:v>
                </c:pt>
                <c:pt idx="17">
                  <c:v>LCA</c:v>
                </c:pt>
                <c:pt idx="18">
                  <c:v>GMB</c:v>
                </c:pt>
                <c:pt idx="19">
                  <c:v>PNG</c:v>
                </c:pt>
                <c:pt idx="20">
                  <c:v>SLV</c:v>
                </c:pt>
                <c:pt idx="21">
                  <c:v>KHM</c:v>
                </c:pt>
                <c:pt idx="22">
                  <c:v>MOZ</c:v>
                </c:pt>
                <c:pt idx="23">
                  <c:v>MEX</c:v>
                </c:pt>
                <c:pt idx="24">
                  <c:v>SUR</c:v>
                </c:pt>
                <c:pt idx="25">
                  <c:v>PER</c:v>
                </c:pt>
                <c:pt idx="26">
                  <c:v>GAB</c:v>
                </c:pt>
                <c:pt idx="27">
                  <c:v>CHL</c:v>
                </c:pt>
                <c:pt idx="28">
                  <c:v>QAT</c:v>
                </c:pt>
                <c:pt idx="29">
                  <c:v>MAC</c:v>
                </c:pt>
                <c:pt idx="30">
                  <c:v>BDI</c:v>
                </c:pt>
                <c:pt idx="31">
                  <c:v>GRD</c:v>
                </c:pt>
                <c:pt idx="32">
                  <c:v>MUS</c:v>
                </c:pt>
                <c:pt idx="33">
                  <c:v>CAN</c:v>
                </c:pt>
                <c:pt idx="34">
                  <c:v>ZAF</c:v>
                </c:pt>
                <c:pt idx="35">
                  <c:v>SLB</c:v>
                </c:pt>
                <c:pt idx="36">
                  <c:v>NAM</c:v>
                </c:pt>
                <c:pt idx="37">
                  <c:v>SEN</c:v>
                </c:pt>
                <c:pt idx="38">
                  <c:v>SLE</c:v>
                </c:pt>
                <c:pt idx="39">
                  <c:v>MDV</c:v>
                </c:pt>
                <c:pt idx="40">
                  <c:v>GUY</c:v>
                </c:pt>
                <c:pt idx="41">
                  <c:v>MMR</c:v>
                </c:pt>
                <c:pt idx="42">
                  <c:v>BGD</c:v>
                </c:pt>
                <c:pt idx="43">
                  <c:v>ATG</c:v>
                </c:pt>
                <c:pt idx="44">
                  <c:v>PHL</c:v>
                </c:pt>
                <c:pt idx="45">
                  <c:v>TZA</c:v>
                </c:pt>
                <c:pt idx="46">
                  <c:v>IRL</c:v>
                </c:pt>
                <c:pt idx="47">
                  <c:v>GHA</c:v>
                </c:pt>
                <c:pt idx="48">
                  <c:v>GTM</c:v>
                </c:pt>
                <c:pt idx="49">
                  <c:v>GNB</c:v>
                </c:pt>
                <c:pt idx="50">
                  <c:v>HKG</c:v>
                </c:pt>
                <c:pt idx="51">
                  <c:v>USA</c:v>
                </c:pt>
                <c:pt idx="52">
                  <c:v>PRT</c:v>
                </c:pt>
                <c:pt idx="53">
                  <c:v>NER</c:v>
                </c:pt>
                <c:pt idx="54">
                  <c:v>TTO</c:v>
                </c:pt>
                <c:pt idx="55">
                  <c:v>CMR</c:v>
                </c:pt>
                <c:pt idx="56">
                  <c:v>ZWE</c:v>
                </c:pt>
                <c:pt idx="57">
                  <c:v>NOR</c:v>
                </c:pt>
                <c:pt idx="58">
                  <c:v>BLZ</c:v>
                </c:pt>
                <c:pt idx="59">
                  <c:v>MYS</c:v>
                </c:pt>
                <c:pt idx="60">
                  <c:v>KWT</c:v>
                </c:pt>
                <c:pt idx="61">
                  <c:v>LUX</c:v>
                </c:pt>
                <c:pt idx="62">
                  <c:v>ALB</c:v>
                </c:pt>
                <c:pt idx="63">
                  <c:v>VEN</c:v>
                </c:pt>
                <c:pt idx="64">
                  <c:v>SAU</c:v>
                </c:pt>
                <c:pt idx="65">
                  <c:v>AGO</c:v>
                </c:pt>
                <c:pt idx="66">
                  <c:v>JPN</c:v>
                </c:pt>
                <c:pt idx="67">
                  <c:v>IDN</c:v>
                </c:pt>
                <c:pt idx="68">
                  <c:v>SGP</c:v>
                </c:pt>
                <c:pt idx="69">
                  <c:v>NPL</c:v>
                </c:pt>
                <c:pt idx="70">
                  <c:v>KNA</c:v>
                </c:pt>
                <c:pt idx="71">
                  <c:v>THA</c:v>
                </c:pt>
                <c:pt idx="72">
                  <c:v>SWZ</c:v>
                </c:pt>
                <c:pt idx="73">
                  <c:v>AUS</c:v>
                </c:pt>
                <c:pt idx="74">
                  <c:v>ISR</c:v>
                </c:pt>
                <c:pt idx="75">
                  <c:v>MAR</c:v>
                </c:pt>
                <c:pt idx="76">
                  <c:v>LAO</c:v>
                </c:pt>
                <c:pt idx="77">
                  <c:v>TON</c:v>
                </c:pt>
                <c:pt idx="78">
                  <c:v>CHN</c:v>
                </c:pt>
                <c:pt idx="79">
                  <c:v>BEN</c:v>
                </c:pt>
                <c:pt idx="80">
                  <c:v>BHR</c:v>
                </c:pt>
                <c:pt idx="81">
                  <c:v>CIV</c:v>
                </c:pt>
                <c:pt idx="82">
                  <c:v>CAF</c:v>
                </c:pt>
                <c:pt idx="83">
                  <c:v>TWN</c:v>
                </c:pt>
                <c:pt idx="84">
                  <c:v>KEN</c:v>
                </c:pt>
                <c:pt idx="85">
                  <c:v>SWE</c:v>
                </c:pt>
                <c:pt idx="86">
                  <c:v>COL</c:v>
                </c:pt>
                <c:pt idx="87">
                  <c:v>GBR</c:v>
                </c:pt>
                <c:pt idx="88">
                  <c:v>HUN</c:v>
                </c:pt>
                <c:pt idx="89">
                  <c:v>BEL</c:v>
                </c:pt>
                <c:pt idx="90">
                  <c:v>ESP</c:v>
                </c:pt>
                <c:pt idx="91">
                  <c:v>VUT</c:v>
                </c:pt>
                <c:pt idx="92">
                  <c:v>NLD</c:v>
                </c:pt>
                <c:pt idx="93">
                  <c:v>MWI</c:v>
                </c:pt>
                <c:pt idx="94">
                  <c:v>FRA</c:v>
                </c:pt>
                <c:pt idx="95">
                  <c:v>BRB</c:v>
                </c:pt>
                <c:pt idx="96">
                  <c:v>CHE</c:v>
                </c:pt>
                <c:pt idx="97">
                  <c:v>IND</c:v>
                </c:pt>
                <c:pt idx="98">
                  <c:v>DEU</c:v>
                </c:pt>
                <c:pt idx="99">
                  <c:v>ROU</c:v>
                </c:pt>
                <c:pt idx="100">
                  <c:v>VNM</c:v>
                </c:pt>
                <c:pt idx="101">
                  <c:v>CZE</c:v>
                </c:pt>
                <c:pt idx="102">
                  <c:v>JAM</c:v>
                </c:pt>
                <c:pt idx="103">
                  <c:v>NZL</c:v>
                </c:pt>
                <c:pt idx="104">
                  <c:v>COG</c:v>
                </c:pt>
                <c:pt idx="105">
                  <c:v>AUT</c:v>
                </c:pt>
                <c:pt idx="106">
                  <c:v>FIN</c:v>
                </c:pt>
                <c:pt idx="107">
                  <c:v>TUN</c:v>
                </c:pt>
                <c:pt idx="108">
                  <c:v>PAK</c:v>
                </c:pt>
                <c:pt idx="109">
                  <c:v>BRA</c:v>
                </c:pt>
                <c:pt idx="110">
                  <c:v>LIE</c:v>
                </c:pt>
                <c:pt idx="111">
                  <c:v>ITA</c:v>
                </c:pt>
                <c:pt idx="112">
                  <c:v>TGO</c:v>
                </c:pt>
                <c:pt idx="113">
                  <c:v>DNK</c:v>
                </c:pt>
                <c:pt idx="114">
                  <c:v>NGA</c:v>
                </c:pt>
                <c:pt idx="115">
                  <c:v>SVK</c:v>
                </c:pt>
                <c:pt idx="116">
                  <c:v>MRT</c:v>
                </c:pt>
                <c:pt idx="117">
                  <c:v>ISL</c:v>
                </c:pt>
                <c:pt idx="118">
                  <c:v>POL</c:v>
                </c:pt>
                <c:pt idx="119">
                  <c:v>LKA</c:v>
                </c:pt>
                <c:pt idx="120">
                  <c:v>RWA</c:v>
                </c:pt>
                <c:pt idx="121">
                  <c:v>URY</c:v>
                </c:pt>
                <c:pt idx="122">
                  <c:v>ARG</c:v>
                </c:pt>
                <c:pt idx="123">
                  <c:v>EST</c:v>
                </c:pt>
                <c:pt idx="124">
                  <c:v>UGA</c:v>
                </c:pt>
                <c:pt idx="125">
                  <c:v>MNG</c:v>
                </c:pt>
                <c:pt idx="126">
                  <c:v>MLT</c:v>
                </c:pt>
                <c:pt idx="127">
                  <c:v>GRC</c:v>
                </c:pt>
                <c:pt idx="128">
                  <c:v>DMA</c:v>
                </c:pt>
                <c:pt idx="129">
                  <c:v>ECU</c:v>
                </c:pt>
                <c:pt idx="130">
                  <c:v>EGY</c:v>
                </c:pt>
                <c:pt idx="131">
                  <c:v>YEM</c:v>
                </c:pt>
                <c:pt idx="132">
                  <c:v>KOR</c:v>
                </c:pt>
                <c:pt idx="133">
                  <c:v>PRY</c:v>
                </c:pt>
                <c:pt idx="134">
                  <c:v>BGR</c:v>
                </c:pt>
                <c:pt idx="135">
                  <c:v>OMN</c:v>
                </c:pt>
                <c:pt idx="136">
                  <c:v>LVA</c:v>
                </c:pt>
                <c:pt idx="137">
                  <c:v>VCT</c:v>
                </c:pt>
                <c:pt idx="138">
                  <c:v>CUB</c:v>
                </c:pt>
                <c:pt idx="139">
                  <c:v>MKD</c:v>
                </c:pt>
                <c:pt idx="140">
                  <c:v>ARM</c:v>
                </c:pt>
                <c:pt idx="141">
                  <c:v>FJI</c:v>
                </c:pt>
                <c:pt idx="142">
                  <c:v>LTU</c:v>
                </c:pt>
                <c:pt idx="143">
                  <c:v>RUS</c:v>
                </c:pt>
                <c:pt idx="144">
                  <c:v>GEO</c:v>
                </c:pt>
                <c:pt idx="145">
                  <c:v>KAZ</c:v>
                </c:pt>
                <c:pt idx="146">
                  <c:v>ARE</c:v>
                </c:pt>
                <c:pt idx="147">
                  <c:v>SVN</c:v>
                </c:pt>
                <c:pt idx="148">
                  <c:v>TUR</c:v>
                </c:pt>
                <c:pt idx="149">
                  <c:v>UKR</c:v>
                </c:pt>
                <c:pt idx="150">
                  <c:v>KGZ</c:v>
                </c:pt>
                <c:pt idx="151">
                  <c:v>PAN</c:v>
                </c:pt>
                <c:pt idx="152">
                  <c:v>JOR</c:v>
                </c:pt>
                <c:pt idx="153">
                  <c:v>HRV</c:v>
                </c:pt>
                <c:pt idx="154">
                  <c:v>MDA</c:v>
                </c:pt>
                <c:pt idx="155">
                  <c:v>TJK</c:v>
                </c:pt>
                <c:pt idx="156">
                  <c:v>DJI</c:v>
                </c:pt>
                <c:pt idx="157">
                  <c:v>CYP</c:v>
                </c:pt>
                <c:pt idx="158">
                  <c:v>GIN</c:v>
                </c:pt>
                <c:pt idx="159">
                  <c:v>MNE</c:v>
                </c:pt>
                <c:pt idx="160">
                  <c:v>WSM</c:v>
                </c:pt>
              </c:strCache>
            </c:strRef>
          </c:cat>
          <c:val>
            <c:numRef>
              <c:f>'Figure 6'!$L$4:$L$164</c:f>
              <c:numCache>
                <c:formatCode>General</c:formatCode>
                <c:ptCount val="161"/>
                <c:pt idx="0">
                  <c:v>0</c:v>
                </c:pt>
                <c:pt idx="1">
                  <c:v>0</c:v>
                </c:pt>
                <c:pt idx="2">
                  <c:v>0</c:v>
                </c:pt>
                <c:pt idx="3">
                  <c:v>0</c:v>
                </c:pt>
                <c:pt idx="4">
                  <c:v>2.7853213000000001</c:v>
                </c:pt>
                <c:pt idx="5">
                  <c:v>0</c:v>
                </c:pt>
                <c:pt idx="6">
                  <c:v>2.5455798999999999</c:v>
                </c:pt>
                <c:pt idx="7">
                  <c:v>2.4635125000000002</c:v>
                </c:pt>
                <c:pt idx="8">
                  <c:v>0</c:v>
                </c:pt>
                <c:pt idx="9">
                  <c:v>0</c:v>
                </c:pt>
                <c:pt idx="10">
                  <c:v>0</c:v>
                </c:pt>
                <c:pt idx="11">
                  <c:v>0</c:v>
                </c:pt>
                <c:pt idx="12">
                  <c:v>0</c:v>
                </c:pt>
                <c:pt idx="13">
                  <c:v>0</c:v>
                </c:pt>
                <c:pt idx="14">
                  <c:v>0</c:v>
                </c:pt>
                <c:pt idx="15">
                  <c:v>0</c:v>
                </c:pt>
                <c:pt idx="16">
                  <c:v>0</c:v>
                </c:pt>
                <c:pt idx="17">
                  <c:v>0</c:v>
                </c:pt>
                <c:pt idx="18">
                  <c:v>0</c:v>
                </c:pt>
                <c:pt idx="19">
                  <c:v>1.8439496</c:v>
                </c:pt>
                <c:pt idx="20">
                  <c:v>0</c:v>
                </c:pt>
                <c:pt idx="21">
                  <c:v>0</c:v>
                </c:pt>
                <c:pt idx="22">
                  <c:v>1.7836472000000001</c:v>
                </c:pt>
                <c:pt idx="23">
                  <c:v>0</c:v>
                </c:pt>
                <c:pt idx="24">
                  <c:v>0</c:v>
                </c:pt>
                <c:pt idx="25">
                  <c:v>0</c:v>
                </c:pt>
                <c:pt idx="26">
                  <c:v>1.6647957</c:v>
                </c:pt>
                <c:pt idx="27">
                  <c:v>0</c:v>
                </c:pt>
                <c:pt idx="28">
                  <c:v>1.5944692</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1.0588735</c:v>
                </c:pt>
                <c:pt idx="55">
                  <c:v>1.0527498</c:v>
                </c:pt>
                <c:pt idx="56">
                  <c:v>0</c:v>
                </c:pt>
                <c:pt idx="57">
                  <c:v>1.0328891</c:v>
                </c:pt>
                <c:pt idx="58">
                  <c:v>0</c:v>
                </c:pt>
                <c:pt idx="59">
                  <c:v>0</c:v>
                </c:pt>
                <c:pt idx="60">
                  <c:v>1.0153299</c:v>
                </c:pt>
                <c:pt idx="61">
                  <c:v>0</c:v>
                </c:pt>
                <c:pt idx="62">
                  <c:v>0</c:v>
                </c:pt>
                <c:pt idx="63">
                  <c:v>0.96774442000000005</c:v>
                </c:pt>
                <c:pt idx="64">
                  <c:v>0.95374908000000003</c:v>
                </c:pt>
                <c:pt idx="65">
                  <c:v>0.94670111000000001</c:v>
                </c:pt>
                <c:pt idx="66">
                  <c:v>0</c:v>
                </c:pt>
                <c:pt idx="67">
                  <c:v>0.92653646999999995</c:v>
                </c:pt>
                <c:pt idx="68">
                  <c:v>0</c:v>
                </c:pt>
                <c:pt idx="69">
                  <c:v>0</c:v>
                </c:pt>
                <c:pt idx="70">
                  <c:v>0</c:v>
                </c:pt>
                <c:pt idx="71">
                  <c:v>0</c:v>
                </c:pt>
                <c:pt idx="72">
                  <c:v>0</c:v>
                </c:pt>
                <c:pt idx="73">
                  <c:v>0.86399205999999995</c:v>
                </c:pt>
                <c:pt idx="74">
                  <c:v>0</c:v>
                </c:pt>
                <c:pt idx="75">
                  <c:v>0</c:v>
                </c:pt>
                <c:pt idx="76">
                  <c:v>0</c:v>
                </c:pt>
                <c:pt idx="77">
                  <c:v>0</c:v>
                </c:pt>
                <c:pt idx="78">
                  <c:v>0</c:v>
                </c:pt>
                <c:pt idx="79">
                  <c:v>0</c:v>
                </c:pt>
                <c:pt idx="80">
                  <c:v>0.76043459999999996</c:v>
                </c:pt>
                <c:pt idx="81">
                  <c:v>0</c:v>
                </c:pt>
                <c:pt idx="82">
                  <c:v>0</c:v>
                </c:pt>
                <c:pt idx="83">
                  <c:v>0</c:v>
                </c:pt>
                <c:pt idx="84">
                  <c:v>0</c:v>
                </c:pt>
                <c:pt idx="85">
                  <c:v>0</c:v>
                </c:pt>
                <c:pt idx="86">
                  <c:v>0.60851052999999999</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0.36415519000000002</c:v>
                </c:pt>
                <c:pt idx="105">
                  <c:v>0</c:v>
                </c:pt>
                <c:pt idx="106">
                  <c:v>0</c:v>
                </c:pt>
                <c:pt idx="107">
                  <c:v>0</c:v>
                </c:pt>
                <c:pt idx="108">
                  <c:v>0</c:v>
                </c:pt>
                <c:pt idx="109">
                  <c:v>0</c:v>
                </c:pt>
                <c:pt idx="110">
                  <c:v>0</c:v>
                </c:pt>
                <c:pt idx="111">
                  <c:v>0</c:v>
                </c:pt>
                <c:pt idx="112">
                  <c:v>0</c:v>
                </c:pt>
                <c:pt idx="113">
                  <c:v>0</c:v>
                </c:pt>
                <c:pt idx="114">
                  <c:v>0.23198466000000001</c:v>
                </c:pt>
                <c:pt idx="115">
                  <c:v>0</c:v>
                </c:pt>
                <c:pt idx="116">
                  <c:v>0</c:v>
                </c:pt>
                <c:pt idx="117">
                  <c:v>0</c:v>
                </c:pt>
                <c:pt idx="118">
                  <c:v>0</c:v>
                </c:pt>
                <c:pt idx="119">
                  <c:v>0</c:v>
                </c:pt>
                <c:pt idx="120">
                  <c:v>0</c:v>
                </c:pt>
                <c:pt idx="121">
                  <c:v>0</c:v>
                </c:pt>
                <c:pt idx="122">
                  <c:v>0</c:v>
                </c:pt>
                <c:pt idx="123">
                  <c:v>0</c:v>
                </c:pt>
                <c:pt idx="124">
                  <c:v>0</c:v>
                </c:pt>
                <c:pt idx="125">
                  <c:v>6.6779240000000004E-2</c:v>
                </c:pt>
                <c:pt idx="126">
                  <c:v>0</c:v>
                </c:pt>
                <c:pt idx="127">
                  <c:v>0</c:v>
                </c:pt>
                <c:pt idx="128">
                  <c:v>0</c:v>
                </c:pt>
                <c:pt idx="129">
                  <c:v>-4.2646440000000001E-2</c:v>
                </c:pt>
                <c:pt idx="130">
                  <c:v>0</c:v>
                </c:pt>
                <c:pt idx="131">
                  <c:v>-0.12104909</c:v>
                </c:pt>
                <c:pt idx="132">
                  <c:v>-0.13004739000000001</c:v>
                </c:pt>
                <c:pt idx="133">
                  <c:v>0</c:v>
                </c:pt>
                <c:pt idx="134">
                  <c:v>0</c:v>
                </c:pt>
                <c:pt idx="135">
                  <c:v>-0.14576095999999999</c:v>
                </c:pt>
                <c:pt idx="136">
                  <c:v>0</c:v>
                </c:pt>
                <c:pt idx="137">
                  <c:v>0</c:v>
                </c:pt>
                <c:pt idx="138">
                  <c:v>0</c:v>
                </c:pt>
                <c:pt idx="139">
                  <c:v>0</c:v>
                </c:pt>
                <c:pt idx="140">
                  <c:v>0</c:v>
                </c:pt>
                <c:pt idx="141">
                  <c:v>0</c:v>
                </c:pt>
                <c:pt idx="142">
                  <c:v>0</c:v>
                </c:pt>
                <c:pt idx="143">
                  <c:v>-0.41044808999999999</c:v>
                </c:pt>
                <c:pt idx="144">
                  <c:v>0</c:v>
                </c:pt>
                <c:pt idx="145">
                  <c:v>-0.44132305999999999</c:v>
                </c:pt>
                <c:pt idx="146">
                  <c:v>-0.53801626000000002</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extLst>
            <c:ext xmlns:c16="http://schemas.microsoft.com/office/drawing/2014/chart" uri="{C3380CC4-5D6E-409C-BE32-E72D297353CC}">
              <c16:uniqueId val="{00000005-D982-4BC9-8DBE-2ED037DC3A20}"/>
            </c:ext>
          </c:extLst>
        </c:ser>
        <c:dLbls>
          <c:showLegendKey val="0"/>
          <c:showVal val="0"/>
          <c:showCatName val="0"/>
          <c:showSerName val="0"/>
          <c:showPercent val="0"/>
          <c:showBubbleSize val="0"/>
        </c:dLbls>
        <c:gapWidth val="100"/>
        <c:overlap val="100"/>
        <c:axId val="1087023760"/>
        <c:axId val="1087025400"/>
      </c:barChart>
      <c:catAx>
        <c:axId val="108702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5400"/>
        <c:crosses val="autoZero"/>
        <c:auto val="1"/>
        <c:lblAlgn val="ctr"/>
        <c:lblOffset val="100"/>
        <c:noMultiLvlLbl val="0"/>
      </c:catAx>
      <c:valAx>
        <c:axId val="108702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t>WTO aggregate trade effect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2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11</xdr:col>
      <xdr:colOff>536864</xdr:colOff>
      <xdr:row>132</xdr:row>
      <xdr:rowOff>126422</xdr:rowOff>
    </xdr:from>
    <xdr:to>
      <xdr:col>17</xdr:col>
      <xdr:colOff>225136</xdr:colOff>
      <xdr:row>145</xdr:row>
      <xdr:rowOff>167986</xdr:rowOff>
    </xdr:to>
    <xdr:graphicFrame macro="">
      <xdr:nvGraphicFramePr>
        <xdr:cNvPr id="12" name="Diagramm 11">
          <a:extLst>
            <a:ext uri="{FF2B5EF4-FFF2-40B4-BE49-F238E27FC236}">
              <a16:creationId xmlns:a16="http://schemas.microsoft.com/office/drawing/2014/main" id="{9281FCC1-B971-4212-B1BF-B245F0189A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587188</xdr:colOff>
      <xdr:row>8</xdr:row>
      <xdr:rowOff>99733</xdr:rowOff>
    </xdr:from>
    <xdr:to>
      <xdr:col>17</xdr:col>
      <xdr:colOff>318247</xdr:colOff>
      <xdr:row>22</xdr:row>
      <xdr:rowOff>19049</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3446929</xdr:colOff>
      <xdr:row>8</xdr:row>
      <xdr:rowOff>112059</xdr:rowOff>
    </xdr:from>
    <xdr:to>
      <xdr:col>7</xdr:col>
      <xdr:colOff>717176</xdr:colOff>
      <xdr:row>24</xdr:row>
      <xdr:rowOff>145677</xdr:rowOff>
    </xdr:to>
    <xdr:graphicFrame macro="">
      <xdr:nvGraphicFramePr>
        <xdr:cNvPr id="2" name="Diagramm 1">
          <a:extLst>
            <a:ext uri="{FF2B5EF4-FFF2-40B4-BE49-F238E27FC236}">
              <a16:creationId xmlns:a16="http://schemas.microsoft.com/office/drawing/2014/main" id="{4489560A-F872-4A33-939C-7CDF92B3D1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485774</xdr:colOff>
      <xdr:row>5</xdr:row>
      <xdr:rowOff>66681</xdr:rowOff>
    </xdr:from>
    <xdr:to>
      <xdr:col>12</xdr:col>
      <xdr:colOff>47625</xdr:colOff>
      <xdr:row>24</xdr:row>
      <xdr:rowOff>19050</xdr:rowOff>
    </xdr:to>
    <xdr:graphicFrame macro="">
      <xdr:nvGraphicFramePr>
        <xdr:cNvPr id="2" name="Diagramm 1">
          <a:extLst>
            <a:ext uri="{FF2B5EF4-FFF2-40B4-BE49-F238E27FC236}">
              <a16:creationId xmlns:a16="http://schemas.microsoft.com/office/drawing/2014/main" id="{9FC19806-C5EF-468D-8C94-1BEC3DA71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64587</xdr:colOff>
      <xdr:row>5</xdr:row>
      <xdr:rowOff>58765</xdr:rowOff>
    </xdr:from>
    <xdr:to>
      <xdr:col>20</xdr:col>
      <xdr:colOff>193730</xdr:colOff>
      <xdr:row>24</xdr:row>
      <xdr:rowOff>64577</xdr:rowOff>
    </xdr:to>
    <xdr:graphicFrame macro="">
      <xdr:nvGraphicFramePr>
        <xdr:cNvPr id="3" name="Diagramm 2">
          <a:extLst>
            <a:ext uri="{FF2B5EF4-FFF2-40B4-BE49-F238E27FC236}">
              <a16:creationId xmlns:a16="http://schemas.microsoft.com/office/drawing/2014/main" id="{6B7E491E-9879-4B0F-8364-CD4E1C0E7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370341</xdr:colOff>
      <xdr:row>9</xdr:row>
      <xdr:rowOff>27215</xdr:rowOff>
    </xdr:from>
    <xdr:to>
      <xdr:col>19</xdr:col>
      <xdr:colOff>629104</xdr:colOff>
      <xdr:row>37</xdr:row>
      <xdr:rowOff>27215</xdr:rowOff>
    </xdr:to>
    <xdr:graphicFrame macro="">
      <xdr:nvGraphicFramePr>
        <xdr:cNvPr id="6" name="Chart 5">
          <a:extLst>
            <a:ext uri="{FF2B5EF4-FFF2-40B4-BE49-F238E27FC236}">
              <a16:creationId xmlns:a16="http://schemas.microsoft.com/office/drawing/2014/main" id="{E5CBA4F9-4985-40FF-B162-217F75CAD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0.5062</cdr:x>
      <cdr:y>0.08333</cdr:y>
    </cdr:from>
    <cdr:to>
      <cdr:x>0.50703</cdr:x>
      <cdr:y>0.90646</cdr:y>
    </cdr:to>
    <cdr:cxnSp macro="">
      <cdr:nvCxnSpPr>
        <cdr:cNvPr id="3" name="Straight Connector 2">
          <a:extLst xmlns:a="http://schemas.openxmlformats.org/drawingml/2006/main">
            <a:ext uri="{FF2B5EF4-FFF2-40B4-BE49-F238E27FC236}">
              <a16:creationId xmlns:a16="http://schemas.microsoft.com/office/drawing/2014/main" id="{9A4CAEB3-E50D-402A-8CED-09D949F79288}"/>
            </a:ext>
          </a:extLst>
        </cdr:cNvPr>
        <cdr:cNvCxnSpPr/>
      </cdr:nvCxnSpPr>
      <cdr:spPr>
        <a:xfrm xmlns:a="http://schemas.openxmlformats.org/drawingml/2006/main" flipH="1">
          <a:off x="5770563" y="466725"/>
          <a:ext cx="9525" cy="4610100"/>
        </a:xfrm>
        <a:prstGeom xmlns:a="http://schemas.openxmlformats.org/drawingml/2006/main" prst="line">
          <a:avLst/>
        </a:prstGeom>
        <a:ln xmlns:a="http://schemas.openxmlformats.org/drawingml/2006/main" w="381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0.08007</cdr:x>
      <cdr:y>0.4966</cdr:y>
    </cdr:from>
    <cdr:to>
      <cdr:x>0.93399</cdr:x>
      <cdr:y>0.4983</cdr:y>
    </cdr:to>
    <cdr:cxnSp macro="">
      <cdr:nvCxnSpPr>
        <cdr:cNvPr id="6" name="Straight Connector 5">
          <a:extLst xmlns:a="http://schemas.openxmlformats.org/drawingml/2006/main">
            <a:ext uri="{FF2B5EF4-FFF2-40B4-BE49-F238E27FC236}">
              <a16:creationId xmlns:a16="http://schemas.microsoft.com/office/drawing/2014/main" id="{7B0F9E53-5A47-402F-B622-E3D6C504825C}"/>
            </a:ext>
          </a:extLst>
        </cdr:cNvPr>
        <cdr:cNvCxnSpPr/>
      </cdr:nvCxnSpPr>
      <cdr:spPr>
        <a:xfrm xmlns:a="http://schemas.openxmlformats.org/drawingml/2006/main" flipV="1">
          <a:off x="912813" y="2781300"/>
          <a:ext cx="9734550" cy="9525"/>
        </a:xfrm>
        <a:prstGeom xmlns:a="http://schemas.openxmlformats.org/drawingml/2006/main" prst="line">
          <a:avLst/>
        </a:prstGeom>
        <a:ln xmlns:a="http://schemas.openxmlformats.org/drawingml/2006/main" w="381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0.75968</cdr:x>
      <cdr:y>0.08402</cdr:y>
    </cdr:from>
    <cdr:to>
      <cdr:x>0.93133</cdr:x>
      <cdr:y>0.16276</cdr:y>
    </cdr:to>
    <cdr:sp macro="" textlink="">
      <cdr:nvSpPr>
        <cdr:cNvPr id="4" name="Textfeld 11">
          <a:extLst xmlns:a="http://schemas.openxmlformats.org/drawingml/2006/main">
            <a:ext uri="{FF2B5EF4-FFF2-40B4-BE49-F238E27FC236}">
              <a16:creationId xmlns:a16="http://schemas.microsoft.com/office/drawing/2014/main" id="{4DEB7319-7533-4D91-8537-0BBBAEA9C43D}"/>
            </a:ext>
          </a:extLst>
        </cdr:cNvPr>
        <cdr:cNvSpPr txBox="1"/>
      </cdr:nvSpPr>
      <cdr:spPr>
        <a:xfrm xmlns:a="http://schemas.openxmlformats.org/drawingml/2006/main">
          <a:off x="9050972" y="466090"/>
          <a:ext cx="2045017" cy="436786"/>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solidFill>
                <a:schemeClr val="tx1"/>
              </a:solidFill>
              <a:effectLst/>
              <a:latin typeface="+mn-lt"/>
              <a:ea typeface="+mn-ea"/>
              <a:cs typeface="+mn-cs"/>
            </a:rPr>
            <a:t>increase</a:t>
          </a:r>
          <a:r>
            <a:rPr lang="en-GB" sz="1100" b="1" baseline="0">
              <a:solidFill>
                <a:schemeClr val="tx1"/>
              </a:solidFill>
              <a:effectLst/>
              <a:latin typeface="+mn-lt"/>
              <a:ea typeface="+mn-ea"/>
              <a:cs typeface="+mn-cs"/>
            </a:rPr>
            <a:t> in producer prices  / increase in consumer prices</a:t>
          </a:r>
          <a:endParaRPr lang="de-DE">
            <a:effectLst/>
          </a:endParaRPr>
        </a:p>
      </cdr:txBody>
    </cdr:sp>
  </cdr:relSizeAnchor>
  <cdr:relSizeAnchor xmlns:cdr="http://schemas.openxmlformats.org/drawingml/2006/chartDrawing">
    <cdr:from>
      <cdr:x>0.07686</cdr:x>
      <cdr:y>0.82921</cdr:y>
    </cdr:from>
    <cdr:to>
      <cdr:x>0.24794</cdr:x>
      <cdr:y>0.90795</cdr:y>
    </cdr:to>
    <cdr:sp macro="" textlink="">
      <cdr:nvSpPr>
        <cdr:cNvPr id="7" name="Textfeld 11">
          <a:extLst xmlns:a="http://schemas.openxmlformats.org/drawingml/2006/main">
            <a:ext uri="{FF2B5EF4-FFF2-40B4-BE49-F238E27FC236}">
              <a16:creationId xmlns:a16="http://schemas.microsoft.com/office/drawing/2014/main" id="{4DEB7319-7533-4D91-8537-0BBBAEA9C43D}"/>
            </a:ext>
          </a:extLst>
        </cdr:cNvPr>
        <cdr:cNvSpPr txBox="1"/>
      </cdr:nvSpPr>
      <cdr:spPr>
        <a:xfrm xmlns:a="http://schemas.openxmlformats.org/drawingml/2006/main">
          <a:off x="915670" y="4599940"/>
          <a:ext cx="2038349" cy="436786"/>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1100" b="1">
              <a:solidFill>
                <a:schemeClr val="tx1"/>
              </a:solidFill>
              <a:effectLst/>
              <a:latin typeface="+mn-lt"/>
              <a:ea typeface="+mn-ea"/>
              <a:cs typeface="+mn-cs"/>
            </a:rPr>
            <a:t>decrease</a:t>
          </a:r>
          <a:r>
            <a:rPr lang="en-GB" sz="1100" b="1" baseline="0">
              <a:solidFill>
                <a:schemeClr val="tx1"/>
              </a:solidFill>
              <a:effectLst/>
              <a:latin typeface="+mn-lt"/>
              <a:ea typeface="+mn-ea"/>
              <a:cs typeface="+mn-cs"/>
            </a:rPr>
            <a:t> in  producer prices  / decrease in consumer prices</a:t>
          </a:r>
          <a:endParaRPr lang="de-DE">
            <a:effectLst/>
          </a:endParaRPr>
        </a:p>
      </cdr:txBody>
    </cdr:sp>
  </cdr:relSizeAnchor>
  <cdr:relSizeAnchor xmlns:cdr="http://schemas.openxmlformats.org/drawingml/2006/chartDrawing">
    <cdr:from>
      <cdr:x>0.75928</cdr:x>
      <cdr:y>0.8402</cdr:y>
    </cdr:from>
    <cdr:to>
      <cdr:x>0.93037</cdr:x>
      <cdr:y>0.91894</cdr:y>
    </cdr:to>
    <cdr:sp macro="" textlink="">
      <cdr:nvSpPr>
        <cdr:cNvPr id="8" name="Textfeld 11">
          <a:extLst xmlns:a="http://schemas.openxmlformats.org/drawingml/2006/main">
            <a:ext uri="{FF2B5EF4-FFF2-40B4-BE49-F238E27FC236}">
              <a16:creationId xmlns:a16="http://schemas.microsoft.com/office/drawing/2014/main" id="{FABEC39E-08AB-40CE-9D07-AB3D784149D8}"/>
            </a:ext>
          </a:extLst>
        </cdr:cNvPr>
        <cdr:cNvSpPr txBox="1"/>
      </cdr:nvSpPr>
      <cdr:spPr>
        <a:xfrm xmlns:a="http://schemas.openxmlformats.org/drawingml/2006/main">
          <a:off x="9046210" y="4660900"/>
          <a:ext cx="2038349" cy="436786"/>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solidFill>
                <a:schemeClr val="tx1"/>
              </a:solidFill>
              <a:effectLst/>
              <a:latin typeface="+mn-lt"/>
              <a:ea typeface="+mn-ea"/>
              <a:cs typeface="+mn-cs"/>
            </a:rPr>
            <a:t>increase</a:t>
          </a:r>
          <a:r>
            <a:rPr lang="en-GB" sz="1100" b="1" baseline="0">
              <a:solidFill>
                <a:schemeClr val="tx1"/>
              </a:solidFill>
              <a:effectLst/>
              <a:latin typeface="+mn-lt"/>
              <a:ea typeface="+mn-ea"/>
              <a:cs typeface="+mn-cs"/>
            </a:rPr>
            <a:t> in producer prices  / decrease in consumer prices</a:t>
          </a:r>
          <a:endParaRPr lang="de-DE">
            <a:effectLst/>
          </a:endParaRPr>
        </a:p>
      </cdr:txBody>
    </cdr:sp>
  </cdr:relSizeAnchor>
  <cdr:relSizeAnchor xmlns:cdr="http://schemas.openxmlformats.org/drawingml/2006/chartDrawing">
    <cdr:from>
      <cdr:x>0.07681</cdr:x>
      <cdr:y>0.08746</cdr:y>
    </cdr:from>
    <cdr:to>
      <cdr:x>0.24789</cdr:x>
      <cdr:y>0.1662</cdr:y>
    </cdr:to>
    <cdr:sp macro="" textlink="">
      <cdr:nvSpPr>
        <cdr:cNvPr id="9" name="Textfeld 11">
          <a:extLst xmlns:a="http://schemas.openxmlformats.org/drawingml/2006/main">
            <a:ext uri="{FF2B5EF4-FFF2-40B4-BE49-F238E27FC236}">
              <a16:creationId xmlns:a16="http://schemas.microsoft.com/office/drawing/2014/main" id="{4DEB7319-7533-4D91-8537-0BBBAEA9C43D}"/>
            </a:ext>
          </a:extLst>
        </cdr:cNvPr>
        <cdr:cNvSpPr txBox="1"/>
      </cdr:nvSpPr>
      <cdr:spPr>
        <a:xfrm xmlns:a="http://schemas.openxmlformats.org/drawingml/2006/main">
          <a:off x="908050" y="499836"/>
          <a:ext cx="2022449" cy="449999"/>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1100" b="1">
              <a:solidFill>
                <a:schemeClr val="tx1"/>
              </a:solidFill>
              <a:effectLst/>
              <a:latin typeface="+mn-lt"/>
              <a:ea typeface="+mn-ea"/>
              <a:cs typeface="+mn-cs"/>
            </a:rPr>
            <a:t>decrease</a:t>
          </a:r>
          <a:r>
            <a:rPr lang="en-GB" sz="1100" b="1" baseline="0">
              <a:solidFill>
                <a:schemeClr val="tx1"/>
              </a:solidFill>
              <a:effectLst/>
              <a:latin typeface="+mn-lt"/>
              <a:ea typeface="+mn-ea"/>
              <a:cs typeface="+mn-cs"/>
            </a:rPr>
            <a:t> in  producer prices  / increase in consumer prices</a:t>
          </a:r>
          <a:endParaRPr lang="de-DE">
            <a:effectLs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14</xdr:col>
      <xdr:colOff>357186</xdr:colOff>
      <xdr:row>4</xdr:row>
      <xdr:rowOff>128588</xdr:rowOff>
    </xdr:from>
    <xdr:to>
      <xdr:col>35</xdr:col>
      <xdr:colOff>69273</xdr:colOff>
      <xdr:row>33</xdr:row>
      <xdr:rowOff>95250</xdr:rowOff>
    </xdr:to>
    <xdr:graphicFrame macro="">
      <xdr:nvGraphicFramePr>
        <xdr:cNvPr id="4" name="Diagramm 3">
          <a:extLst>
            <a:ext uri="{FF2B5EF4-FFF2-40B4-BE49-F238E27FC236}">
              <a16:creationId xmlns:a16="http://schemas.microsoft.com/office/drawing/2014/main" id="{A3514F54-6740-44E9-AC8C-D2B5B5C634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620001</xdr:colOff>
      <xdr:row>3</xdr:row>
      <xdr:rowOff>168851</xdr:rowOff>
    </xdr:from>
    <xdr:to>
      <xdr:col>39</xdr:col>
      <xdr:colOff>419100</xdr:colOff>
      <xdr:row>47</xdr:row>
      <xdr:rowOff>66677</xdr:rowOff>
    </xdr:to>
    <xdr:graphicFrame macro="">
      <xdr:nvGraphicFramePr>
        <xdr:cNvPr id="3" name="Diagramm 2">
          <a:extLst>
            <a:ext uri="{FF2B5EF4-FFF2-40B4-BE49-F238E27FC236}">
              <a16:creationId xmlns:a16="http://schemas.microsoft.com/office/drawing/2014/main" id="{9E213493-5366-4C7A-9AEE-0F6D7011C2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576278</xdr:colOff>
      <xdr:row>3</xdr:row>
      <xdr:rowOff>152400</xdr:rowOff>
    </xdr:from>
    <xdr:to>
      <xdr:col>39</xdr:col>
      <xdr:colOff>762000</xdr:colOff>
      <xdr:row>53</xdr:row>
      <xdr:rowOff>-1</xdr:rowOff>
    </xdr:to>
    <xdr:graphicFrame macro="">
      <xdr:nvGraphicFramePr>
        <xdr:cNvPr id="2" name="Diagramm 1">
          <a:extLst>
            <a:ext uri="{FF2B5EF4-FFF2-40B4-BE49-F238E27FC236}">
              <a16:creationId xmlns:a16="http://schemas.microsoft.com/office/drawing/2014/main" id="{3D96D77F-2D97-49C4-98B7-6BFC0EFEDA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500077</xdr:colOff>
      <xdr:row>3</xdr:row>
      <xdr:rowOff>0</xdr:rowOff>
    </xdr:from>
    <xdr:to>
      <xdr:col>39</xdr:col>
      <xdr:colOff>38100</xdr:colOff>
      <xdr:row>40</xdr:row>
      <xdr:rowOff>76199</xdr:rowOff>
    </xdr:to>
    <xdr:graphicFrame macro="">
      <xdr:nvGraphicFramePr>
        <xdr:cNvPr id="2" name="Diagramm 1">
          <a:extLst>
            <a:ext uri="{FF2B5EF4-FFF2-40B4-BE49-F238E27FC236}">
              <a16:creationId xmlns:a16="http://schemas.microsoft.com/office/drawing/2014/main" id="{3F620CAA-DDBF-484E-B335-D3B5F57AF0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203488</xdr:colOff>
      <xdr:row>5</xdr:row>
      <xdr:rowOff>1</xdr:rowOff>
    </xdr:from>
    <xdr:to>
      <xdr:col>38</xdr:col>
      <xdr:colOff>666750</xdr:colOff>
      <xdr:row>32</xdr:row>
      <xdr:rowOff>138546</xdr:rowOff>
    </xdr:to>
    <xdr:graphicFrame macro="">
      <xdr:nvGraphicFramePr>
        <xdr:cNvPr id="4" name="Diagramm 3">
          <a:extLst>
            <a:ext uri="{FF2B5EF4-FFF2-40B4-BE49-F238E27FC236}">
              <a16:creationId xmlns:a16="http://schemas.microsoft.com/office/drawing/2014/main" id="{CFAE8E49-AD0F-43C7-8B30-95E8A39D62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179676</xdr:colOff>
      <xdr:row>35</xdr:row>
      <xdr:rowOff>142876</xdr:rowOff>
    </xdr:from>
    <xdr:to>
      <xdr:col>38</xdr:col>
      <xdr:colOff>680357</xdr:colOff>
      <xdr:row>63</xdr:row>
      <xdr:rowOff>90921</xdr:rowOff>
    </xdr:to>
    <xdr:graphicFrame macro="">
      <xdr:nvGraphicFramePr>
        <xdr:cNvPr id="5" name="Diagramm 4">
          <a:extLst>
            <a:ext uri="{FF2B5EF4-FFF2-40B4-BE49-F238E27FC236}">
              <a16:creationId xmlns:a16="http://schemas.microsoft.com/office/drawing/2014/main" id="{0DAFEB2F-292B-4C4F-9DAC-B064E5147C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317500</xdr:colOff>
      <xdr:row>96</xdr:row>
      <xdr:rowOff>141111</xdr:rowOff>
    </xdr:from>
    <xdr:to>
      <xdr:col>20</xdr:col>
      <xdr:colOff>716080</xdr:colOff>
      <xdr:row>122</xdr:row>
      <xdr:rowOff>152822</xdr:rowOff>
    </xdr:to>
    <xdr:graphicFrame macro="">
      <xdr:nvGraphicFramePr>
        <xdr:cNvPr id="2" name="Diagramm 1">
          <a:extLst>
            <a:ext uri="{FF2B5EF4-FFF2-40B4-BE49-F238E27FC236}">
              <a16:creationId xmlns:a16="http://schemas.microsoft.com/office/drawing/2014/main" id="{3B7B6A0D-C9BA-4AEB-9297-7E079337D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806350</xdr:colOff>
      <xdr:row>121</xdr:row>
      <xdr:rowOff>59842</xdr:rowOff>
    </xdr:from>
    <xdr:to>
      <xdr:col>6</xdr:col>
      <xdr:colOff>7452</xdr:colOff>
      <xdr:row>123</xdr:row>
      <xdr:rowOff>32235</xdr:rowOff>
    </xdr:to>
    <xdr:sp macro="" textlink="">
      <xdr:nvSpPr>
        <xdr:cNvPr id="3" name="Textfeld 2">
          <a:extLst>
            <a:ext uri="{FF2B5EF4-FFF2-40B4-BE49-F238E27FC236}">
              <a16:creationId xmlns:a16="http://schemas.microsoft.com/office/drawing/2014/main" id="{FEF8A001-747D-4722-8532-F1C7C8119228}"/>
            </a:ext>
          </a:extLst>
        </xdr:cNvPr>
        <xdr:cNvSpPr txBox="1"/>
      </xdr:nvSpPr>
      <xdr:spPr>
        <a:xfrm>
          <a:off x="758725" y="9394342"/>
          <a:ext cx="3935027" cy="353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dirty="0">
              <a:latin typeface="Calibri" panose="020F0502020204030204" pitchFamily="34" charset="0"/>
              <a:cs typeface="Calibri" panose="020F0502020204030204" pitchFamily="34" charset="0"/>
            </a:rPr>
            <a:t>Source: World Trade Organization (WTO); own representation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1076325</xdr:colOff>
      <xdr:row>274</xdr:row>
      <xdr:rowOff>185737</xdr:rowOff>
    </xdr:from>
    <xdr:to>
      <xdr:col>8</xdr:col>
      <xdr:colOff>133350</xdr:colOff>
      <xdr:row>289</xdr:row>
      <xdr:rowOff>71437</xdr:rowOff>
    </xdr:to>
    <xdr:graphicFrame macro="">
      <xdr:nvGraphicFramePr>
        <xdr:cNvPr id="2" name="Diagramm 1">
          <a:extLst>
            <a:ext uri="{FF2B5EF4-FFF2-40B4-BE49-F238E27FC236}">
              <a16:creationId xmlns:a16="http://schemas.microsoft.com/office/drawing/2014/main" id="{B5AB839A-DAA7-47CA-B139-00C708063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6</xdr:row>
      <xdr:rowOff>19051</xdr:rowOff>
    </xdr:from>
    <xdr:to>
      <xdr:col>4</xdr:col>
      <xdr:colOff>238125</xdr:colOff>
      <xdr:row>23</xdr:row>
      <xdr:rowOff>28575</xdr:rowOff>
    </xdr:to>
    <xdr:graphicFrame macro="">
      <xdr:nvGraphicFramePr>
        <xdr:cNvPr id="2" name="Diagramm 1">
          <a:extLst>
            <a:ext uri="{FF2B5EF4-FFF2-40B4-BE49-F238E27FC236}">
              <a16:creationId xmlns:a16="http://schemas.microsoft.com/office/drawing/2014/main" id="{8814CDFB-033F-4792-B963-2C0C64A6C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123824</xdr:colOff>
      <xdr:row>8</xdr:row>
      <xdr:rowOff>95249</xdr:rowOff>
    </xdr:from>
    <xdr:to>
      <xdr:col>5</xdr:col>
      <xdr:colOff>171450</xdr:colOff>
      <xdr:row>29</xdr:row>
      <xdr:rowOff>76200</xdr:rowOff>
    </xdr:to>
    <xdr:graphicFrame macro="">
      <xdr:nvGraphicFramePr>
        <xdr:cNvPr id="2" name="Diagramm 1">
          <a:extLst>
            <a:ext uri="{FF2B5EF4-FFF2-40B4-BE49-F238E27FC236}">
              <a16:creationId xmlns:a16="http://schemas.microsoft.com/office/drawing/2014/main" id="{654202A1-D96A-4944-8F49-8C6732D07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59</xdr:col>
      <xdr:colOff>734785</xdr:colOff>
      <xdr:row>181</xdr:row>
      <xdr:rowOff>57150</xdr:rowOff>
    </xdr:from>
    <xdr:to>
      <xdr:col>68</xdr:col>
      <xdr:colOff>122464</xdr:colOff>
      <xdr:row>195</xdr:row>
      <xdr:rowOff>133350</xdr:rowOff>
    </xdr:to>
    <xdr:graphicFrame macro="">
      <xdr:nvGraphicFramePr>
        <xdr:cNvPr id="2" name="Diagramm 1">
          <a:extLst>
            <a:ext uri="{FF2B5EF4-FFF2-40B4-BE49-F238E27FC236}">
              <a16:creationId xmlns:a16="http://schemas.microsoft.com/office/drawing/2014/main" id="{B88805F9-1E7B-4D5F-BCA6-982A12961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18</xdr:col>
      <xdr:colOff>203488</xdr:colOff>
      <xdr:row>5</xdr:row>
      <xdr:rowOff>1</xdr:rowOff>
    </xdr:from>
    <xdr:to>
      <xdr:col>36</xdr:col>
      <xdr:colOff>666750</xdr:colOff>
      <xdr:row>32</xdr:row>
      <xdr:rowOff>138546</xdr:rowOff>
    </xdr:to>
    <xdr:graphicFrame macro="">
      <xdr:nvGraphicFramePr>
        <xdr:cNvPr id="2" name="Diagramm 1">
          <a:extLst>
            <a:ext uri="{FF2B5EF4-FFF2-40B4-BE49-F238E27FC236}">
              <a16:creationId xmlns:a16="http://schemas.microsoft.com/office/drawing/2014/main" id="{41D9787D-F3DD-4968-89AC-7AB83EC9E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662929</xdr:colOff>
      <xdr:row>4</xdr:row>
      <xdr:rowOff>11206</xdr:rowOff>
    </xdr:from>
    <xdr:to>
      <xdr:col>38</xdr:col>
      <xdr:colOff>285750</xdr:colOff>
      <xdr:row>31</xdr:row>
      <xdr:rowOff>149752</xdr:rowOff>
    </xdr:to>
    <xdr:graphicFrame macro="">
      <xdr:nvGraphicFramePr>
        <xdr:cNvPr id="2" name="Diagramm 1">
          <a:extLst>
            <a:ext uri="{FF2B5EF4-FFF2-40B4-BE49-F238E27FC236}">
              <a16:creationId xmlns:a16="http://schemas.microsoft.com/office/drawing/2014/main" id="{896496B3-675F-416E-B4F9-0FEC92333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to.org/english/thewto_e/whatis_e/tif_e/org6_e.htm" TargetMode="External"/><Relationship Id="rId1" Type="http://schemas.openxmlformats.org/officeDocument/2006/relationships/hyperlink" Target="https://www.wto.org/english/thewto_e/gattmem_e.ht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2"/>
  <sheetViews>
    <sheetView zoomScale="55" zoomScaleNormal="55" workbookViewId="0">
      <pane xSplit="1" ySplit="1" topLeftCell="B8" activePane="bottomRight" state="frozen"/>
      <selection pane="topRight" activeCell="B1" sqref="B1"/>
      <selection pane="bottomLeft" activeCell="A2" sqref="A2"/>
      <selection pane="bottomRight" activeCell="A15" sqref="A15:XFD15"/>
    </sheetView>
  </sheetViews>
  <sheetFormatPr defaultColWidth="10.58203125" defaultRowHeight="15.5" x14ac:dyDescent="0.35"/>
  <cols>
    <col min="1" max="1" width="12.33203125" style="8" bestFit="1" customWidth="1"/>
    <col min="2" max="3" width="11.83203125" bestFit="1" customWidth="1"/>
    <col min="4" max="4" width="13.08203125" bestFit="1" customWidth="1"/>
    <col min="6" max="7" width="30.25" bestFit="1" customWidth="1"/>
    <col min="8" max="8" width="29.5" style="15" bestFit="1" customWidth="1"/>
  </cols>
  <sheetData>
    <row r="1" spans="1:8" s="8" customFormat="1" x14ac:dyDescent="0.35">
      <c r="A1" s="8" t="s">
        <v>0</v>
      </c>
      <c r="B1" s="8" t="s">
        <v>1</v>
      </c>
      <c r="C1" s="8" t="s">
        <v>2</v>
      </c>
      <c r="D1" s="8" t="s">
        <v>3</v>
      </c>
      <c r="E1" s="8" t="s">
        <v>4</v>
      </c>
      <c r="F1" s="8" t="s">
        <v>5</v>
      </c>
      <c r="G1" s="8" t="s">
        <v>6</v>
      </c>
      <c r="H1" s="14" t="s">
        <v>7</v>
      </c>
    </row>
    <row r="2" spans="1:8" x14ac:dyDescent="0.35">
      <c r="A2" s="8" t="s">
        <v>8</v>
      </c>
      <c r="B2" s="9">
        <v>-3.2879010000000002</v>
      </c>
      <c r="C2" s="9">
        <v>0.95864245999999997</v>
      </c>
      <c r="D2" s="9">
        <v>0.94506422999999995</v>
      </c>
      <c r="E2" s="9">
        <v>-1.6024788000000001</v>
      </c>
      <c r="F2" t="s">
        <v>9</v>
      </c>
      <c r="G2" t="s">
        <v>10</v>
      </c>
      <c r="H2" s="15" t="s">
        <v>11</v>
      </c>
    </row>
    <row r="3" spans="1:8" x14ac:dyDescent="0.35">
      <c r="A3" s="8" t="s">
        <v>12</v>
      </c>
      <c r="B3" s="9">
        <v>0.35824012</v>
      </c>
      <c r="C3" s="9">
        <v>0.52479299000000001</v>
      </c>
      <c r="D3" s="9">
        <v>1.1933147</v>
      </c>
      <c r="E3" s="9">
        <v>-0.43953078000000001</v>
      </c>
      <c r="F3" t="s">
        <v>13</v>
      </c>
      <c r="G3" t="s">
        <v>14</v>
      </c>
      <c r="H3" s="15" t="s">
        <v>15</v>
      </c>
    </row>
    <row r="4" spans="1:8" x14ac:dyDescent="0.35">
      <c r="A4" s="8" t="s">
        <v>16</v>
      </c>
      <c r="B4" s="9">
        <v>-0.82109372999999997</v>
      </c>
      <c r="C4" s="9">
        <v>1.357707</v>
      </c>
      <c r="D4" s="9">
        <v>-0.73721629</v>
      </c>
      <c r="E4" s="9">
        <v>-0.91443211000000002</v>
      </c>
      <c r="F4" t="s">
        <v>9</v>
      </c>
      <c r="G4" t="s">
        <v>17</v>
      </c>
      <c r="H4" s="15" t="s">
        <v>18</v>
      </c>
    </row>
    <row r="5" spans="1:8" x14ac:dyDescent="0.35">
      <c r="A5" s="8" t="s">
        <v>19</v>
      </c>
      <c r="B5" s="9">
        <v>0.15893789</v>
      </c>
      <c r="C5" s="9">
        <v>1.662639</v>
      </c>
      <c r="D5" s="9">
        <v>8.1029699999999993E-3</v>
      </c>
      <c r="E5" s="9">
        <v>2.2220813000000001</v>
      </c>
      <c r="F5" t="s">
        <v>17</v>
      </c>
      <c r="G5" t="s">
        <v>17</v>
      </c>
      <c r="H5" s="15" t="s">
        <v>20</v>
      </c>
    </row>
    <row r="6" spans="1:8" x14ac:dyDescent="0.35">
      <c r="A6" s="8" t="s">
        <v>21</v>
      </c>
      <c r="B6" s="9">
        <v>-0.30295491000000002</v>
      </c>
      <c r="C6" s="9">
        <v>-0.56392058</v>
      </c>
      <c r="D6" s="9">
        <v>-0.39331693000000001</v>
      </c>
      <c r="E6" s="9">
        <v>3.3762900000000001E-3</v>
      </c>
      <c r="F6" t="s">
        <v>13</v>
      </c>
      <c r="G6" t="s">
        <v>17</v>
      </c>
      <c r="H6" s="15" t="s">
        <v>22</v>
      </c>
    </row>
    <row r="7" spans="1:8" x14ac:dyDescent="0.35">
      <c r="A7" s="8" t="s">
        <v>23</v>
      </c>
      <c r="B7" s="9">
        <v>-2.0793470000000001E-2</v>
      </c>
      <c r="C7" s="9">
        <v>6.6301554999999999</v>
      </c>
      <c r="D7" s="9">
        <v>1.4191400000000001</v>
      </c>
      <c r="E7" s="9">
        <v>1.4101094000000001</v>
      </c>
      <c r="F7" t="s">
        <v>17</v>
      </c>
      <c r="G7" t="s">
        <v>17</v>
      </c>
      <c r="H7" s="15" t="s">
        <v>24</v>
      </c>
    </row>
    <row r="8" spans="1:8" x14ac:dyDescent="0.35">
      <c r="A8" s="8" t="s">
        <v>25</v>
      </c>
      <c r="B8" s="9">
        <v>0.36994534000000001</v>
      </c>
      <c r="C8" s="9">
        <v>1.0831895</v>
      </c>
      <c r="D8" s="9">
        <v>0.89993718</v>
      </c>
      <c r="E8" s="9">
        <v>1.8698296999999999</v>
      </c>
      <c r="F8" t="s">
        <v>9</v>
      </c>
      <c r="G8" t="s">
        <v>14</v>
      </c>
      <c r="H8" s="15" t="s">
        <v>26</v>
      </c>
    </row>
    <row r="9" spans="1:8" x14ac:dyDescent="0.35">
      <c r="A9" s="8" t="s">
        <v>27</v>
      </c>
      <c r="B9" s="9">
        <v>-3.0673249999999999E-2</v>
      </c>
      <c r="C9" s="9">
        <v>2.0114955999999999</v>
      </c>
      <c r="D9" s="9">
        <v>0.41113913000000002</v>
      </c>
      <c r="E9" s="9">
        <v>-0.48656542000000003</v>
      </c>
      <c r="F9" t="s">
        <v>14</v>
      </c>
      <c r="G9" t="s">
        <v>14</v>
      </c>
      <c r="H9" s="15" t="s">
        <v>28</v>
      </c>
    </row>
    <row r="10" spans="1:8" x14ac:dyDescent="0.35">
      <c r="A10" s="8" t="s">
        <v>29</v>
      </c>
      <c r="B10" s="9">
        <v>2.3532359</v>
      </c>
      <c r="C10" s="9">
        <v>-0.14897840000000001</v>
      </c>
      <c r="D10" s="9">
        <v>1.1734172</v>
      </c>
      <c r="E10" s="9"/>
      <c r="F10" t="s">
        <v>17</v>
      </c>
      <c r="G10" t="s">
        <v>10</v>
      </c>
      <c r="H10" s="15" t="s">
        <v>30</v>
      </c>
    </row>
    <row r="11" spans="1:8" x14ac:dyDescent="0.35">
      <c r="A11" s="8" t="s">
        <v>31</v>
      </c>
      <c r="B11" s="9">
        <v>-0.24704962</v>
      </c>
      <c r="C11" s="9">
        <v>1.8599344</v>
      </c>
      <c r="D11" s="9">
        <v>0.51599781</v>
      </c>
      <c r="E11" s="9">
        <v>0.17681479</v>
      </c>
      <c r="F11" t="s">
        <v>14</v>
      </c>
      <c r="G11" t="s">
        <v>14</v>
      </c>
      <c r="H11" s="15" t="s">
        <v>32</v>
      </c>
    </row>
    <row r="12" spans="1:8" x14ac:dyDescent="0.35">
      <c r="A12" s="8" t="s">
        <v>33</v>
      </c>
      <c r="B12" s="9">
        <v>2.0432098999999999</v>
      </c>
      <c r="C12" s="9">
        <v>4.2011909000000003</v>
      </c>
      <c r="D12" s="9">
        <v>0.3680734</v>
      </c>
      <c r="E12" s="9">
        <v>1.9823647</v>
      </c>
      <c r="F12" t="s">
        <v>17</v>
      </c>
      <c r="G12" t="s">
        <v>10</v>
      </c>
      <c r="H12" s="15" t="s">
        <v>34</v>
      </c>
    </row>
    <row r="13" spans="1:8" x14ac:dyDescent="0.35">
      <c r="A13" s="8" t="s">
        <v>35</v>
      </c>
      <c r="B13" s="9">
        <v>3.0240364999999998</v>
      </c>
      <c r="C13" s="9">
        <v>2.2027583000000002</v>
      </c>
      <c r="D13" s="9">
        <v>2.5659689999999999</v>
      </c>
      <c r="E13" s="9">
        <v>0.61418209999999995</v>
      </c>
      <c r="F13" t="s">
        <v>17</v>
      </c>
      <c r="G13" t="s">
        <v>10</v>
      </c>
      <c r="H13" s="15" t="s">
        <v>36</v>
      </c>
    </row>
    <row r="14" spans="1:8" x14ac:dyDescent="0.35">
      <c r="A14" s="8" t="s">
        <v>37</v>
      </c>
      <c r="B14" s="9">
        <v>1.1998696</v>
      </c>
      <c r="C14" s="9">
        <v>-2.8277055999999998</v>
      </c>
      <c r="D14" s="9">
        <v>1.3742421</v>
      </c>
      <c r="E14" s="9">
        <v>2.3313456000000001</v>
      </c>
      <c r="F14" t="s">
        <v>17</v>
      </c>
      <c r="G14" t="s">
        <v>10</v>
      </c>
      <c r="H14" s="15" t="s">
        <v>38</v>
      </c>
    </row>
    <row r="15" spans="1:8" x14ac:dyDescent="0.35">
      <c r="A15" s="8" t="s">
        <v>39</v>
      </c>
      <c r="B15" s="9">
        <v>-7.469017E-2</v>
      </c>
      <c r="C15" s="9">
        <v>-0.19106292</v>
      </c>
      <c r="D15" s="9">
        <v>-8.346837E-2</v>
      </c>
      <c r="E15" s="9">
        <v>-1.3342305999999999</v>
      </c>
      <c r="F15" t="s">
        <v>14</v>
      </c>
      <c r="G15" t="s">
        <v>14</v>
      </c>
      <c r="H15" s="15" t="s">
        <v>40</v>
      </c>
    </row>
    <row r="16" spans="1:8" x14ac:dyDescent="0.35">
      <c r="A16" s="8" t="s">
        <v>41</v>
      </c>
      <c r="B16" s="9">
        <v>0.77171710999999998</v>
      </c>
      <c r="C16" s="9">
        <v>-0.92849621999999998</v>
      </c>
      <c r="D16" s="9">
        <v>0.81614260000000005</v>
      </c>
      <c r="E16" s="9">
        <v>-1.0998824</v>
      </c>
      <c r="F16" t="s">
        <v>9</v>
      </c>
      <c r="G16" t="s">
        <v>17</v>
      </c>
      <c r="H16" s="15" t="s">
        <v>42</v>
      </c>
    </row>
    <row r="17" spans="1:8" x14ac:dyDescent="0.35">
      <c r="A17" s="8" t="s">
        <v>43</v>
      </c>
      <c r="B17" s="9">
        <v>1.8235661999999999</v>
      </c>
      <c r="C17" s="9">
        <v>3.8109708000000002</v>
      </c>
      <c r="D17" s="9">
        <v>0.96978131999999995</v>
      </c>
      <c r="E17" s="9">
        <v>0.39660457999999998</v>
      </c>
      <c r="F17" t="s">
        <v>17</v>
      </c>
      <c r="G17" t="s">
        <v>17</v>
      </c>
      <c r="H17" s="15" t="s">
        <v>44</v>
      </c>
    </row>
    <row r="18" spans="1:8" x14ac:dyDescent="0.35">
      <c r="A18" s="8" t="s">
        <v>45</v>
      </c>
      <c r="B18" s="9">
        <v>2.3967499999999999</v>
      </c>
      <c r="C18" s="9">
        <v>2.5051230000000002</v>
      </c>
      <c r="D18" s="9">
        <v>2.8161168999999999</v>
      </c>
      <c r="E18" s="9">
        <v>-0.22709245</v>
      </c>
      <c r="F18" t="s">
        <v>9</v>
      </c>
      <c r="G18" t="s">
        <v>17</v>
      </c>
      <c r="H18" s="15" t="s">
        <v>46</v>
      </c>
    </row>
    <row r="19" spans="1:8" x14ac:dyDescent="0.35">
      <c r="A19" s="8" t="s">
        <v>47</v>
      </c>
      <c r="B19" s="9">
        <v>0.86053767999999997</v>
      </c>
      <c r="C19" s="9">
        <v>1.2292517000000001</v>
      </c>
      <c r="D19" s="9">
        <v>7.8568299999999994E-2</v>
      </c>
      <c r="E19" s="9">
        <v>0.69204449999999995</v>
      </c>
      <c r="F19" t="s">
        <v>17</v>
      </c>
      <c r="G19" t="s">
        <v>17</v>
      </c>
      <c r="H19" s="15" t="s">
        <v>48</v>
      </c>
    </row>
    <row r="20" spans="1:8" x14ac:dyDescent="0.35">
      <c r="A20" s="8" t="s">
        <v>49</v>
      </c>
      <c r="B20" s="9">
        <v>1.5042559</v>
      </c>
      <c r="C20" s="9">
        <v>4.2123626999999999</v>
      </c>
      <c r="D20" s="9">
        <v>0.50840286000000001</v>
      </c>
      <c r="E20" s="9">
        <v>-0.17562679</v>
      </c>
      <c r="F20" t="s">
        <v>17</v>
      </c>
      <c r="G20" t="s">
        <v>17</v>
      </c>
      <c r="H20" s="15" t="s">
        <v>50</v>
      </c>
    </row>
    <row r="21" spans="1:8" x14ac:dyDescent="0.35">
      <c r="A21" s="8" t="s">
        <v>51</v>
      </c>
      <c r="B21" s="9">
        <v>1.6414420999999999</v>
      </c>
      <c r="C21" s="9">
        <v>2.8667221999999999</v>
      </c>
      <c r="D21" s="9">
        <v>2.7553486999999999</v>
      </c>
      <c r="E21" s="9">
        <v>3.6066864999999999</v>
      </c>
      <c r="F21" t="s">
        <v>9</v>
      </c>
      <c r="G21" t="s">
        <v>17</v>
      </c>
      <c r="H21" s="15" t="s">
        <v>52</v>
      </c>
    </row>
    <row r="22" spans="1:8" x14ac:dyDescent="0.35">
      <c r="A22" s="8" t="s">
        <v>53</v>
      </c>
      <c r="B22" s="9">
        <v>2.6570708999999999</v>
      </c>
      <c r="C22" s="9">
        <v>5.5990875000000004</v>
      </c>
      <c r="D22" s="9">
        <v>3.2799871999999999</v>
      </c>
      <c r="E22" s="9">
        <v>2.5066275999999998</v>
      </c>
      <c r="F22" t="s">
        <v>17</v>
      </c>
      <c r="G22" t="s">
        <v>17</v>
      </c>
      <c r="H22" s="15" t="s">
        <v>54</v>
      </c>
    </row>
    <row r="23" spans="1:8" x14ac:dyDescent="0.35">
      <c r="A23" s="8" t="s">
        <v>55</v>
      </c>
      <c r="B23" s="9">
        <v>7.1753499999999998E-2</v>
      </c>
      <c r="C23" s="9">
        <v>2.6756685</v>
      </c>
      <c r="D23" s="9">
        <v>1.0515819</v>
      </c>
      <c r="E23" s="9">
        <v>9.1308404000000003</v>
      </c>
      <c r="F23" t="s">
        <v>17</v>
      </c>
      <c r="G23" t="s">
        <v>10</v>
      </c>
      <c r="H23" s="15" t="s">
        <v>56</v>
      </c>
    </row>
    <row r="24" spans="1:8" x14ac:dyDescent="0.35">
      <c r="A24" s="10" t="s">
        <v>57</v>
      </c>
      <c r="B24" s="11">
        <v>0.41408052000000001</v>
      </c>
      <c r="C24" s="11">
        <v>3.4138335</v>
      </c>
      <c r="D24" s="11">
        <v>1.5847656999999999</v>
      </c>
      <c r="E24" s="11">
        <v>1.7587060999999999</v>
      </c>
      <c r="F24" t="s">
        <v>14</v>
      </c>
      <c r="G24" t="s">
        <v>14</v>
      </c>
      <c r="H24" s="15" t="s">
        <v>58</v>
      </c>
    </row>
    <row r="25" spans="1:8" x14ac:dyDescent="0.35">
      <c r="A25" s="8" t="s">
        <v>59</v>
      </c>
      <c r="B25" s="9">
        <v>-1.3039171000000001</v>
      </c>
      <c r="C25" s="9">
        <v>2.1419229</v>
      </c>
      <c r="D25" s="9">
        <v>0.63340467</v>
      </c>
      <c r="E25" s="9">
        <v>-0.61627624000000003</v>
      </c>
      <c r="F25" t="s">
        <v>14</v>
      </c>
      <c r="G25" t="s">
        <v>14</v>
      </c>
      <c r="H25" s="15" t="s">
        <v>60</v>
      </c>
    </row>
    <row r="26" spans="1:8" x14ac:dyDescent="0.35">
      <c r="A26" s="8" t="s">
        <v>61</v>
      </c>
      <c r="B26" s="9">
        <v>1.7595548000000001</v>
      </c>
      <c r="C26" s="9">
        <v>0.38546659</v>
      </c>
      <c r="D26" s="9">
        <v>1.8039128</v>
      </c>
      <c r="E26" s="9">
        <v>2.7591549999999998</v>
      </c>
      <c r="F26" t="s">
        <v>17</v>
      </c>
      <c r="G26" t="s">
        <v>17</v>
      </c>
      <c r="H26" s="15" t="s">
        <v>62</v>
      </c>
    </row>
    <row r="27" spans="1:8" x14ac:dyDescent="0.35">
      <c r="A27" s="8" t="s">
        <v>63</v>
      </c>
      <c r="B27" s="9">
        <v>0.69995229000000003</v>
      </c>
      <c r="C27" s="9">
        <v>-1.0236997999999999</v>
      </c>
      <c r="D27" s="9">
        <v>0.76774677000000002</v>
      </c>
      <c r="E27" s="9">
        <v>1.0666378000000001</v>
      </c>
      <c r="F27" t="s">
        <v>17</v>
      </c>
      <c r="G27" t="s">
        <v>17</v>
      </c>
      <c r="H27" s="15" t="s">
        <v>64</v>
      </c>
    </row>
    <row r="28" spans="1:8" x14ac:dyDescent="0.35">
      <c r="A28" s="8" t="s">
        <v>65</v>
      </c>
      <c r="B28" s="9">
        <v>0.83882926000000002</v>
      </c>
      <c r="C28" s="9">
        <v>2.9613646999999998</v>
      </c>
      <c r="D28" s="9">
        <v>0.71719054000000004</v>
      </c>
      <c r="E28" s="9">
        <v>0.96609979999999995</v>
      </c>
      <c r="F28" t="s">
        <v>17</v>
      </c>
      <c r="G28" t="s">
        <v>17</v>
      </c>
      <c r="H28" s="15" t="s">
        <v>66</v>
      </c>
    </row>
    <row r="29" spans="1:8" x14ac:dyDescent="0.35">
      <c r="A29" s="8" t="s">
        <v>67</v>
      </c>
      <c r="B29" s="9">
        <v>2.4576769999999999</v>
      </c>
      <c r="C29" s="9">
        <v>0.42573469000000003</v>
      </c>
      <c r="D29" s="9">
        <v>0.81804809000000001</v>
      </c>
      <c r="E29" s="9">
        <v>0.9353416</v>
      </c>
      <c r="F29" t="s">
        <v>9</v>
      </c>
      <c r="G29" t="s">
        <v>17</v>
      </c>
      <c r="H29" s="15" t="s">
        <v>68</v>
      </c>
    </row>
    <row r="30" spans="1:8" x14ac:dyDescent="0.35">
      <c r="A30" s="8" t="s">
        <v>69</v>
      </c>
      <c r="B30" s="9">
        <v>2.7962943999999998</v>
      </c>
      <c r="C30" s="9">
        <v>2.1802638999999999</v>
      </c>
      <c r="D30" s="9">
        <v>4.2710811</v>
      </c>
      <c r="E30" s="9">
        <v>0.13025149999999999</v>
      </c>
      <c r="F30" t="s">
        <v>17</v>
      </c>
      <c r="G30" t="s">
        <v>10</v>
      </c>
      <c r="H30" s="15" t="s">
        <v>70</v>
      </c>
    </row>
    <row r="31" spans="1:8" x14ac:dyDescent="0.35">
      <c r="A31" s="8" t="s">
        <v>71</v>
      </c>
      <c r="B31" s="9">
        <v>2.7044940999999998</v>
      </c>
      <c r="C31" s="9">
        <v>-0.26292012999999997</v>
      </c>
      <c r="D31" s="9">
        <v>1.5550489999999999</v>
      </c>
      <c r="E31" s="9">
        <v>1.5698662000000001</v>
      </c>
      <c r="F31" t="s">
        <v>9</v>
      </c>
      <c r="G31" t="s">
        <v>17</v>
      </c>
      <c r="H31" s="15" t="s">
        <v>72</v>
      </c>
    </row>
    <row r="32" spans="1:8" x14ac:dyDescent="0.35">
      <c r="A32" s="8" t="s">
        <v>73</v>
      </c>
      <c r="B32" s="9">
        <v>1.4345569</v>
      </c>
      <c r="C32" s="9">
        <v>0.86668482999999996</v>
      </c>
      <c r="D32" s="9">
        <v>0.69900954999999998</v>
      </c>
      <c r="E32" s="9">
        <v>1.5043739</v>
      </c>
      <c r="F32" t="s">
        <v>9</v>
      </c>
      <c r="G32" t="s">
        <v>17</v>
      </c>
      <c r="H32" s="15" t="s">
        <v>74</v>
      </c>
    </row>
    <row r="33" spans="1:8" x14ac:dyDescent="0.35">
      <c r="A33" s="8" t="s">
        <v>75</v>
      </c>
      <c r="B33" s="9">
        <v>-0.61772855999999998</v>
      </c>
      <c r="C33" s="9">
        <v>5.1117254000000001</v>
      </c>
      <c r="D33" s="9">
        <v>2.2030349999999999</v>
      </c>
      <c r="E33" s="9">
        <v>4.2070737999999999</v>
      </c>
      <c r="F33" t="s">
        <v>17</v>
      </c>
      <c r="G33" t="s">
        <v>17</v>
      </c>
      <c r="H33" s="15" t="s">
        <v>76</v>
      </c>
    </row>
    <row r="34" spans="1:8" x14ac:dyDescent="0.35">
      <c r="A34" s="8" t="s">
        <v>77</v>
      </c>
      <c r="B34" s="9">
        <v>1.7868710000000001</v>
      </c>
      <c r="C34" s="9">
        <v>3.4838830000000001</v>
      </c>
      <c r="D34" s="9">
        <v>2.4816742000000001</v>
      </c>
      <c r="E34" s="9">
        <v>0.40489671999999999</v>
      </c>
      <c r="F34" t="s">
        <v>17</v>
      </c>
      <c r="G34" t="s">
        <v>17</v>
      </c>
      <c r="H34" s="15" t="s">
        <v>78</v>
      </c>
    </row>
    <row r="35" spans="1:8" x14ac:dyDescent="0.35">
      <c r="A35" s="8" t="s">
        <v>79</v>
      </c>
      <c r="B35" s="9">
        <v>1.9435925000000001</v>
      </c>
      <c r="C35" s="9">
        <v>3.8180124000000002</v>
      </c>
      <c r="D35" s="9">
        <v>-0.19733434999999999</v>
      </c>
      <c r="E35" s="9">
        <v>-1.112328</v>
      </c>
      <c r="F35" t="s">
        <v>17</v>
      </c>
      <c r="G35" t="s">
        <v>17</v>
      </c>
      <c r="H35" s="15" t="s">
        <v>80</v>
      </c>
    </row>
    <row r="36" spans="1:8" x14ac:dyDescent="0.35">
      <c r="A36" s="8" t="s">
        <v>81</v>
      </c>
      <c r="B36" s="9">
        <v>1.1671962</v>
      </c>
      <c r="C36" s="9">
        <v>-0.19598707000000001</v>
      </c>
      <c r="D36" s="9">
        <v>0.27106191000000002</v>
      </c>
      <c r="E36" s="9">
        <v>-2.4402699000000001</v>
      </c>
      <c r="F36" t="s">
        <v>14</v>
      </c>
      <c r="G36" t="s">
        <v>14</v>
      </c>
      <c r="H36" s="15" t="s">
        <v>82</v>
      </c>
    </row>
    <row r="37" spans="1:8" x14ac:dyDescent="0.35">
      <c r="A37" s="8" t="s">
        <v>83</v>
      </c>
      <c r="B37" s="9">
        <v>0.32986156</v>
      </c>
      <c r="C37" s="9">
        <v>0.81885375000000005</v>
      </c>
      <c r="D37" s="9">
        <v>0.52038008999999996</v>
      </c>
      <c r="E37" s="9">
        <v>-1.2848765</v>
      </c>
      <c r="F37" t="s">
        <v>14</v>
      </c>
      <c r="G37" t="s">
        <v>14</v>
      </c>
      <c r="H37" s="15" t="s">
        <v>84</v>
      </c>
    </row>
    <row r="38" spans="1:8" x14ac:dyDescent="0.35">
      <c r="A38" s="8" t="s">
        <v>85</v>
      </c>
      <c r="B38" s="9">
        <v>-0.37427102000000001</v>
      </c>
      <c r="C38" s="9">
        <v>1.6257699000000001</v>
      </c>
      <c r="D38" s="9">
        <v>0.41264012</v>
      </c>
      <c r="E38" s="9">
        <v>-5.0420439999999997E-2</v>
      </c>
      <c r="F38" t="s">
        <v>14</v>
      </c>
      <c r="G38" t="s">
        <v>14</v>
      </c>
      <c r="H38" s="15" t="s">
        <v>86</v>
      </c>
    </row>
    <row r="39" spans="1:8" x14ac:dyDescent="0.35">
      <c r="A39" s="8" t="s">
        <v>87</v>
      </c>
      <c r="B39" s="9">
        <v>5.0194030000000001E-2</v>
      </c>
      <c r="C39" s="9">
        <v>-5.7129535999999996</v>
      </c>
      <c r="D39" s="9">
        <v>-1.3606201</v>
      </c>
      <c r="E39" s="9">
        <v>4.3324736000000001</v>
      </c>
      <c r="F39" t="s">
        <v>17</v>
      </c>
      <c r="G39" t="s">
        <v>10</v>
      </c>
      <c r="H39" s="15" t="s">
        <v>88</v>
      </c>
    </row>
    <row r="40" spans="1:8" x14ac:dyDescent="0.35">
      <c r="A40" s="8" t="s">
        <v>89</v>
      </c>
      <c r="B40" s="9">
        <v>2.1723178999999999</v>
      </c>
      <c r="C40" s="9">
        <v>0.77773318999999996</v>
      </c>
      <c r="D40" s="9">
        <v>-0.21660721999999999</v>
      </c>
      <c r="E40" s="9">
        <v>0.24349174000000001</v>
      </c>
      <c r="F40" t="s">
        <v>17</v>
      </c>
      <c r="G40" t="s">
        <v>17</v>
      </c>
      <c r="H40" s="15" t="s">
        <v>90</v>
      </c>
    </row>
    <row r="41" spans="1:8" x14ac:dyDescent="0.35">
      <c r="A41" s="8" t="s">
        <v>91</v>
      </c>
      <c r="B41" s="9">
        <v>-0.17099958000000001</v>
      </c>
      <c r="C41" s="9">
        <v>3.5302932</v>
      </c>
      <c r="D41" s="9">
        <v>0.15437855</v>
      </c>
      <c r="E41" s="9">
        <v>0.19096726</v>
      </c>
      <c r="F41" t="s">
        <v>14</v>
      </c>
      <c r="G41" t="s">
        <v>14</v>
      </c>
      <c r="H41" s="15" t="s">
        <v>92</v>
      </c>
    </row>
    <row r="42" spans="1:8" x14ac:dyDescent="0.35">
      <c r="A42" s="8" t="s">
        <v>93</v>
      </c>
      <c r="B42" s="9">
        <v>4.5008156000000001</v>
      </c>
      <c r="C42" s="9">
        <v>1.5172998</v>
      </c>
      <c r="D42" s="9">
        <v>2.1945204999999999</v>
      </c>
      <c r="E42" s="9">
        <v>-4.2151227000000002</v>
      </c>
      <c r="F42" t="s">
        <v>17</v>
      </c>
      <c r="G42" t="s">
        <v>17</v>
      </c>
      <c r="H42" s="15" t="s">
        <v>94</v>
      </c>
    </row>
    <row r="43" spans="1:8" x14ac:dyDescent="0.35">
      <c r="A43" s="8" t="s">
        <v>95</v>
      </c>
      <c r="B43" s="9">
        <v>-0.79021021000000002</v>
      </c>
      <c r="C43" s="9">
        <v>1.4387274000000001</v>
      </c>
      <c r="D43" s="9">
        <v>1.4252575000000001</v>
      </c>
      <c r="E43" s="9">
        <v>2.6644644</v>
      </c>
      <c r="F43" t="s">
        <v>9</v>
      </c>
      <c r="G43" t="s">
        <v>17</v>
      </c>
      <c r="H43" s="15" t="s">
        <v>96</v>
      </c>
    </row>
    <row r="44" spans="1:8" x14ac:dyDescent="0.35">
      <c r="A44" s="8" t="s">
        <v>97</v>
      </c>
      <c r="B44" s="9">
        <v>0.47762389999999999</v>
      </c>
      <c r="C44" s="9">
        <v>1.2005612999999999</v>
      </c>
      <c r="D44" s="9">
        <v>-0.25519858000000001</v>
      </c>
      <c r="E44" s="9">
        <v>0.87421223999999997</v>
      </c>
      <c r="F44" t="s">
        <v>17</v>
      </c>
      <c r="G44" t="s">
        <v>17</v>
      </c>
      <c r="H44" s="15" t="s">
        <v>98</v>
      </c>
    </row>
    <row r="45" spans="1:8" x14ac:dyDescent="0.35">
      <c r="A45" s="8" t="s">
        <v>99</v>
      </c>
      <c r="B45" s="9">
        <v>1.0790598</v>
      </c>
      <c r="C45" s="9">
        <v>1.1008412000000001</v>
      </c>
      <c r="D45" s="9">
        <v>0.38949945000000002</v>
      </c>
      <c r="E45" s="9">
        <v>0.84046056000000002</v>
      </c>
      <c r="F45" t="s">
        <v>14</v>
      </c>
      <c r="G45" t="s">
        <v>14</v>
      </c>
      <c r="H45" s="15" t="s">
        <v>100</v>
      </c>
    </row>
    <row r="46" spans="1:8" x14ac:dyDescent="0.35">
      <c r="A46" s="8" t="s">
        <v>101</v>
      </c>
      <c r="B46" s="9">
        <v>-1.1655133</v>
      </c>
      <c r="C46" s="9">
        <v>1.3378926</v>
      </c>
      <c r="D46" s="9">
        <v>0.37837584000000002</v>
      </c>
      <c r="E46" s="9">
        <v>-1.2529440999999999</v>
      </c>
      <c r="F46" t="s">
        <v>14</v>
      </c>
      <c r="G46" t="s">
        <v>14</v>
      </c>
      <c r="H46" s="15" t="s">
        <v>102</v>
      </c>
    </row>
    <row r="47" spans="1:8" x14ac:dyDescent="0.35">
      <c r="A47" s="8" t="s">
        <v>103</v>
      </c>
      <c r="B47" s="9">
        <v>-0.28005189000000003</v>
      </c>
      <c r="C47" s="9">
        <v>0.81228831999999995</v>
      </c>
      <c r="D47" s="9">
        <v>0.39044637999999998</v>
      </c>
      <c r="E47" s="9">
        <v>-0.97795399999999999</v>
      </c>
      <c r="F47" t="s">
        <v>14</v>
      </c>
      <c r="G47" t="s">
        <v>14</v>
      </c>
      <c r="H47" s="15" t="s">
        <v>104</v>
      </c>
    </row>
    <row r="48" spans="1:8" x14ac:dyDescent="0.35">
      <c r="A48" s="8" t="s">
        <v>105</v>
      </c>
      <c r="B48" s="9">
        <v>0.34507434999999997</v>
      </c>
      <c r="C48" s="9">
        <v>-4.9666284999999997</v>
      </c>
      <c r="D48" s="9">
        <v>-0.79836026999999998</v>
      </c>
      <c r="E48" s="9">
        <v>7.9303110999999999</v>
      </c>
      <c r="F48" t="s">
        <v>17</v>
      </c>
      <c r="G48" t="s">
        <v>17</v>
      </c>
      <c r="H48" s="15" t="s">
        <v>106</v>
      </c>
    </row>
    <row r="49" spans="1:8" x14ac:dyDescent="0.35">
      <c r="A49" s="8" t="s">
        <v>107</v>
      </c>
      <c r="B49" s="9">
        <v>-8.5850889999999999E-2</v>
      </c>
      <c r="C49" s="9">
        <v>0.60410951000000002</v>
      </c>
      <c r="D49" s="9">
        <v>0.45037463999999999</v>
      </c>
      <c r="E49" s="9">
        <v>0.19326756</v>
      </c>
      <c r="F49" t="s">
        <v>14</v>
      </c>
      <c r="G49" t="s">
        <v>14</v>
      </c>
      <c r="H49" s="15" t="s">
        <v>108</v>
      </c>
    </row>
    <row r="50" spans="1:8" x14ac:dyDescent="0.35">
      <c r="A50" s="8" t="s">
        <v>109</v>
      </c>
      <c r="B50" s="9">
        <v>3.8570897</v>
      </c>
      <c r="C50" s="9">
        <v>1.6002243</v>
      </c>
      <c r="D50" s="9">
        <v>1.8695531999999999</v>
      </c>
      <c r="E50" s="9">
        <v>0.11258041000000001</v>
      </c>
      <c r="F50" t="s">
        <v>9</v>
      </c>
      <c r="G50" t="s">
        <v>17</v>
      </c>
      <c r="H50" s="15" t="s">
        <v>110</v>
      </c>
    </row>
    <row r="51" spans="1:8" x14ac:dyDescent="0.35">
      <c r="A51" s="12" t="s">
        <v>111</v>
      </c>
      <c r="B51" s="13">
        <v>4.627531E-2</v>
      </c>
      <c r="C51" s="13">
        <v>2.9552082999999998</v>
      </c>
      <c r="D51" s="13">
        <v>0.64201321</v>
      </c>
      <c r="E51" s="13">
        <v>-0.41769086999999999</v>
      </c>
      <c r="F51" t="s">
        <v>14</v>
      </c>
      <c r="G51" t="s">
        <v>14</v>
      </c>
      <c r="H51" s="15" t="s">
        <v>112</v>
      </c>
    </row>
    <row r="52" spans="1:8" x14ac:dyDescent="0.35">
      <c r="A52" s="8" t="s">
        <v>113</v>
      </c>
      <c r="B52" s="9">
        <v>1.4818069999999999E-2</v>
      </c>
      <c r="C52" s="9">
        <v>0.83374976999999995</v>
      </c>
      <c r="D52" s="9">
        <v>-0.57825238999999995</v>
      </c>
      <c r="E52" s="9">
        <v>-0.35157926</v>
      </c>
      <c r="F52" t="s">
        <v>13</v>
      </c>
      <c r="G52" t="s">
        <v>17</v>
      </c>
      <c r="H52" s="15" t="s">
        <v>114</v>
      </c>
    </row>
    <row r="53" spans="1:8" x14ac:dyDescent="0.35">
      <c r="A53" s="8" t="s">
        <v>115</v>
      </c>
      <c r="B53" s="9">
        <v>1.3333917</v>
      </c>
      <c r="C53" s="9">
        <v>-1.1942140999999999</v>
      </c>
      <c r="D53" s="9">
        <v>1.7544704</v>
      </c>
      <c r="E53" s="9">
        <v>1.1196933</v>
      </c>
      <c r="F53" t="s">
        <v>17</v>
      </c>
      <c r="G53" t="s">
        <v>17</v>
      </c>
      <c r="H53" s="15" t="s">
        <v>116</v>
      </c>
    </row>
    <row r="54" spans="1:8" x14ac:dyDescent="0.35">
      <c r="A54" s="8" t="s">
        <v>117</v>
      </c>
      <c r="B54" s="9">
        <v>0.33724200999999998</v>
      </c>
      <c r="C54" s="9">
        <v>-1.5284469999999999</v>
      </c>
      <c r="D54" s="9">
        <v>-1.1744983</v>
      </c>
      <c r="E54" s="9">
        <v>0.13766516000000001</v>
      </c>
      <c r="F54" t="s">
        <v>17</v>
      </c>
      <c r="G54" t="s">
        <v>10</v>
      </c>
      <c r="H54" s="15" t="s">
        <v>118</v>
      </c>
    </row>
    <row r="55" spans="1:8" x14ac:dyDescent="0.35">
      <c r="A55" s="8" t="s">
        <v>119</v>
      </c>
      <c r="B55" s="9">
        <v>3.2967157</v>
      </c>
      <c r="C55" s="9">
        <v>1.1329913</v>
      </c>
      <c r="D55" s="9">
        <v>1.7527526</v>
      </c>
      <c r="E55" s="9"/>
      <c r="F55" t="s">
        <v>17</v>
      </c>
      <c r="G55" t="s">
        <v>10</v>
      </c>
      <c r="H55" s="15" t="s">
        <v>120</v>
      </c>
    </row>
    <row r="56" spans="1:8" x14ac:dyDescent="0.35">
      <c r="A56" s="8" t="s">
        <v>121</v>
      </c>
      <c r="B56" s="9">
        <v>1.1275189999999999</v>
      </c>
      <c r="C56" s="9">
        <v>5.4008488000000003</v>
      </c>
      <c r="D56" s="9">
        <v>2.926501</v>
      </c>
      <c r="E56" s="9">
        <v>2.4568650000000001</v>
      </c>
      <c r="F56" t="s">
        <v>17</v>
      </c>
      <c r="G56" t="s">
        <v>10</v>
      </c>
      <c r="H56" s="15" t="s">
        <v>122</v>
      </c>
    </row>
    <row r="57" spans="1:8" x14ac:dyDescent="0.35">
      <c r="A57" s="8" t="s">
        <v>123</v>
      </c>
      <c r="B57" s="9">
        <v>0.20197338000000001</v>
      </c>
      <c r="C57" s="9">
        <v>-0.1069459</v>
      </c>
      <c r="D57" s="9">
        <v>-0.39157428999999999</v>
      </c>
      <c r="E57" s="9">
        <v>0.34811354999999999</v>
      </c>
      <c r="F57" t="s">
        <v>14</v>
      </c>
      <c r="G57" t="s">
        <v>14</v>
      </c>
      <c r="H57" s="15" t="s">
        <v>124</v>
      </c>
    </row>
    <row r="58" spans="1:8" x14ac:dyDescent="0.35">
      <c r="A58" s="8" t="s">
        <v>125</v>
      </c>
      <c r="B58" s="9">
        <v>2.8800697</v>
      </c>
      <c r="C58" s="9">
        <v>4.8835459999999999</v>
      </c>
      <c r="D58" s="9">
        <v>1.3401783</v>
      </c>
      <c r="E58" s="9">
        <v>-3.6952775999999998</v>
      </c>
      <c r="F58" t="s">
        <v>17</v>
      </c>
      <c r="G58" t="s">
        <v>17</v>
      </c>
      <c r="H58" s="15" t="s">
        <v>126</v>
      </c>
    </row>
    <row r="59" spans="1:8" x14ac:dyDescent="0.35">
      <c r="A59" s="8" t="s">
        <v>127</v>
      </c>
      <c r="B59" s="9">
        <v>1.2957004000000001</v>
      </c>
      <c r="C59" s="9">
        <v>0.76924862000000005</v>
      </c>
      <c r="D59" s="9">
        <v>1.2671509000000001</v>
      </c>
      <c r="E59" s="9">
        <v>0.58837143000000003</v>
      </c>
      <c r="F59" t="s">
        <v>17</v>
      </c>
      <c r="G59" t="s">
        <v>17</v>
      </c>
      <c r="H59" s="15" t="s">
        <v>128</v>
      </c>
    </row>
    <row r="60" spans="1:8" x14ac:dyDescent="0.35">
      <c r="A60" s="8" t="s">
        <v>129</v>
      </c>
      <c r="B60" s="9">
        <v>4.3194320000000001E-2</v>
      </c>
      <c r="C60" s="9">
        <v>1.1377539999999999</v>
      </c>
      <c r="D60" s="9">
        <v>1.9393115999999999</v>
      </c>
      <c r="E60" s="9">
        <v>8.0191859000000001</v>
      </c>
      <c r="F60" t="s">
        <v>17</v>
      </c>
      <c r="G60" t="s">
        <v>17</v>
      </c>
      <c r="H60" s="15" t="s">
        <v>130</v>
      </c>
    </row>
    <row r="61" spans="1:8" x14ac:dyDescent="0.35">
      <c r="A61" s="8" t="s">
        <v>131</v>
      </c>
      <c r="B61" s="9">
        <v>0.61337905000000004</v>
      </c>
      <c r="C61" s="9">
        <v>1.5925776</v>
      </c>
      <c r="D61" s="9">
        <v>1.0333726999999999</v>
      </c>
      <c r="E61" s="9">
        <v>1.8489701000000001</v>
      </c>
      <c r="F61" t="s">
        <v>17</v>
      </c>
      <c r="G61" t="s">
        <v>17</v>
      </c>
      <c r="H61" s="15" t="s">
        <v>132</v>
      </c>
    </row>
    <row r="62" spans="1:8" x14ac:dyDescent="0.35">
      <c r="A62" s="8" t="s">
        <v>133</v>
      </c>
      <c r="B62" s="9">
        <v>1.8376675</v>
      </c>
      <c r="C62" s="9">
        <v>-2.8098744999999998</v>
      </c>
      <c r="D62" s="9">
        <v>2.7779954999999998</v>
      </c>
      <c r="E62" s="9">
        <v>-0.31642556999999999</v>
      </c>
      <c r="F62" t="s">
        <v>17</v>
      </c>
      <c r="G62" t="s">
        <v>17</v>
      </c>
      <c r="H62" s="15" t="s">
        <v>134</v>
      </c>
    </row>
    <row r="63" spans="1:8" x14ac:dyDescent="0.35">
      <c r="A63" s="8" t="s">
        <v>135</v>
      </c>
      <c r="B63" s="9">
        <v>-1.5537006</v>
      </c>
      <c r="C63" s="9">
        <v>0.29278033999999997</v>
      </c>
      <c r="D63" s="9">
        <v>-1.1925527</v>
      </c>
      <c r="E63" s="9">
        <v>2.2690370000000001E-2</v>
      </c>
      <c r="F63" t="s">
        <v>14</v>
      </c>
      <c r="G63" t="s">
        <v>14</v>
      </c>
      <c r="H63" s="15" t="s">
        <v>136</v>
      </c>
    </row>
    <row r="64" spans="1:8" x14ac:dyDescent="0.35">
      <c r="A64" s="8" t="s">
        <v>137</v>
      </c>
      <c r="B64" s="9">
        <v>0.56465299999999996</v>
      </c>
      <c r="C64" s="9">
        <v>-3.1743896999999999</v>
      </c>
      <c r="D64" s="9">
        <v>3.8730791</v>
      </c>
      <c r="E64" s="9"/>
      <c r="F64" t="s">
        <v>17</v>
      </c>
      <c r="G64" t="s">
        <v>10</v>
      </c>
      <c r="H64" s="15" t="s">
        <v>138</v>
      </c>
    </row>
    <row r="65" spans="1:8" x14ac:dyDescent="0.35">
      <c r="A65" s="8" t="s">
        <v>139</v>
      </c>
      <c r="B65" s="9">
        <v>-0.10166189</v>
      </c>
      <c r="C65" s="9">
        <v>0.32104721000000003</v>
      </c>
      <c r="D65" s="9">
        <v>0.57153399000000005</v>
      </c>
      <c r="E65" s="9">
        <v>-6.6447700000000004E-3</v>
      </c>
      <c r="F65" t="s">
        <v>14</v>
      </c>
      <c r="G65" t="s">
        <v>14</v>
      </c>
      <c r="H65" s="15" t="s">
        <v>140</v>
      </c>
    </row>
    <row r="66" spans="1:8" x14ac:dyDescent="0.35">
      <c r="A66" s="8" t="s">
        <v>141</v>
      </c>
      <c r="B66" s="9">
        <v>1.5244532</v>
      </c>
      <c r="C66" s="9">
        <v>0.89903772999999998</v>
      </c>
      <c r="D66" s="9">
        <v>0.82832238000000002</v>
      </c>
      <c r="E66" s="9">
        <v>1.727571</v>
      </c>
      <c r="F66" t="s">
        <v>9</v>
      </c>
      <c r="G66" t="s">
        <v>17</v>
      </c>
      <c r="H66" s="15" t="s">
        <v>142</v>
      </c>
    </row>
    <row r="67" spans="1:8" x14ac:dyDescent="0.35">
      <c r="A67" s="8" t="s">
        <v>143</v>
      </c>
      <c r="B67" s="9">
        <v>0.6415961</v>
      </c>
      <c r="C67" s="9">
        <v>0.55332349000000003</v>
      </c>
      <c r="D67" s="9">
        <v>0.40267605000000001</v>
      </c>
      <c r="E67" s="9">
        <v>1.4901918999999999</v>
      </c>
      <c r="F67" t="s">
        <v>17</v>
      </c>
      <c r="G67" t="s">
        <v>17</v>
      </c>
      <c r="H67" s="15" t="s">
        <v>144</v>
      </c>
    </row>
    <row r="68" spans="1:8" x14ac:dyDescent="0.35">
      <c r="A68" s="8" t="s">
        <v>145</v>
      </c>
      <c r="B68" s="9">
        <v>0.95531979</v>
      </c>
      <c r="C68" s="9">
        <v>1.1176089</v>
      </c>
      <c r="D68" s="9">
        <v>1.6575419</v>
      </c>
      <c r="E68" s="9">
        <v>-0.31621631</v>
      </c>
      <c r="F68" t="s">
        <v>14</v>
      </c>
      <c r="G68" t="s">
        <v>14</v>
      </c>
      <c r="H68" s="15" t="s">
        <v>146</v>
      </c>
    </row>
    <row r="69" spans="1:8" x14ac:dyDescent="0.35">
      <c r="A69" s="8" t="s">
        <v>147</v>
      </c>
      <c r="B69" s="9">
        <v>-0.7345315</v>
      </c>
      <c r="C69" s="9">
        <v>-2.6590644999999999</v>
      </c>
      <c r="D69" s="9">
        <v>0.38067437999999998</v>
      </c>
      <c r="E69" s="9">
        <v>-6.79284E-2</v>
      </c>
      <c r="F69" t="s">
        <v>14</v>
      </c>
      <c r="G69" t="s">
        <v>14</v>
      </c>
      <c r="H69" s="15" t="s">
        <v>148</v>
      </c>
    </row>
    <row r="70" spans="1:8" x14ac:dyDescent="0.35">
      <c r="A70" s="8" t="s">
        <v>149</v>
      </c>
      <c r="B70" s="9">
        <v>0.41139355</v>
      </c>
      <c r="C70" s="9">
        <v>-0.26439801000000002</v>
      </c>
      <c r="D70" s="9">
        <v>0.79216695999999998</v>
      </c>
      <c r="E70" s="9">
        <v>0.94054073000000005</v>
      </c>
      <c r="F70" t="s">
        <v>17</v>
      </c>
      <c r="G70" t="s">
        <v>14</v>
      </c>
      <c r="H70" s="15" t="s">
        <v>150</v>
      </c>
    </row>
    <row r="71" spans="1:8" x14ac:dyDescent="0.35">
      <c r="A71" s="8" t="s">
        <v>151</v>
      </c>
      <c r="B71" s="9">
        <v>0.53295252000000004</v>
      </c>
      <c r="C71" s="9">
        <v>0.28644802000000003</v>
      </c>
      <c r="D71" s="9">
        <v>0.17327611000000001</v>
      </c>
      <c r="E71" s="9">
        <v>4.2221630000000003E-2</v>
      </c>
      <c r="F71" t="s">
        <v>14</v>
      </c>
      <c r="G71" t="s">
        <v>14</v>
      </c>
      <c r="H71" s="15" t="s">
        <v>152</v>
      </c>
    </row>
    <row r="72" spans="1:8" x14ac:dyDescent="0.35">
      <c r="A72" s="8" t="s">
        <v>153</v>
      </c>
      <c r="B72" s="9">
        <v>1.8456011999999999</v>
      </c>
      <c r="C72" s="9">
        <v>1.6147951</v>
      </c>
      <c r="D72" s="9">
        <v>0.40224636000000003</v>
      </c>
      <c r="E72" s="9">
        <v>6.9476987000000001</v>
      </c>
      <c r="F72" t="s">
        <v>17</v>
      </c>
      <c r="G72" t="s">
        <v>17</v>
      </c>
      <c r="H72" s="15" t="s">
        <v>154</v>
      </c>
    </row>
    <row r="73" spans="1:8" x14ac:dyDescent="0.35">
      <c r="A73" s="8" t="s">
        <v>155</v>
      </c>
      <c r="B73" s="9">
        <v>-0.33901498000000002</v>
      </c>
      <c r="C73" s="9">
        <v>0.45842506</v>
      </c>
      <c r="D73" s="9">
        <v>-0.84557895999999999</v>
      </c>
      <c r="E73" s="9">
        <v>-2.9945735999999998</v>
      </c>
      <c r="F73" t="s">
        <v>17</v>
      </c>
      <c r="G73" t="s">
        <v>17</v>
      </c>
      <c r="H73" s="15" t="s">
        <v>156</v>
      </c>
    </row>
    <row r="74" spans="1:8" x14ac:dyDescent="0.35">
      <c r="A74" s="8" t="s">
        <v>157</v>
      </c>
      <c r="B74" s="9">
        <v>1.7109220999999999</v>
      </c>
      <c r="C74" s="9">
        <v>-0.30136949000000002</v>
      </c>
      <c r="D74" s="9">
        <v>0.85830514000000002</v>
      </c>
      <c r="E74" s="9">
        <v>1.2388577999999999</v>
      </c>
      <c r="F74" t="s">
        <v>14</v>
      </c>
      <c r="G74" t="s">
        <v>14</v>
      </c>
      <c r="H74" s="15" t="s">
        <v>158</v>
      </c>
    </row>
    <row r="75" spans="1:8" x14ac:dyDescent="0.35">
      <c r="A75" s="8" t="s">
        <v>159</v>
      </c>
      <c r="B75" s="9">
        <v>-1.8066624</v>
      </c>
      <c r="C75" s="9">
        <v>-0.49829955999999997</v>
      </c>
      <c r="D75" s="9">
        <v>-0.47501125</v>
      </c>
      <c r="E75" s="9">
        <v>2.1712510000000001E-2</v>
      </c>
      <c r="F75" t="s">
        <v>9</v>
      </c>
      <c r="G75" t="s">
        <v>17</v>
      </c>
      <c r="H75" s="15" t="s">
        <v>160</v>
      </c>
    </row>
    <row r="76" spans="1:8" x14ac:dyDescent="0.35">
      <c r="A76" s="8" t="s">
        <v>161</v>
      </c>
      <c r="B76" s="9">
        <v>0.88420167999999999</v>
      </c>
      <c r="C76" s="9">
        <v>0.20932803999999999</v>
      </c>
      <c r="D76" s="9">
        <v>0.48656786000000002</v>
      </c>
      <c r="E76" s="9">
        <v>1.486253</v>
      </c>
      <c r="F76" t="s">
        <v>17</v>
      </c>
      <c r="G76" t="s">
        <v>17</v>
      </c>
      <c r="H76" s="15" t="s">
        <v>162</v>
      </c>
    </row>
    <row r="77" spans="1:8" x14ac:dyDescent="0.35">
      <c r="A77" s="8" t="s">
        <v>163</v>
      </c>
      <c r="B77" s="9">
        <v>-1.7466229</v>
      </c>
      <c r="C77" s="9">
        <v>-4.2170294999999998</v>
      </c>
      <c r="D77" s="9">
        <v>-0.43756816999999998</v>
      </c>
      <c r="E77" s="9">
        <v>-1.2025186999999999</v>
      </c>
      <c r="F77" t="s">
        <v>13</v>
      </c>
      <c r="G77" t="s">
        <v>17</v>
      </c>
      <c r="H77" s="15" t="s">
        <v>164</v>
      </c>
    </row>
    <row r="78" spans="1:8" x14ac:dyDescent="0.35">
      <c r="A78" s="8" t="s">
        <v>165</v>
      </c>
      <c r="B78" s="9">
        <v>0.13034504</v>
      </c>
      <c r="C78" s="9">
        <v>1.1732336999999999</v>
      </c>
      <c r="D78" s="9">
        <v>1.9433784999999999</v>
      </c>
      <c r="E78" s="9">
        <v>0.34437758000000002</v>
      </c>
      <c r="F78" t="s">
        <v>17</v>
      </c>
      <c r="G78" t="s">
        <v>10</v>
      </c>
      <c r="H78" s="15" t="s">
        <v>166</v>
      </c>
    </row>
    <row r="79" spans="1:8" x14ac:dyDescent="0.35">
      <c r="A79" s="8" t="s">
        <v>167</v>
      </c>
      <c r="B79" s="9">
        <v>-0.62477176999999995</v>
      </c>
      <c r="C79" s="9">
        <v>-0.32137199999999999</v>
      </c>
      <c r="D79" s="9">
        <v>1.0122911999999999</v>
      </c>
      <c r="E79" s="9">
        <v>-0.42353422000000002</v>
      </c>
      <c r="F79" t="s">
        <v>17</v>
      </c>
      <c r="G79" t="s">
        <v>17</v>
      </c>
      <c r="H79" s="15" t="s">
        <v>168</v>
      </c>
    </row>
    <row r="80" spans="1:8" x14ac:dyDescent="0.35">
      <c r="A80" s="8" t="s">
        <v>169</v>
      </c>
      <c r="B80" s="9">
        <v>1.2975066</v>
      </c>
      <c r="C80" s="9">
        <v>0.17535707</v>
      </c>
      <c r="D80" s="9">
        <v>-0.17034692000000001</v>
      </c>
      <c r="E80" s="9">
        <v>0.30436790000000002</v>
      </c>
      <c r="F80" t="s">
        <v>9</v>
      </c>
      <c r="G80" t="s">
        <v>17</v>
      </c>
      <c r="H80" s="15" t="s">
        <v>170</v>
      </c>
    </row>
    <row r="81" spans="1:8" x14ac:dyDescent="0.35">
      <c r="A81" s="8" t="s">
        <v>171</v>
      </c>
      <c r="B81" s="9">
        <v>-0.93294054000000004</v>
      </c>
      <c r="C81" s="9">
        <v>1.6851615</v>
      </c>
      <c r="D81" s="9">
        <v>0.96321959999999995</v>
      </c>
      <c r="E81" s="9">
        <v>2.3652308</v>
      </c>
      <c r="F81" t="s">
        <v>9</v>
      </c>
      <c r="G81" t="s">
        <v>17</v>
      </c>
      <c r="H81" s="15" t="s">
        <v>172</v>
      </c>
    </row>
    <row r="82" spans="1:8" x14ac:dyDescent="0.35">
      <c r="A82" s="8" t="s">
        <v>173</v>
      </c>
      <c r="B82" s="9">
        <v>-6.673482E-2</v>
      </c>
      <c r="C82" s="9">
        <v>0.37595636999999998</v>
      </c>
      <c r="D82" s="9">
        <v>3.0102547999999998</v>
      </c>
      <c r="E82" s="9">
        <v>6.1036152000000001</v>
      </c>
      <c r="F82" t="s">
        <v>17</v>
      </c>
      <c r="G82" t="s">
        <v>10</v>
      </c>
      <c r="H82" s="15" t="s">
        <v>174</v>
      </c>
    </row>
    <row r="83" spans="1:8" x14ac:dyDescent="0.35">
      <c r="A83" s="8" t="s">
        <v>175</v>
      </c>
      <c r="B83" s="9">
        <v>4.5453714999999999</v>
      </c>
      <c r="C83" s="9">
        <v>4.6928888999999998</v>
      </c>
      <c r="D83" s="9">
        <v>1.8579585000000001</v>
      </c>
      <c r="E83" s="9">
        <v>2.8539536000000001</v>
      </c>
      <c r="F83" t="s">
        <v>17</v>
      </c>
      <c r="G83" t="s">
        <v>17</v>
      </c>
      <c r="H83" s="15" t="s">
        <v>176</v>
      </c>
    </row>
    <row r="84" spans="1:8" x14ac:dyDescent="0.35">
      <c r="A84" s="8" t="s">
        <v>177</v>
      </c>
      <c r="B84" s="9"/>
      <c r="C84" s="9"/>
      <c r="D84" s="9"/>
      <c r="E84" s="9">
        <v>-0.28714616999999998</v>
      </c>
      <c r="F84" t="s">
        <v>14</v>
      </c>
      <c r="G84" t="s">
        <v>14</v>
      </c>
      <c r="H84" s="15" t="s">
        <v>178</v>
      </c>
    </row>
    <row r="85" spans="1:8" x14ac:dyDescent="0.35">
      <c r="A85" s="8" t="s">
        <v>179</v>
      </c>
      <c r="B85" s="9">
        <v>-1.0327500000000001</v>
      </c>
      <c r="C85" s="9">
        <v>-0.32415244999999998</v>
      </c>
      <c r="D85" s="9">
        <v>0.84770164000000003</v>
      </c>
      <c r="E85" s="9">
        <v>3.5788183999999998</v>
      </c>
      <c r="F85" t="s">
        <v>17</v>
      </c>
      <c r="G85" t="s">
        <v>17</v>
      </c>
      <c r="H85" s="15" t="s">
        <v>180</v>
      </c>
    </row>
    <row r="86" spans="1:8" x14ac:dyDescent="0.35">
      <c r="A86" s="8" t="s">
        <v>181</v>
      </c>
      <c r="B86" s="9">
        <v>1.2160575</v>
      </c>
      <c r="C86" s="9">
        <v>4.1301996000000001</v>
      </c>
      <c r="D86" s="9">
        <v>3.6555678</v>
      </c>
      <c r="E86" s="9">
        <v>1.0827169000000001</v>
      </c>
      <c r="F86" t="s">
        <v>17</v>
      </c>
      <c r="G86" t="s">
        <v>10</v>
      </c>
      <c r="H86" s="15" t="s">
        <v>182</v>
      </c>
    </row>
    <row r="87" spans="1:8" x14ac:dyDescent="0.35">
      <c r="A87" s="8" t="s">
        <v>183</v>
      </c>
      <c r="B87" s="9">
        <v>-1.6329628</v>
      </c>
      <c r="C87" s="9">
        <v>1.7701967999999999</v>
      </c>
      <c r="D87" s="9">
        <v>-2.1754030000000001E-2</v>
      </c>
      <c r="E87" s="9">
        <v>-2.1910965999999998</v>
      </c>
      <c r="F87" t="s">
        <v>14</v>
      </c>
      <c r="G87" t="s">
        <v>14</v>
      </c>
      <c r="H87" s="15" t="s">
        <v>184</v>
      </c>
    </row>
    <row r="88" spans="1:8" x14ac:dyDescent="0.35">
      <c r="A88" s="8" t="s">
        <v>185</v>
      </c>
      <c r="B88" s="9">
        <v>1.0804552000000001</v>
      </c>
      <c r="C88" s="9">
        <v>0.18556296999999999</v>
      </c>
      <c r="D88" s="9">
        <v>0.84464797000000003</v>
      </c>
      <c r="E88" s="9">
        <v>0.89034482999999998</v>
      </c>
      <c r="F88" t="s">
        <v>14</v>
      </c>
      <c r="G88" t="s">
        <v>14</v>
      </c>
      <c r="H88" s="15" t="s">
        <v>186</v>
      </c>
    </row>
    <row r="89" spans="1:8" x14ac:dyDescent="0.35">
      <c r="A89" s="8" t="s">
        <v>187</v>
      </c>
      <c r="B89" s="9">
        <v>-1.0286293</v>
      </c>
      <c r="C89" s="9">
        <v>2.5579877</v>
      </c>
      <c r="D89" s="9">
        <v>-1.882327E-2</v>
      </c>
      <c r="E89" s="9">
        <v>-1.2489876</v>
      </c>
      <c r="F89" t="s">
        <v>14</v>
      </c>
      <c r="G89" t="s">
        <v>14</v>
      </c>
      <c r="H89" s="15" t="s">
        <v>188</v>
      </c>
    </row>
    <row r="90" spans="1:8" x14ac:dyDescent="0.35">
      <c r="A90" s="8" t="s">
        <v>189</v>
      </c>
      <c r="B90" s="9">
        <v>1.4457366</v>
      </c>
      <c r="C90" s="9">
        <v>0.10379964</v>
      </c>
      <c r="D90" s="9">
        <v>1.5651010999999999</v>
      </c>
      <c r="E90" s="9">
        <v>3.6073734000000002</v>
      </c>
      <c r="F90" t="s">
        <v>17</v>
      </c>
      <c r="G90" t="s">
        <v>17</v>
      </c>
      <c r="H90" s="15" t="s">
        <v>190</v>
      </c>
    </row>
    <row r="91" spans="1:8" x14ac:dyDescent="0.35">
      <c r="A91" s="8" t="s">
        <v>191</v>
      </c>
      <c r="B91" s="9">
        <v>0.63254606999999996</v>
      </c>
      <c r="C91" s="9">
        <v>0.30992001000000002</v>
      </c>
      <c r="D91" s="9">
        <v>0.95744432999999995</v>
      </c>
      <c r="E91" s="9">
        <v>2.9137548</v>
      </c>
      <c r="F91" t="s">
        <v>17</v>
      </c>
      <c r="G91" t="s">
        <v>17</v>
      </c>
      <c r="H91" s="15" t="s">
        <v>192</v>
      </c>
    </row>
    <row r="92" spans="1:8" x14ac:dyDescent="0.35">
      <c r="A92" s="8" t="s">
        <v>193</v>
      </c>
      <c r="B92" s="9">
        <v>-0.31125924999999999</v>
      </c>
      <c r="C92" s="9">
        <v>-3.7120989999999998</v>
      </c>
      <c r="D92" s="9">
        <v>-1.0486504000000001</v>
      </c>
      <c r="E92" s="9">
        <v>-0.32677193999999998</v>
      </c>
      <c r="F92" t="s">
        <v>13</v>
      </c>
      <c r="G92" t="s">
        <v>14</v>
      </c>
      <c r="H92" s="15" t="s">
        <v>194</v>
      </c>
    </row>
    <row r="93" spans="1:8" x14ac:dyDescent="0.35">
      <c r="A93" s="8" t="s">
        <v>195</v>
      </c>
      <c r="B93" s="9">
        <v>2.8215997000000002</v>
      </c>
      <c r="C93" s="9">
        <v>0.25198163000000001</v>
      </c>
      <c r="D93" s="9">
        <v>2.2193491999999999</v>
      </c>
      <c r="E93" s="9">
        <v>1.6955587000000001</v>
      </c>
      <c r="F93" t="s">
        <v>17</v>
      </c>
      <c r="G93" t="s">
        <v>10</v>
      </c>
      <c r="H93" s="15" t="s">
        <v>196</v>
      </c>
    </row>
    <row r="94" spans="1:8" x14ac:dyDescent="0.35">
      <c r="A94" s="8" t="s">
        <v>197</v>
      </c>
      <c r="B94" s="9">
        <v>-2.9280743</v>
      </c>
      <c r="C94" s="9">
        <v>-2.9363345000000001</v>
      </c>
      <c r="D94" s="9">
        <v>1.4580149</v>
      </c>
      <c r="E94" s="9">
        <v>-0.28173693999999999</v>
      </c>
      <c r="F94" t="s">
        <v>17</v>
      </c>
      <c r="G94" t="s">
        <v>17</v>
      </c>
      <c r="H94" s="15" t="s">
        <v>198</v>
      </c>
    </row>
    <row r="95" spans="1:8" x14ac:dyDescent="0.35">
      <c r="A95" s="8" t="s">
        <v>199</v>
      </c>
      <c r="B95" s="9">
        <v>1.0930542999999999</v>
      </c>
      <c r="C95" s="9">
        <v>5.7157289999999999E-2</v>
      </c>
      <c r="D95" s="9">
        <v>2.3693225999999998</v>
      </c>
      <c r="E95" s="9">
        <v>-0.25745614</v>
      </c>
      <c r="F95" t="s">
        <v>17</v>
      </c>
      <c r="G95" t="s">
        <v>17</v>
      </c>
      <c r="H95" s="15" t="s">
        <v>200</v>
      </c>
    </row>
    <row r="96" spans="1:8" x14ac:dyDescent="0.35">
      <c r="A96" s="8" t="s">
        <v>201</v>
      </c>
      <c r="B96" s="9">
        <v>-0.67877259999999995</v>
      </c>
      <c r="C96" s="9">
        <v>0.53027553999999999</v>
      </c>
      <c r="D96" s="9">
        <v>-0.27658715</v>
      </c>
      <c r="E96" s="9">
        <v>1.785484E-2</v>
      </c>
      <c r="F96" t="s">
        <v>14</v>
      </c>
      <c r="G96" t="s">
        <v>14</v>
      </c>
      <c r="H96" s="15" t="s">
        <v>202</v>
      </c>
    </row>
    <row r="97" spans="1:8" x14ac:dyDescent="0.35">
      <c r="A97" s="8" t="s">
        <v>203</v>
      </c>
      <c r="B97" s="9">
        <v>1.5671535000000001</v>
      </c>
      <c r="C97" s="9">
        <v>3.3930574</v>
      </c>
      <c r="D97" s="9">
        <v>3.1435680000000001</v>
      </c>
      <c r="E97" s="9">
        <v>2.1052660000000001E-2</v>
      </c>
      <c r="F97" t="s">
        <v>17</v>
      </c>
      <c r="G97" t="s">
        <v>10</v>
      </c>
      <c r="H97" s="15" t="s">
        <v>204</v>
      </c>
    </row>
    <row r="98" spans="1:8" x14ac:dyDescent="0.35">
      <c r="A98" s="8" t="s">
        <v>205</v>
      </c>
      <c r="B98" s="9">
        <v>0.92597695000000002</v>
      </c>
      <c r="C98" s="9">
        <v>0.49256076999999998</v>
      </c>
      <c r="D98" s="9">
        <v>-0.10301246</v>
      </c>
      <c r="E98" s="9">
        <v>0.40732099999999999</v>
      </c>
      <c r="F98" t="s">
        <v>14</v>
      </c>
      <c r="G98" t="s">
        <v>14</v>
      </c>
      <c r="H98" s="15" t="s">
        <v>206</v>
      </c>
    </row>
    <row r="99" spans="1:8" x14ac:dyDescent="0.35">
      <c r="A99" s="8" t="s">
        <v>207</v>
      </c>
      <c r="B99" s="9">
        <v>2.8255821000000001</v>
      </c>
      <c r="C99" s="9">
        <v>2.4502548000000002</v>
      </c>
      <c r="D99" s="9">
        <v>1.1488415000000001</v>
      </c>
      <c r="E99" s="9">
        <v>-1.3496893999999999</v>
      </c>
      <c r="F99" t="s">
        <v>17</v>
      </c>
      <c r="G99" t="s">
        <v>10</v>
      </c>
      <c r="H99" s="15" t="s">
        <v>208</v>
      </c>
    </row>
    <row r="100" spans="1:8" x14ac:dyDescent="0.35">
      <c r="A100" s="8" t="s">
        <v>209</v>
      </c>
      <c r="B100" s="9">
        <v>-1.2829978</v>
      </c>
      <c r="C100" s="9">
        <v>0.15218275000000001</v>
      </c>
      <c r="D100" s="9">
        <v>-1.1140208</v>
      </c>
      <c r="E100" s="9">
        <v>-3.4818452999999998</v>
      </c>
      <c r="F100" t="s">
        <v>13</v>
      </c>
      <c r="G100" t="s">
        <v>14</v>
      </c>
      <c r="H100" s="15" t="s">
        <v>210</v>
      </c>
    </row>
    <row r="101" spans="1:8" x14ac:dyDescent="0.35">
      <c r="A101" s="8" t="s">
        <v>211</v>
      </c>
      <c r="B101" s="9">
        <v>1.4414416999999999</v>
      </c>
      <c r="C101" s="9">
        <v>-0.91370448999999998</v>
      </c>
      <c r="D101" s="9">
        <v>0.74405277999999997</v>
      </c>
      <c r="E101" s="9">
        <v>-0.93169732999999999</v>
      </c>
      <c r="F101" t="s">
        <v>9</v>
      </c>
      <c r="G101" t="s">
        <v>17</v>
      </c>
      <c r="H101" s="15" t="s">
        <v>212</v>
      </c>
    </row>
    <row r="102" spans="1:8" x14ac:dyDescent="0.35">
      <c r="A102" s="8" t="s">
        <v>213</v>
      </c>
      <c r="B102" s="9">
        <v>0.65924199999999999</v>
      </c>
      <c r="C102" s="9">
        <v>2.0687823999999999</v>
      </c>
      <c r="D102" s="9">
        <v>2.1911073000000001</v>
      </c>
      <c r="E102" s="9">
        <v>2.7966516000000001</v>
      </c>
      <c r="F102" t="s">
        <v>9</v>
      </c>
      <c r="G102" t="s">
        <v>10</v>
      </c>
      <c r="H102" s="15" t="s">
        <v>214</v>
      </c>
    </row>
    <row r="103" spans="1:8" x14ac:dyDescent="0.35">
      <c r="A103" s="8" t="s">
        <v>215</v>
      </c>
      <c r="B103" s="9">
        <v>1.9760124999999999</v>
      </c>
      <c r="C103" s="9">
        <v>-0.36897679999999999</v>
      </c>
      <c r="D103" s="9">
        <v>0.42457370999999999</v>
      </c>
      <c r="E103" s="9">
        <v>-1.3711203999999999</v>
      </c>
      <c r="F103" t="s">
        <v>17</v>
      </c>
      <c r="G103" t="s">
        <v>10</v>
      </c>
      <c r="H103" s="15" t="s">
        <v>216</v>
      </c>
    </row>
    <row r="104" spans="1:8" x14ac:dyDescent="0.35">
      <c r="A104" s="8" t="s">
        <v>217</v>
      </c>
      <c r="B104" s="9">
        <v>2.5953376000000001</v>
      </c>
      <c r="C104" s="9">
        <v>-4.4871950000000001E-2</v>
      </c>
      <c r="D104" s="9">
        <v>1.5301159</v>
      </c>
      <c r="E104" s="9">
        <v>-0.69039357000000001</v>
      </c>
      <c r="F104" t="s">
        <v>17</v>
      </c>
      <c r="G104" t="s">
        <v>17</v>
      </c>
      <c r="H104" s="15" t="s">
        <v>218</v>
      </c>
    </row>
    <row r="105" spans="1:8" x14ac:dyDescent="0.35">
      <c r="A105" s="8" t="s">
        <v>219</v>
      </c>
      <c r="B105" s="9">
        <v>0.68680737999999997</v>
      </c>
      <c r="C105" s="9">
        <v>3.3973694999999999</v>
      </c>
      <c r="D105" s="9">
        <v>0.39232275999999999</v>
      </c>
      <c r="E105" s="9">
        <v>6.5203671999999999</v>
      </c>
      <c r="F105" t="s">
        <v>17</v>
      </c>
      <c r="G105" t="s">
        <v>10</v>
      </c>
      <c r="H105" s="15" t="s">
        <v>220</v>
      </c>
    </row>
    <row r="106" spans="1:8" x14ac:dyDescent="0.35">
      <c r="A106" s="8" t="s">
        <v>221</v>
      </c>
      <c r="B106" s="9">
        <v>0.54930531000000005</v>
      </c>
      <c r="C106" s="9">
        <v>0.91224377000000001</v>
      </c>
      <c r="D106" s="9">
        <v>1.0256198999999999</v>
      </c>
      <c r="E106" s="9">
        <v>1.0027771000000001</v>
      </c>
      <c r="F106" t="s">
        <v>17</v>
      </c>
      <c r="G106" t="s">
        <v>17</v>
      </c>
      <c r="H106" s="15" t="s">
        <v>222</v>
      </c>
    </row>
    <row r="107" spans="1:8" x14ac:dyDescent="0.35">
      <c r="A107" s="8" t="s">
        <v>223</v>
      </c>
      <c r="B107" s="9">
        <v>2.1006442000000001</v>
      </c>
      <c r="C107" s="9">
        <v>1.2385147000000001</v>
      </c>
      <c r="D107" s="9">
        <v>1.5090749999999999</v>
      </c>
      <c r="E107" s="9">
        <v>0.77772724000000004</v>
      </c>
      <c r="F107" t="s">
        <v>17</v>
      </c>
      <c r="G107" t="s">
        <v>17</v>
      </c>
      <c r="H107" s="15" t="s">
        <v>224</v>
      </c>
    </row>
    <row r="108" spans="1:8" x14ac:dyDescent="0.35">
      <c r="A108" s="8" t="s">
        <v>225</v>
      </c>
      <c r="B108" s="9">
        <v>3.2835025999999998</v>
      </c>
      <c r="C108" s="9">
        <v>6.2655773000000003</v>
      </c>
      <c r="D108" s="9">
        <v>0.90237555999999997</v>
      </c>
      <c r="E108" s="9">
        <v>0.24207434</v>
      </c>
      <c r="F108" t="s">
        <v>17</v>
      </c>
      <c r="G108" t="s">
        <v>10</v>
      </c>
      <c r="H108" s="15" t="s">
        <v>226</v>
      </c>
    </row>
    <row r="109" spans="1:8" x14ac:dyDescent="0.35">
      <c r="A109" s="8" t="s">
        <v>227</v>
      </c>
      <c r="B109" s="9">
        <v>1.5151566000000001</v>
      </c>
      <c r="C109" s="9">
        <v>0.43783353000000003</v>
      </c>
      <c r="D109" s="9">
        <v>1.4240800000000001E-3</v>
      </c>
      <c r="E109" s="9">
        <v>1.7174881</v>
      </c>
      <c r="F109" t="s">
        <v>9</v>
      </c>
      <c r="G109" t="s">
        <v>17</v>
      </c>
      <c r="H109" s="15" t="s">
        <v>228</v>
      </c>
    </row>
    <row r="110" spans="1:8" x14ac:dyDescent="0.35">
      <c r="A110" s="8" t="s">
        <v>229</v>
      </c>
      <c r="B110" s="9">
        <v>2.3361516999999998</v>
      </c>
      <c r="C110" s="9">
        <v>0.33971686000000001</v>
      </c>
      <c r="D110" s="9">
        <v>2.0211248999999998</v>
      </c>
      <c r="E110" s="9">
        <v>-1.7601914000000001</v>
      </c>
      <c r="F110" t="s">
        <v>17</v>
      </c>
      <c r="G110" t="s">
        <v>17</v>
      </c>
      <c r="H110" s="15" t="s">
        <v>230</v>
      </c>
    </row>
    <row r="111" spans="1:8" x14ac:dyDescent="0.35">
      <c r="A111" s="8" t="s">
        <v>231</v>
      </c>
      <c r="B111" s="9">
        <v>0.17717252999999999</v>
      </c>
      <c r="C111" s="9">
        <v>3.0959645999999998</v>
      </c>
      <c r="D111" s="9">
        <v>0.54985167999999995</v>
      </c>
      <c r="E111" s="9">
        <v>-0.44668213000000001</v>
      </c>
      <c r="F111" t="s">
        <v>14</v>
      </c>
      <c r="G111" t="s">
        <v>14</v>
      </c>
      <c r="H111" s="15" t="s">
        <v>232</v>
      </c>
    </row>
    <row r="112" spans="1:8" x14ac:dyDescent="0.35">
      <c r="A112" s="8" t="s">
        <v>233</v>
      </c>
      <c r="B112" s="9">
        <v>0.86104797</v>
      </c>
      <c r="C112" s="9">
        <v>1.7839609000000001</v>
      </c>
      <c r="D112" s="9">
        <v>0.83261026999999999</v>
      </c>
      <c r="E112" s="9">
        <v>1.2683943</v>
      </c>
      <c r="F112" t="s">
        <v>9</v>
      </c>
      <c r="G112" t="s">
        <v>14</v>
      </c>
      <c r="H112" s="15" t="s">
        <v>234</v>
      </c>
    </row>
    <row r="113" spans="1:8" x14ac:dyDescent="0.35">
      <c r="A113" s="8" t="s">
        <v>235</v>
      </c>
      <c r="B113" s="9">
        <v>0.42197948000000002</v>
      </c>
      <c r="C113" s="9">
        <v>3.6664428</v>
      </c>
      <c r="D113" s="9">
        <v>1.0186837</v>
      </c>
      <c r="E113" s="9">
        <v>-1.3084298000000001</v>
      </c>
      <c r="F113" t="s">
        <v>17</v>
      </c>
      <c r="G113" t="s">
        <v>10</v>
      </c>
      <c r="H113" s="15" t="s">
        <v>236</v>
      </c>
    </row>
    <row r="114" spans="1:8" x14ac:dyDescent="0.35">
      <c r="A114" s="8" t="s">
        <v>237</v>
      </c>
      <c r="B114" s="9">
        <v>1.5710207</v>
      </c>
      <c r="C114" s="9">
        <v>1.2812527</v>
      </c>
      <c r="D114" s="9">
        <v>0.22070925999999999</v>
      </c>
      <c r="E114" s="9">
        <v>1.0366506</v>
      </c>
      <c r="F114" t="s">
        <v>14</v>
      </c>
      <c r="G114" t="s">
        <v>14</v>
      </c>
      <c r="H114" s="15" t="s">
        <v>238</v>
      </c>
    </row>
    <row r="115" spans="1:8" x14ac:dyDescent="0.35">
      <c r="A115" s="8" t="s">
        <v>239</v>
      </c>
      <c r="B115" s="9">
        <v>0.85156388000000005</v>
      </c>
      <c r="C115" s="9">
        <v>0.68799984000000003</v>
      </c>
      <c r="D115" s="9">
        <v>-0.45922469999999999</v>
      </c>
      <c r="E115" s="9">
        <v>-1.2340681</v>
      </c>
      <c r="F115" t="s">
        <v>9</v>
      </c>
      <c r="G115" t="s">
        <v>17</v>
      </c>
      <c r="H115" s="15" t="s">
        <v>240</v>
      </c>
    </row>
    <row r="116" spans="1:8" x14ac:dyDescent="0.35">
      <c r="A116" s="8" t="s">
        <v>241</v>
      </c>
      <c r="B116" s="9">
        <v>-0.22742224999999999</v>
      </c>
      <c r="C116" s="9">
        <v>-1.1797850999999999</v>
      </c>
      <c r="D116" s="9">
        <v>0.33282492000000002</v>
      </c>
      <c r="E116" s="9">
        <v>1.8052089</v>
      </c>
      <c r="F116" t="s">
        <v>17</v>
      </c>
      <c r="G116" t="s">
        <v>17</v>
      </c>
      <c r="H116" s="15" t="s">
        <v>242</v>
      </c>
    </row>
    <row r="117" spans="1:8" x14ac:dyDescent="0.35">
      <c r="A117" s="8" t="s">
        <v>243</v>
      </c>
      <c r="B117" s="9">
        <v>1.4537880999999999</v>
      </c>
      <c r="C117" s="9">
        <v>4.4475477999999997</v>
      </c>
      <c r="D117" s="9">
        <v>0.70082580999999999</v>
      </c>
      <c r="E117" s="9">
        <v>-5.4302244000000002</v>
      </c>
      <c r="F117" t="s">
        <v>17</v>
      </c>
      <c r="G117" t="s">
        <v>17</v>
      </c>
      <c r="H117" s="15" t="s">
        <v>244</v>
      </c>
    </row>
    <row r="118" spans="1:8" x14ac:dyDescent="0.35">
      <c r="A118" s="8" t="s">
        <v>245</v>
      </c>
      <c r="B118" s="9">
        <v>2.5196493000000002</v>
      </c>
      <c r="C118" s="9">
        <v>1.5601274999999999</v>
      </c>
      <c r="D118" s="9">
        <v>1.7393031000000001</v>
      </c>
      <c r="E118" s="9">
        <v>-0.60188165999999999</v>
      </c>
      <c r="F118" t="s">
        <v>17</v>
      </c>
      <c r="G118" t="s">
        <v>17</v>
      </c>
      <c r="H118" s="15" t="s">
        <v>246</v>
      </c>
    </row>
    <row r="119" spans="1:8" x14ac:dyDescent="0.35">
      <c r="A119" s="8" t="s">
        <v>247</v>
      </c>
      <c r="B119" s="9">
        <v>0.64659025999999997</v>
      </c>
      <c r="C119" s="9">
        <v>0.76280106000000003</v>
      </c>
      <c r="D119" s="9">
        <v>1.3736016</v>
      </c>
      <c r="E119" s="9">
        <v>2.9695879000000001</v>
      </c>
      <c r="F119" t="s">
        <v>17</v>
      </c>
      <c r="G119" t="s">
        <v>17</v>
      </c>
      <c r="H119" s="15" t="s">
        <v>248</v>
      </c>
    </row>
    <row r="120" spans="1:8" x14ac:dyDescent="0.35">
      <c r="A120" s="8" t="s">
        <v>249</v>
      </c>
      <c r="B120" s="9">
        <v>1.7707387999999999</v>
      </c>
      <c r="C120" s="9">
        <v>0.91234873999999999</v>
      </c>
      <c r="D120" s="9">
        <v>1.9633814000000001</v>
      </c>
      <c r="E120" s="9">
        <v>6.6102347000000004</v>
      </c>
      <c r="F120" t="s">
        <v>9</v>
      </c>
      <c r="G120" t="s">
        <v>17</v>
      </c>
      <c r="H120" s="15" t="s">
        <v>250</v>
      </c>
    </row>
    <row r="121" spans="1:8" x14ac:dyDescent="0.35">
      <c r="A121" s="8" t="s">
        <v>251</v>
      </c>
      <c r="B121" s="9">
        <v>-0.79518557999999995</v>
      </c>
      <c r="C121" s="9">
        <v>1.4403717</v>
      </c>
      <c r="D121" s="9">
        <v>0.21946238000000001</v>
      </c>
      <c r="E121" s="9">
        <v>-0.71207423000000003</v>
      </c>
      <c r="F121" t="s">
        <v>14</v>
      </c>
      <c r="G121" t="s">
        <v>14</v>
      </c>
      <c r="H121" s="15" t="s">
        <v>252</v>
      </c>
    </row>
    <row r="122" spans="1:8" x14ac:dyDescent="0.35">
      <c r="A122" s="8" t="s">
        <v>253</v>
      </c>
      <c r="B122" s="9">
        <v>1.4333635</v>
      </c>
      <c r="C122" s="9">
        <v>1.5906876000000001</v>
      </c>
      <c r="D122" s="9">
        <v>0.98799462999999998</v>
      </c>
      <c r="E122" s="9">
        <v>1.8474619000000001</v>
      </c>
      <c r="F122" t="s">
        <v>14</v>
      </c>
      <c r="G122" t="s">
        <v>14</v>
      </c>
      <c r="H122" s="15" t="s">
        <v>254</v>
      </c>
    </row>
    <row r="123" spans="1:8" x14ac:dyDescent="0.35">
      <c r="A123" s="8" t="s">
        <v>255</v>
      </c>
      <c r="B123" s="9">
        <v>0.29184469000000002</v>
      </c>
      <c r="C123" s="9">
        <v>4.8881379999999996</v>
      </c>
      <c r="D123" s="9">
        <v>-0.70894765000000004</v>
      </c>
      <c r="E123" s="9">
        <v>5.0353773999999998</v>
      </c>
      <c r="F123" t="s">
        <v>17</v>
      </c>
      <c r="G123" t="s">
        <v>17</v>
      </c>
      <c r="H123" s="15" t="s">
        <v>256</v>
      </c>
    </row>
    <row r="124" spans="1:8" x14ac:dyDescent="0.35">
      <c r="A124" s="8" t="s">
        <v>257</v>
      </c>
      <c r="B124" s="9">
        <v>0.89699693999999996</v>
      </c>
      <c r="C124" s="9">
        <v>2.0865260999999999</v>
      </c>
      <c r="D124" s="9">
        <v>1.5998532000000001</v>
      </c>
      <c r="E124" s="9">
        <v>-1.1390549999999999</v>
      </c>
      <c r="F124" t="s">
        <v>9</v>
      </c>
      <c r="G124" t="s">
        <v>17</v>
      </c>
      <c r="H124" s="15" t="s">
        <v>258</v>
      </c>
    </row>
    <row r="125" spans="1:8" x14ac:dyDescent="0.35">
      <c r="A125" s="8" t="s">
        <v>259</v>
      </c>
      <c r="B125" s="9">
        <v>-0.29830866</v>
      </c>
      <c r="C125" s="9">
        <v>-0.68483989999999995</v>
      </c>
      <c r="D125" s="9">
        <v>0.46827639999999998</v>
      </c>
      <c r="E125" s="9">
        <v>4.720767E-2</v>
      </c>
      <c r="F125" t="s">
        <v>14</v>
      </c>
      <c r="G125" t="s">
        <v>14</v>
      </c>
      <c r="H125" s="15" t="s">
        <v>260</v>
      </c>
    </row>
    <row r="126" spans="1:8" x14ac:dyDescent="0.35">
      <c r="A126" s="8" t="s">
        <v>261</v>
      </c>
      <c r="B126" s="9">
        <v>-0.34573047000000001</v>
      </c>
      <c r="C126" s="9">
        <v>-0.86523729999999999</v>
      </c>
      <c r="D126" s="9">
        <v>-0.35112832999999999</v>
      </c>
      <c r="E126" s="9">
        <v>0.24262152000000001</v>
      </c>
      <c r="F126" t="s">
        <v>9</v>
      </c>
      <c r="G126" t="s">
        <v>14</v>
      </c>
      <c r="H126" s="15" t="s">
        <v>262</v>
      </c>
    </row>
    <row r="127" spans="1:8" x14ac:dyDescent="0.35">
      <c r="A127" s="8" t="s">
        <v>263</v>
      </c>
      <c r="B127" s="9">
        <v>3.1941972000000001</v>
      </c>
      <c r="C127" s="9">
        <v>-1.1316149</v>
      </c>
      <c r="D127" s="9">
        <v>-0.34665443000000001</v>
      </c>
      <c r="E127" s="9">
        <v>5.1447434000000003</v>
      </c>
      <c r="F127" t="s">
        <v>17</v>
      </c>
      <c r="G127" t="s">
        <v>10</v>
      </c>
      <c r="H127" s="15" t="s">
        <v>264</v>
      </c>
    </row>
    <row r="128" spans="1:8" x14ac:dyDescent="0.35">
      <c r="A128" s="8" t="s">
        <v>265</v>
      </c>
      <c r="B128" s="9">
        <v>0.31031623000000003</v>
      </c>
      <c r="C128" s="9">
        <v>5.8433966000000002</v>
      </c>
      <c r="D128" s="9">
        <v>0.63125127000000003</v>
      </c>
      <c r="E128" s="9">
        <v>4.3629167000000004</v>
      </c>
      <c r="F128" t="s">
        <v>9</v>
      </c>
      <c r="G128" t="s">
        <v>17</v>
      </c>
      <c r="H128" s="15" t="s">
        <v>266</v>
      </c>
    </row>
    <row r="129" spans="1:8" x14ac:dyDescent="0.35">
      <c r="A129" s="8" t="s">
        <v>267</v>
      </c>
      <c r="B129" s="9">
        <v>2.5294647000000001</v>
      </c>
      <c r="C129" s="9">
        <v>-0.45264120000000002</v>
      </c>
      <c r="D129" s="9">
        <v>1.4647781</v>
      </c>
      <c r="E129" s="9">
        <v>-1.1502899</v>
      </c>
      <c r="F129" t="s">
        <v>17</v>
      </c>
      <c r="G129" t="s">
        <v>10</v>
      </c>
      <c r="H129" s="15" t="s">
        <v>268</v>
      </c>
    </row>
    <row r="130" spans="1:8" x14ac:dyDescent="0.35">
      <c r="A130" s="8" t="s">
        <v>269</v>
      </c>
      <c r="B130" s="9">
        <v>-7.7725779999999994E-2</v>
      </c>
      <c r="C130" s="9">
        <v>-1.4047177</v>
      </c>
      <c r="D130" s="9">
        <v>0.86435342000000004</v>
      </c>
      <c r="E130" s="9">
        <v>1.8724152999999999</v>
      </c>
      <c r="F130" t="s">
        <v>17</v>
      </c>
      <c r="G130" t="s">
        <v>17</v>
      </c>
      <c r="H130" s="15" t="s">
        <v>270</v>
      </c>
    </row>
    <row r="131" spans="1:8" x14ac:dyDescent="0.35">
      <c r="A131" s="8" t="s">
        <v>271</v>
      </c>
      <c r="B131" s="9">
        <v>1.9285706</v>
      </c>
      <c r="C131" s="9">
        <v>-2.8787147000000002</v>
      </c>
      <c r="D131" s="9">
        <v>1.4344458</v>
      </c>
      <c r="E131" s="9">
        <v>1.410545E-2</v>
      </c>
      <c r="F131" t="s">
        <v>17</v>
      </c>
      <c r="G131" t="s">
        <v>10</v>
      </c>
      <c r="H131" s="15" t="s">
        <v>272</v>
      </c>
    </row>
    <row r="132" spans="1:8" x14ac:dyDescent="0.35">
      <c r="A132" s="8" t="s">
        <v>273</v>
      </c>
      <c r="B132" s="9">
        <v>0.48621300000000001</v>
      </c>
      <c r="C132" s="9">
        <v>1.6865531</v>
      </c>
      <c r="D132" s="9">
        <v>1.6463274000000001</v>
      </c>
      <c r="E132" s="9">
        <v>2.7381362999999999</v>
      </c>
      <c r="F132" t="s">
        <v>17</v>
      </c>
      <c r="G132" t="s">
        <v>10</v>
      </c>
      <c r="H132" s="15" t="s">
        <v>274</v>
      </c>
    </row>
    <row r="133" spans="1:8" x14ac:dyDescent="0.35">
      <c r="A133" s="8" t="s">
        <v>275</v>
      </c>
      <c r="B133" s="9">
        <v>3.3369977999999998</v>
      </c>
      <c r="C133" s="9">
        <v>1.0365348999999999</v>
      </c>
      <c r="D133" s="9">
        <v>1.7823875</v>
      </c>
      <c r="E133" s="9">
        <v>-1.4937786</v>
      </c>
      <c r="F133" t="s">
        <v>17</v>
      </c>
      <c r="G133" t="s">
        <v>17</v>
      </c>
      <c r="H133" s="15" t="s">
        <v>276</v>
      </c>
    </row>
    <row r="134" spans="1:8" x14ac:dyDescent="0.35">
      <c r="A134" s="8" t="s">
        <v>277</v>
      </c>
      <c r="B134" s="9">
        <v>2.6722165000000002</v>
      </c>
      <c r="C134" s="9">
        <v>1.8108321999999999</v>
      </c>
      <c r="D134" s="9">
        <v>1.8026359000000001</v>
      </c>
      <c r="E134" s="9">
        <v>-0.29910016</v>
      </c>
      <c r="F134" t="s">
        <v>17</v>
      </c>
      <c r="G134" t="s">
        <v>17</v>
      </c>
      <c r="H134" s="15" t="s">
        <v>278</v>
      </c>
    </row>
    <row r="135" spans="1:8" x14ac:dyDescent="0.35">
      <c r="A135" s="8" t="s">
        <v>279</v>
      </c>
      <c r="B135" s="9">
        <v>1.1683695000000001</v>
      </c>
      <c r="C135" s="9">
        <v>-0.25553446000000002</v>
      </c>
      <c r="D135" s="9">
        <v>0.54814589000000002</v>
      </c>
      <c r="E135" s="9">
        <v>-2.2128112999999998</v>
      </c>
      <c r="F135" t="s">
        <v>14</v>
      </c>
      <c r="G135" t="s">
        <v>14</v>
      </c>
      <c r="H135" s="15" t="s">
        <v>280</v>
      </c>
    </row>
    <row r="136" spans="1:8" x14ac:dyDescent="0.35">
      <c r="A136" s="8" t="s">
        <v>281</v>
      </c>
      <c r="B136" s="9">
        <v>-0.77946325999999999</v>
      </c>
      <c r="C136" s="9">
        <v>0.23395816999999999</v>
      </c>
      <c r="D136" s="9">
        <v>-0.60558482999999996</v>
      </c>
      <c r="E136" s="9">
        <v>-0.99496996999999998</v>
      </c>
      <c r="F136" t="s">
        <v>14</v>
      </c>
      <c r="G136" t="s">
        <v>14</v>
      </c>
      <c r="H136" s="15" t="s">
        <v>282</v>
      </c>
    </row>
    <row r="137" spans="1:8" x14ac:dyDescent="0.35">
      <c r="A137" s="8" t="s">
        <v>283</v>
      </c>
      <c r="B137" s="9">
        <v>-9.1827450000000005E-2</v>
      </c>
      <c r="C137" s="9">
        <v>0.7817828</v>
      </c>
      <c r="D137" s="9">
        <v>0.56003868999999995</v>
      </c>
      <c r="E137" s="9">
        <v>0.29007052</v>
      </c>
      <c r="F137" t="s">
        <v>14</v>
      </c>
      <c r="G137" t="s">
        <v>14</v>
      </c>
      <c r="H137" s="15" t="s">
        <v>284</v>
      </c>
    </row>
    <row r="138" spans="1:8" x14ac:dyDescent="0.35">
      <c r="A138" s="8" t="s">
        <v>285</v>
      </c>
      <c r="B138" s="9">
        <v>0.86858902000000004</v>
      </c>
      <c r="C138" s="9">
        <v>1.8786692</v>
      </c>
      <c r="D138" s="9">
        <v>0.81706917999999995</v>
      </c>
      <c r="E138" s="9">
        <v>4.0066299000000001</v>
      </c>
      <c r="F138" t="s">
        <v>17</v>
      </c>
      <c r="G138" t="s">
        <v>17</v>
      </c>
      <c r="H138" s="15" t="s">
        <v>286</v>
      </c>
    </row>
    <row r="139" spans="1:8" x14ac:dyDescent="0.35">
      <c r="A139" s="8" t="s">
        <v>287</v>
      </c>
      <c r="B139" s="9">
        <v>0.17150232000000001</v>
      </c>
      <c r="C139" s="9">
        <v>2.2721222000000001</v>
      </c>
      <c r="D139" s="9">
        <v>2.6534144</v>
      </c>
      <c r="E139" s="9">
        <v>6.4410670000000003</v>
      </c>
      <c r="F139" t="s">
        <v>17</v>
      </c>
      <c r="G139" t="s">
        <v>17</v>
      </c>
      <c r="H139" s="15" t="s">
        <v>288</v>
      </c>
    </row>
    <row r="140" spans="1:8" x14ac:dyDescent="0.35">
      <c r="A140" s="8" t="s">
        <v>289</v>
      </c>
      <c r="B140" s="9">
        <v>2.2935213999999999</v>
      </c>
      <c r="C140" s="9">
        <v>3.4105976</v>
      </c>
      <c r="D140" s="9">
        <v>2.5456465000000001</v>
      </c>
      <c r="E140" s="9">
        <v>4.8842309999999998</v>
      </c>
      <c r="F140" t="s">
        <v>9</v>
      </c>
      <c r="G140" t="s">
        <v>10</v>
      </c>
      <c r="H140" s="15" t="s">
        <v>290</v>
      </c>
    </row>
    <row r="141" spans="1:8" x14ac:dyDescent="0.35">
      <c r="A141" s="8" t="s">
        <v>291</v>
      </c>
      <c r="B141" s="9">
        <v>1.3660205000000001</v>
      </c>
      <c r="C141" s="9">
        <v>-0.27070335000000001</v>
      </c>
      <c r="D141" s="9">
        <v>5.8520549999999998E-2</v>
      </c>
      <c r="E141" s="9">
        <v>5.5908914999999997</v>
      </c>
      <c r="F141" t="s">
        <v>17</v>
      </c>
      <c r="G141" t="s">
        <v>10</v>
      </c>
      <c r="H141" s="15" t="s">
        <v>292</v>
      </c>
    </row>
    <row r="142" spans="1:8" x14ac:dyDescent="0.35">
      <c r="A142" s="8" t="s">
        <v>293</v>
      </c>
      <c r="B142" s="9">
        <v>1.4942192000000001</v>
      </c>
      <c r="C142" s="9">
        <v>-0.19774681</v>
      </c>
      <c r="D142" s="9">
        <v>0.83697319999999997</v>
      </c>
      <c r="E142" s="9">
        <v>2.2565005</v>
      </c>
      <c r="F142" t="s">
        <v>17</v>
      </c>
      <c r="G142" t="s">
        <v>17</v>
      </c>
      <c r="H142" s="15" t="s">
        <v>294</v>
      </c>
    </row>
    <row r="143" spans="1:8" x14ac:dyDescent="0.35">
      <c r="A143" s="8" t="s">
        <v>295</v>
      </c>
      <c r="B143" s="9">
        <v>-0.51282110000000003</v>
      </c>
      <c r="C143" s="9">
        <v>-3.6252323999999998</v>
      </c>
      <c r="D143" s="9">
        <v>-1.0030462</v>
      </c>
      <c r="E143" s="9">
        <v>6.0346943</v>
      </c>
      <c r="F143" t="s">
        <v>13</v>
      </c>
      <c r="G143" t="s">
        <v>17</v>
      </c>
      <c r="H143" s="15" t="s">
        <v>296</v>
      </c>
    </row>
    <row r="144" spans="1:8" x14ac:dyDescent="0.35">
      <c r="A144" s="8" t="s">
        <v>297</v>
      </c>
      <c r="B144" s="9">
        <v>8.5826650000000004E-2</v>
      </c>
      <c r="C144" s="9">
        <v>-3.9230282000000001</v>
      </c>
      <c r="D144" s="9">
        <v>-4.3460079999999998E-2</v>
      </c>
      <c r="E144" s="9">
        <v>6.7083624999999998</v>
      </c>
      <c r="F144" t="s">
        <v>17</v>
      </c>
      <c r="G144" t="s">
        <v>17</v>
      </c>
      <c r="H144" s="15" t="s">
        <v>298</v>
      </c>
    </row>
    <row r="145" spans="1:8" x14ac:dyDescent="0.35">
      <c r="A145" s="8" t="s">
        <v>299</v>
      </c>
      <c r="B145" s="9">
        <v>1.0648291000000001</v>
      </c>
      <c r="C145" s="9">
        <v>3.6056887999999998</v>
      </c>
      <c r="D145" s="9">
        <v>0.59626787999999997</v>
      </c>
      <c r="E145" s="9">
        <v>6.2886175</v>
      </c>
      <c r="F145" t="s">
        <v>9</v>
      </c>
      <c r="G145" t="s">
        <v>17</v>
      </c>
      <c r="H145" s="15" t="s">
        <v>300</v>
      </c>
    </row>
    <row r="146" spans="1:8" x14ac:dyDescent="0.35">
      <c r="A146" s="8" t="s">
        <v>301</v>
      </c>
      <c r="B146" s="9">
        <v>0.40526667999999999</v>
      </c>
      <c r="C146" s="9">
        <v>1.3019038000000001</v>
      </c>
      <c r="D146" s="9">
        <v>0.34948803000000001</v>
      </c>
      <c r="E146" s="9">
        <v>-0.96164623999999999</v>
      </c>
      <c r="F146" t="s">
        <v>17</v>
      </c>
      <c r="G146" t="s">
        <v>17</v>
      </c>
      <c r="H146" s="15" t="s">
        <v>302</v>
      </c>
    </row>
    <row r="147" spans="1:8" x14ac:dyDescent="0.35">
      <c r="A147" s="8" t="s">
        <v>303</v>
      </c>
      <c r="B147" s="9">
        <v>7.3737899999999999E-3</v>
      </c>
      <c r="C147" s="9">
        <v>0.28452458000000003</v>
      </c>
      <c r="D147" s="9">
        <v>-0.68921312999999995</v>
      </c>
      <c r="E147" s="9">
        <v>-1.8999436000000001</v>
      </c>
      <c r="F147" t="s">
        <v>17</v>
      </c>
      <c r="G147" t="s">
        <v>17</v>
      </c>
      <c r="H147" s="15" t="s">
        <v>304</v>
      </c>
    </row>
    <row r="148" spans="1:8" x14ac:dyDescent="0.35">
      <c r="A148" s="8" t="s">
        <v>305</v>
      </c>
      <c r="B148" s="9">
        <v>1.6412739999999999</v>
      </c>
      <c r="C148" s="9">
        <v>-0.39218599999999998</v>
      </c>
      <c r="D148" s="9">
        <v>0.69763825000000002</v>
      </c>
      <c r="E148" s="9">
        <v>3.5526968000000001</v>
      </c>
      <c r="F148" t="s">
        <v>17</v>
      </c>
      <c r="G148" t="s">
        <v>17</v>
      </c>
      <c r="H148" s="15" t="s">
        <v>306</v>
      </c>
    </row>
    <row r="149" spans="1:8" x14ac:dyDescent="0.35">
      <c r="A149" s="8" t="s">
        <v>307</v>
      </c>
      <c r="B149" s="9">
        <v>1.6525453000000001</v>
      </c>
      <c r="C149" s="9">
        <v>2.0752632000000002</v>
      </c>
      <c r="D149" s="9">
        <v>1.1815066999999999</v>
      </c>
      <c r="E149" s="9">
        <v>1.0476989000000001</v>
      </c>
      <c r="F149" t="s">
        <v>17</v>
      </c>
      <c r="G149" t="s">
        <v>10</v>
      </c>
      <c r="H149" s="15" t="s">
        <v>308</v>
      </c>
    </row>
    <row r="150" spans="1:8" x14ac:dyDescent="0.35">
      <c r="A150" s="8" t="s">
        <v>309</v>
      </c>
      <c r="B150" s="9">
        <v>0.64501229999999998</v>
      </c>
      <c r="C150" s="9">
        <v>-0.56714469000000001</v>
      </c>
      <c r="D150" s="9">
        <v>-0.40328097000000002</v>
      </c>
      <c r="E150" s="9">
        <v>6.8256830000000004E-2</v>
      </c>
      <c r="F150" t="s">
        <v>17</v>
      </c>
      <c r="G150" t="s">
        <v>10</v>
      </c>
      <c r="H150" s="15" t="s">
        <v>310</v>
      </c>
    </row>
    <row r="151" spans="1:8" x14ac:dyDescent="0.35">
      <c r="A151" s="8" t="s">
        <v>311</v>
      </c>
      <c r="B151" s="9">
        <v>0.47647359</v>
      </c>
      <c r="C151" s="9">
        <v>-7.4420029999999998E-2</v>
      </c>
      <c r="D151" s="9">
        <v>-0.86648544000000005</v>
      </c>
      <c r="E151" s="9">
        <v>-2.2355925999999999</v>
      </c>
      <c r="F151" t="s">
        <v>13</v>
      </c>
      <c r="G151" t="s">
        <v>14</v>
      </c>
      <c r="H151" s="15" t="s">
        <v>312</v>
      </c>
    </row>
    <row r="152" spans="1:8" x14ac:dyDescent="0.35">
      <c r="A152" s="8" t="s">
        <v>313</v>
      </c>
      <c r="B152" s="9">
        <v>0.89938463000000002</v>
      </c>
      <c r="C152" s="9">
        <v>6.1818900000000003E-2</v>
      </c>
      <c r="D152" s="9">
        <v>-0.17357513999999999</v>
      </c>
      <c r="E152" s="9">
        <v>2.5169142</v>
      </c>
      <c r="F152" t="s">
        <v>17</v>
      </c>
      <c r="G152" t="s">
        <v>17</v>
      </c>
      <c r="H152" s="15" t="s">
        <v>314</v>
      </c>
    </row>
    <row r="153" spans="1:8" x14ac:dyDescent="0.35">
      <c r="A153" s="10" t="s">
        <v>315</v>
      </c>
      <c r="B153" s="11">
        <v>1.3063534000000001</v>
      </c>
      <c r="C153" s="11">
        <v>1.8148378000000001</v>
      </c>
      <c r="D153" s="11">
        <v>1.0827948999999999</v>
      </c>
      <c r="E153" s="11">
        <v>1.0157691</v>
      </c>
      <c r="F153" t="s">
        <v>14</v>
      </c>
      <c r="G153" t="s">
        <v>14</v>
      </c>
      <c r="H153" s="15" t="s">
        <v>316</v>
      </c>
    </row>
    <row r="154" spans="1:8" x14ac:dyDescent="0.35">
      <c r="A154" s="8" t="s">
        <v>317</v>
      </c>
      <c r="B154" s="9">
        <v>1.5705076</v>
      </c>
      <c r="C154" s="9">
        <v>-0.69917998999999997</v>
      </c>
      <c r="D154" s="9">
        <v>-0.23447454000000001</v>
      </c>
      <c r="E154" s="9">
        <v>0.83152996999999995</v>
      </c>
      <c r="F154" t="s">
        <v>17</v>
      </c>
      <c r="G154" t="s">
        <v>17</v>
      </c>
      <c r="H154" s="15" t="s">
        <v>318</v>
      </c>
    </row>
    <row r="155" spans="1:8" x14ac:dyDescent="0.35">
      <c r="A155" s="8" t="s">
        <v>319</v>
      </c>
      <c r="B155" s="9">
        <v>-0.11541588</v>
      </c>
      <c r="C155" s="9">
        <v>1.6866977999999999</v>
      </c>
      <c r="D155" s="9">
        <v>1.8314307000000001</v>
      </c>
      <c r="E155" s="9">
        <v>0.82827225999999998</v>
      </c>
      <c r="F155" t="s">
        <v>9</v>
      </c>
      <c r="G155" t="s">
        <v>17</v>
      </c>
      <c r="H155" s="15" t="s">
        <v>320</v>
      </c>
    </row>
    <row r="156" spans="1:8" x14ac:dyDescent="0.35">
      <c r="A156" s="8" t="s">
        <v>321</v>
      </c>
      <c r="B156" s="9">
        <v>-0.13047872999999999</v>
      </c>
      <c r="C156" s="9">
        <v>8.8237250000000003E-2</v>
      </c>
      <c r="D156" s="9">
        <v>0.51256206000000004</v>
      </c>
      <c r="E156" s="9">
        <v>-1.3090002000000001</v>
      </c>
      <c r="F156" t="s">
        <v>17</v>
      </c>
      <c r="G156" t="s">
        <v>17</v>
      </c>
      <c r="H156" s="15" t="s">
        <v>322</v>
      </c>
    </row>
    <row r="157" spans="1:8" x14ac:dyDescent="0.35">
      <c r="A157" s="8" t="s">
        <v>323</v>
      </c>
      <c r="B157" s="9">
        <v>-2.4774017000000002</v>
      </c>
      <c r="C157" s="9">
        <v>2.2922373</v>
      </c>
      <c r="D157" s="9">
        <v>2.5605247000000002</v>
      </c>
      <c r="E157" s="9">
        <v>6.3588842999999997</v>
      </c>
      <c r="F157" t="s">
        <v>17</v>
      </c>
      <c r="G157" t="s">
        <v>17</v>
      </c>
      <c r="H157" s="15" t="s">
        <v>324</v>
      </c>
    </row>
    <row r="158" spans="1:8" x14ac:dyDescent="0.35">
      <c r="A158" s="8" t="s">
        <v>325</v>
      </c>
      <c r="B158" s="9">
        <v>4.2116023</v>
      </c>
      <c r="C158" s="9">
        <v>-4.4329939999999999</v>
      </c>
      <c r="D158" s="9">
        <v>-1.7754989000000001</v>
      </c>
      <c r="E158" s="9">
        <v>6.3303668999999996</v>
      </c>
      <c r="F158" t="s">
        <v>17</v>
      </c>
      <c r="G158" t="s">
        <v>17</v>
      </c>
      <c r="H158" s="15" t="s">
        <v>326</v>
      </c>
    </row>
    <row r="159" spans="1:8" x14ac:dyDescent="0.35">
      <c r="A159" s="8" t="s">
        <v>327</v>
      </c>
      <c r="B159" s="9">
        <v>-0.58612427</v>
      </c>
      <c r="C159" s="9">
        <v>3.7854687999999999</v>
      </c>
      <c r="D159" s="9">
        <v>9.2949080000000003E-2</v>
      </c>
      <c r="E159" s="9"/>
      <c r="F159" t="s">
        <v>9</v>
      </c>
      <c r="G159" t="s">
        <v>10</v>
      </c>
      <c r="H159" s="15" t="s">
        <v>328</v>
      </c>
    </row>
    <row r="160" spans="1:8" x14ac:dyDescent="0.35">
      <c r="A160" s="8" t="s">
        <v>329</v>
      </c>
      <c r="B160" s="9">
        <v>1.1748917999999999</v>
      </c>
      <c r="C160" s="9">
        <v>0.99761860999999996</v>
      </c>
      <c r="D160" s="9">
        <v>1.6075096</v>
      </c>
      <c r="E160" s="9">
        <v>1.3056589999999999</v>
      </c>
      <c r="F160" t="s">
        <v>17</v>
      </c>
      <c r="G160" t="s">
        <v>17</v>
      </c>
      <c r="H160" s="15" t="s">
        <v>330</v>
      </c>
    </row>
    <row r="161" spans="1:8" x14ac:dyDescent="0.35">
      <c r="A161" s="8" t="s">
        <v>331</v>
      </c>
      <c r="B161" s="9">
        <v>2.0545955999999999</v>
      </c>
      <c r="C161" s="9">
        <v>1.4622926000000001</v>
      </c>
      <c r="D161" s="9">
        <v>1.9759021999999999</v>
      </c>
      <c r="E161" s="9">
        <v>6.0653936000000002</v>
      </c>
      <c r="F161" t="s">
        <v>17</v>
      </c>
      <c r="G161" t="s">
        <v>10</v>
      </c>
      <c r="H161" s="15" t="s">
        <v>332</v>
      </c>
    </row>
    <row r="162" spans="1:8" x14ac:dyDescent="0.35">
      <c r="A162" s="8" t="s">
        <v>333</v>
      </c>
      <c r="B162" s="9">
        <v>0.95623099</v>
      </c>
      <c r="C162" s="9">
        <v>1.0295502000000001</v>
      </c>
      <c r="D162" s="9">
        <v>1.1385672</v>
      </c>
      <c r="E162" s="9">
        <v>7.2263847999999999</v>
      </c>
      <c r="F162" t="s">
        <v>17</v>
      </c>
      <c r="G162" t="s">
        <v>17</v>
      </c>
      <c r="H162" s="15" t="s">
        <v>334</v>
      </c>
    </row>
  </sheetData>
  <autoFilter ref="A1:H162" xr:uid="{00000000-0009-0000-0000-000000000000}"/>
  <sortState xmlns:xlrd2="http://schemas.microsoft.com/office/spreadsheetml/2017/richdata2" ref="A2:H162">
    <sortCondition ref="A2:A162"/>
  </sortState>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179"/>
  <sheetViews>
    <sheetView zoomScale="70" zoomScaleNormal="70" workbookViewId="0">
      <pane xSplit="3" ySplit="3" topLeftCell="Y4" activePane="bottomRight" state="frozen"/>
      <selection pane="topRight" activeCell="C176" sqref="C176"/>
      <selection pane="bottomLeft" activeCell="C176" sqref="C176"/>
      <selection pane="bottomRight"/>
    </sheetView>
  </sheetViews>
  <sheetFormatPr defaultColWidth="8" defaultRowHeight="14.5" x14ac:dyDescent="0.35"/>
  <cols>
    <col min="1" max="2" width="8" style="34"/>
    <col min="3" max="3" width="36.25" style="34" bestFit="1" customWidth="1"/>
    <col min="4" max="4" width="36.75" style="34" bestFit="1" customWidth="1"/>
    <col min="5" max="5" width="14.5" style="34" customWidth="1"/>
    <col min="6" max="77" width="12.08203125" style="34" customWidth="1"/>
    <col min="78" max="16384" width="8" style="34"/>
  </cols>
  <sheetData>
    <row r="1" spans="1:77" x14ac:dyDescent="0.35">
      <c r="C1" s="109" t="s">
        <v>724</v>
      </c>
      <c r="D1" s="133" t="s">
        <v>725</v>
      </c>
      <c r="E1" s="134"/>
      <c r="F1" s="134"/>
      <c r="G1" s="134"/>
      <c r="H1" s="134"/>
      <c r="I1" s="134"/>
      <c r="J1" s="134"/>
      <c r="K1" s="134"/>
      <c r="L1" s="134"/>
    </row>
    <row r="3" spans="1:77" x14ac:dyDescent="0.35">
      <c r="A3" s="34" t="s">
        <v>726</v>
      </c>
      <c r="B3" s="34" t="s">
        <v>727</v>
      </c>
      <c r="C3" s="40" t="s">
        <v>728</v>
      </c>
      <c r="D3" s="40" t="s">
        <v>729</v>
      </c>
      <c r="E3" s="41" t="s">
        <v>730</v>
      </c>
      <c r="F3" s="42" t="s">
        <v>731</v>
      </c>
      <c r="G3" s="42" t="s">
        <v>732</v>
      </c>
      <c r="H3" s="42" t="s">
        <v>733</v>
      </c>
      <c r="I3" s="42" t="s">
        <v>734</v>
      </c>
      <c r="J3" s="42" t="s">
        <v>735</v>
      </c>
      <c r="K3" s="42" t="s">
        <v>736</v>
      </c>
      <c r="L3" s="42" t="s">
        <v>737</v>
      </c>
      <c r="M3" s="42" t="s">
        <v>738</v>
      </c>
      <c r="N3" s="42" t="s">
        <v>739</v>
      </c>
      <c r="O3" s="42" t="s">
        <v>740</v>
      </c>
      <c r="P3" s="42" t="s">
        <v>741</v>
      </c>
      <c r="Q3" s="42" t="s">
        <v>742</v>
      </c>
      <c r="R3" s="42" t="s">
        <v>430</v>
      </c>
      <c r="S3" s="42" t="s">
        <v>431</v>
      </c>
      <c r="T3" s="42" t="s">
        <v>432</v>
      </c>
      <c r="U3" s="42" t="s">
        <v>433</v>
      </c>
      <c r="V3" s="42" t="s">
        <v>434</v>
      </c>
      <c r="W3" s="42" t="s">
        <v>435</v>
      </c>
      <c r="X3" s="42" t="s">
        <v>436</v>
      </c>
      <c r="Y3" s="42" t="s">
        <v>437</v>
      </c>
      <c r="Z3" s="42" t="s">
        <v>438</v>
      </c>
      <c r="AA3" s="42" t="s">
        <v>439</v>
      </c>
      <c r="AB3" s="42" t="s">
        <v>440</v>
      </c>
      <c r="AC3" s="42" t="s">
        <v>441</v>
      </c>
      <c r="AD3" s="42" t="s">
        <v>442</v>
      </c>
      <c r="AE3" s="42" t="s">
        <v>443</v>
      </c>
      <c r="AF3" s="42" t="s">
        <v>444</v>
      </c>
      <c r="AG3" s="42" t="s">
        <v>445</v>
      </c>
      <c r="AH3" s="42" t="s">
        <v>446</v>
      </c>
      <c r="AI3" s="42" t="s">
        <v>447</v>
      </c>
      <c r="AJ3" s="42" t="s">
        <v>448</v>
      </c>
      <c r="AK3" s="42" t="s">
        <v>449</v>
      </c>
      <c r="AL3" s="42" t="s">
        <v>450</v>
      </c>
      <c r="AM3" s="42" t="s">
        <v>451</v>
      </c>
      <c r="AN3" s="42" t="s">
        <v>452</v>
      </c>
      <c r="AO3" s="42" t="s">
        <v>453</v>
      </c>
      <c r="AP3" s="42" t="s">
        <v>454</v>
      </c>
      <c r="AQ3" s="42" t="s">
        <v>455</v>
      </c>
      <c r="AR3" s="42" t="s">
        <v>456</v>
      </c>
      <c r="AS3" s="42" t="s">
        <v>457</v>
      </c>
      <c r="AT3" s="42" t="s">
        <v>458</v>
      </c>
      <c r="AU3" s="42" t="s">
        <v>459</v>
      </c>
      <c r="AV3" s="42" t="s">
        <v>460</v>
      </c>
      <c r="AW3" s="42" t="s">
        <v>461</v>
      </c>
      <c r="AX3" s="42" t="s">
        <v>462</v>
      </c>
      <c r="AY3" s="42" t="s">
        <v>463</v>
      </c>
      <c r="AZ3" s="42" t="s">
        <v>464</v>
      </c>
      <c r="BA3" s="42" t="s">
        <v>743</v>
      </c>
      <c r="BB3" s="42" t="s">
        <v>466</v>
      </c>
      <c r="BC3" s="42" t="s">
        <v>467</v>
      </c>
      <c r="BD3" s="42" t="s">
        <v>468</v>
      </c>
      <c r="BE3" s="42" t="s">
        <v>469</v>
      </c>
      <c r="BF3" s="42" t="s">
        <v>470</v>
      </c>
      <c r="BG3" s="42" t="s">
        <v>471</v>
      </c>
      <c r="BH3" s="42" t="s">
        <v>472</v>
      </c>
      <c r="BI3" s="42" t="s">
        <v>473</v>
      </c>
      <c r="BJ3" s="42" t="s">
        <v>474</v>
      </c>
      <c r="BK3" s="42" t="s">
        <v>475</v>
      </c>
      <c r="BL3" s="42" t="s">
        <v>476</v>
      </c>
      <c r="BM3" s="42" t="s">
        <v>477</v>
      </c>
      <c r="BN3" s="42" t="s">
        <v>478</v>
      </c>
      <c r="BO3" s="42" t="s">
        <v>479</v>
      </c>
      <c r="BP3" s="42" t="s">
        <v>480</v>
      </c>
      <c r="BQ3" s="42" t="s">
        <v>481</v>
      </c>
      <c r="BR3" s="42" t="s">
        <v>482</v>
      </c>
      <c r="BS3" s="42" t="s">
        <v>483</v>
      </c>
      <c r="BT3" s="42" t="s">
        <v>484</v>
      </c>
      <c r="BU3" s="42" t="s">
        <v>485</v>
      </c>
      <c r="BV3" s="42" t="s">
        <v>486</v>
      </c>
      <c r="BW3" s="42" t="s">
        <v>487</v>
      </c>
      <c r="BX3" s="42" t="s">
        <v>488</v>
      </c>
      <c r="BY3" s="43" t="s">
        <v>489</v>
      </c>
    </row>
    <row r="4" spans="1:77" x14ac:dyDescent="0.35">
      <c r="B4" s="34">
        <v>2016</v>
      </c>
      <c r="C4" s="44" t="s">
        <v>495</v>
      </c>
      <c r="D4" s="44" t="s">
        <v>744</v>
      </c>
      <c r="E4" s="45" t="s">
        <v>716</v>
      </c>
      <c r="F4" s="34" t="s">
        <v>745</v>
      </c>
      <c r="G4" s="34" t="s">
        <v>745</v>
      </c>
      <c r="H4" s="34" t="s">
        <v>745</v>
      </c>
      <c r="I4" s="34" t="s">
        <v>745</v>
      </c>
      <c r="J4" s="34" t="s">
        <v>745</v>
      </c>
      <c r="K4" s="34" t="s">
        <v>745</v>
      </c>
      <c r="L4" s="34" t="s">
        <v>745</v>
      </c>
      <c r="M4" s="34" t="s">
        <v>745</v>
      </c>
      <c r="N4" s="34" t="s">
        <v>745</v>
      </c>
      <c r="O4" s="34" t="s">
        <v>745</v>
      </c>
      <c r="P4" s="34" t="s">
        <v>745</v>
      </c>
      <c r="Q4" s="34" t="s">
        <v>745</v>
      </c>
      <c r="R4" s="34" t="s">
        <v>745</v>
      </c>
      <c r="S4" s="34" t="s">
        <v>745</v>
      </c>
      <c r="T4" s="34" t="s">
        <v>745</v>
      </c>
      <c r="U4" s="34" t="s">
        <v>745</v>
      </c>
      <c r="V4" s="34" t="s">
        <v>745</v>
      </c>
      <c r="W4" s="34" t="s">
        <v>745</v>
      </c>
      <c r="X4" s="34" t="s">
        <v>745</v>
      </c>
      <c r="Y4" s="34" t="s">
        <v>745</v>
      </c>
      <c r="Z4" s="34" t="s">
        <v>745</v>
      </c>
      <c r="AA4" s="34" t="s">
        <v>745</v>
      </c>
      <c r="AB4" s="34" t="s">
        <v>745</v>
      </c>
      <c r="AC4" s="34" t="s">
        <v>745</v>
      </c>
      <c r="AD4" s="34" t="s">
        <v>745</v>
      </c>
      <c r="AE4" s="34" t="s">
        <v>745</v>
      </c>
      <c r="AF4" s="34" t="s">
        <v>745</v>
      </c>
      <c r="AG4" s="34" t="s">
        <v>745</v>
      </c>
      <c r="AH4" s="34" t="s">
        <v>745</v>
      </c>
      <c r="AI4" s="34" t="s">
        <v>745</v>
      </c>
      <c r="AJ4" s="34" t="s">
        <v>745</v>
      </c>
      <c r="AK4" s="34" t="s">
        <v>745</v>
      </c>
      <c r="AL4" s="34" t="s">
        <v>745</v>
      </c>
      <c r="AM4" s="34" t="s">
        <v>745</v>
      </c>
      <c r="AN4" s="34" t="s">
        <v>745</v>
      </c>
      <c r="AO4" s="34" t="s">
        <v>745</v>
      </c>
      <c r="AP4" s="34" t="s">
        <v>745</v>
      </c>
      <c r="AQ4" s="34" t="s">
        <v>745</v>
      </c>
      <c r="AR4" s="34" t="s">
        <v>745</v>
      </c>
      <c r="AS4" s="34" t="s">
        <v>745</v>
      </c>
      <c r="AT4" s="34" t="s">
        <v>745</v>
      </c>
      <c r="AU4" s="34" t="s">
        <v>745</v>
      </c>
      <c r="AV4" s="34" t="s">
        <v>745</v>
      </c>
      <c r="AW4" s="34" t="s">
        <v>745</v>
      </c>
      <c r="AX4" s="34" t="s">
        <v>745</v>
      </c>
      <c r="AY4" s="34" t="s">
        <v>745</v>
      </c>
      <c r="AZ4" s="34" t="s">
        <v>745</v>
      </c>
      <c r="BA4" s="34" t="s">
        <v>745</v>
      </c>
      <c r="BB4" s="34" t="s">
        <v>745</v>
      </c>
      <c r="BC4" s="34" t="s">
        <v>745</v>
      </c>
      <c r="BD4" s="34" t="s">
        <v>745</v>
      </c>
      <c r="BE4" s="34" t="s">
        <v>745</v>
      </c>
      <c r="BF4" s="34" t="s">
        <v>745</v>
      </c>
      <c r="BG4" s="34" t="s">
        <v>745</v>
      </c>
      <c r="BH4" s="34" t="s">
        <v>745</v>
      </c>
      <c r="BI4" s="34" t="s">
        <v>745</v>
      </c>
      <c r="BJ4" s="34" t="s">
        <v>745</v>
      </c>
      <c r="BK4" s="34" t="s">
        <v>745</v>
      </c>
      <c r="BL4" s="34" t="s">
        <v>745</v>
      </c>
      <c r="BM4" s="34" t="s">
        <v>745</v>
      </c>
      <c r="BN4" s="34" t="s">
        <v>745</v>
      </c>
      <c r="BO4" s="34" t="s">
        <v>745</v>
      </c>
      <c r="BP4" s="34" t="s">
        <v>745</v>
      </c>
      <c r="BQ4" s="34" t="s">
        <v>745</v>
      </c>
      <c r="BR4" s="34" t="s">
        <v>745</v>
      </c>
      <c r="BS4" s="34" t="s">
        <v>745</v>
      </c>
      <c r="BT4" s="34" t="s">
        <v>745</v>
      </c>
      <c r="BU4" s="34" t="s">
        <v>745</v>
      </c>
      <c r="BV4" s="34">
        <v>596</v>
      </c>
      <c r="BW4" s="34">
        <v>780</v>
      </c>
      <c r="BX4" s="34">
        <v>885</v>
      </c>
      <c r="BY4" s="34">
        <v>975</v>
      </c>
    </row>
    <row r="5" spans="1:77" x14ac:dyDescent="0.35">
      <c r="B5" s="34">
        <v>2000</v>
      </c>
      <c r="C5" s="44" t="s">
        <v>15</v>
      </c>
      <c r="D5" s="44" t="s">
        <v>744</v>
      </c>
      <c r="E5" s="45" t="s">
        <v>716</v>
      </c>
      <c r="F5" s="34" t="s">
        <v>745</v>
      </c>
      <c r="G5" s="34" t="s">
        <v>745</v>
      </c>
      <c r="H5" s="34" t="s">
        <v>745</v>
      </c>
      <c r="I5" s="34" t="s">
        <v>745</v>
      </c>
      <c r="J5" s="34" t="s">
        <v>745</v>
      </c>
      <c r="K5" s="34" t="s">
        <v>745</v>
      </c>
      <c r="L5" s="34" t="s">
        <v>745</v>
      </c>
      <c r="M5" s="34" t="s">
        <v>745</v>
      </c>
      <c r="N5" s="34" t="s">
        <v>745</v>
      </c>
      <c r="O5" s="34" t="s">
        <v>745</v>
      </c>
      <c r="P5" s="34" t="s">
        <v>745</v>
      </c>
      <c r="Q5" s="34" t="s">
        <v>745</v>
      </c>
      <c r="R5" s="34" t="s">
        <v>745</v>
      </c>
      <c r="S5" s="34" t="s">
        <v>745</v>
      </c>
      <c r="T5" s="34" t="s">
        <v>745</v>
      </c>
      <c r="U5" s="34" t="s">
        <v>745</v>
      </c>
      <c r="V5" s="34" t="s">
        <v>745</v>
      </c>
      <c r="W5" s="34" t="s">
        <v>745</v>
      </c>
      <c r="X5" s="34" t="s">
        <v>745</v>
      </c>
      <c r="Y5" s="34" t="s">
        <v>745</v>
      </c>
      <c r="Z5" s="34" t="s">
        <v>745</v>
      </c>
      <c r="AA5" s="34" t="s">
        <v>745</v>
      </c>
      <c r="AB5" s="34" t="s">
        <v>745</v>
      </c>
      <c r="AC5" s="34" t="s">
        <v>745</v>
      </c>
      <c r="AD5" s="34" t="s">
        <v>745</v>
      </c>
      <c r="AE5" s="34" t="s">
        <v>745</v>
      </c>
      <c r="AF5" s="34" t="s">
        <v>745</v>
      </c>
      <c r="AG5" s="34" t="s">
        <v>745</v>
      </c>
      <c r="AH5" s="34" t="s">
        <v>745</v>
      </c>
      <c r="AI5" s="34" t="s">
        <v>745</v>
      </c>
      <c r="AJ5" s="34" t="s">
        <v>745</v>
      </c>
      <c r="AK5" s="34" t="s">
        <v>745</v>
      </c>
      <c r="AL5" s="34" t="s">
        <v>745</v>
      </c>
      <c r="AM5" s="34" t="s">
        <v>745</v>
      </c>
      <c r="AN5" s="34" t="s">
        <v>745</v>
      </c>
      <c r="AO5" s="34" t="s">
        <v>745</v>
      </c>
      <c r="AP5" s="34" t="s">
        <v>745</v>
      </c>
      <c r="AQ5" s="34" t="s">
        <v>745</v>
      </c>
      <c r="AR5" s="34" t="s">
        <v>745</v>
      </c>
      <c r="AS5" s="34" t="s">
        <v>745</v>
      </c>
      <c r="AT5" s="34" t="s">
        <v>745</v>
      </c>
      <c r="AU5" s="34" t="s">
        <v>745</v>
      </c>
      <c r="AV5" s="34" t="s">
        <v>745</v>
      </c>
      <c r="AW5" s="34" t="s">
        <v>745</v>
      </c>
      <c r="AX5" s="34" t="s">
        <v>745</v>
      </c>
      <c r="AY5" s="34" t="s">
        <v>745</v>
      </c>
      <c r="AZ5" s="34" t="s">
        <v>745</v>
      </c>
      <c r="BA5" s="34" t="s">
        <v>745</v>
      </c>
      <c r="BB5" s="34" t="s">
        <v>745</v>
      </c>
      <c r="BC5" s="34" t="s">
        <v>745</v>
      </c>
      <c r="BD5" s="34" t="s">
        <v>745</v>
      </c>
      <c r="BE5" s="34" t="s">
        <v>745</v>
      </c>
      <c r="BF5" s="34">
        <v>261</v>
      </c>
      <c r="BG5" s="34">
        <v>307</v>
      </c>
      <c r="BH5" s="34">
        <v>340</v>
      </c>
      <c r="BI5" s="34">
        <v>448</v>
      </c>
      <c r="BJ5" s="34">
        <v>605</v>
      </c>
      <c r="BK5" s="34">
        <v>659</v>
      </c>
      <c r="BL5" s="34">
        <v>790</v>
      </c>
      <c r="BM5" s="34">
        <v>1079</v>
      </c>
      <c r="BN5" s="34">
        <v>1027</v>
      </c>
      <c r="BO5" s="34">
        <v>1091</v>
      </c>
      <c r="BP5" s="34">
        <v>1544</v>
      </c>
      <c r="BQ5" s="34">
        <v>1947</v>
      </c>
      <c r="BR5" s="34">
        <v>1967</v>
      </c>
      <c r="BS5" s="34">
        <v>2339</v>
      </c>
      <c r="BT5" s="34">
        <v>2429</v>
      </c>
      <c r="BU5" s="34">
        <v>1917</v>
      </c>
      <c r="BV5" s="34">
        <v>1959</v>
      </c>
      <c r="BW5" s="34">
        <v>2292</v>
      </c>
      <c r="BX5" s="34">
        <v>2870</v>
      </c>
      <c r="BY5" s="34">
        <v>2716</v>
      </c>
    </row>
    <row r="6" spans="1:77" x14ac:dyDescent="0.35">
      <c r="A6" s="34">
        <v>1994</v>
      </c>
      <c r="B6" s="34">
        <v>1996</v>
      </c>
      <c r="C6" s="44" t="s">
        <v>11</v>
      </c>
      <c r="D6" s="44" t="s">
        <v>744</v>
      </c>
      <c r="E6" s="45" t="s">
        <v>716</v>
      </c>
      <c r="F6" s="34" t="s">
        <v>745</v>
      </c>
      <c r="G6" s="34" t="s">
        <v>745</v>
      </c>
      <c r="H6" s="34" t="s">
        <v>745</v>
      </c>
      <c r="I6" s="34" t="s">
        <v>745</v>
      </c>
      <c r="J6" s="34" t="s">
        <v>745</v>
      </c>
      <c r="K6" s="34" t="s">
        <v>745</v>
      </c>
      <c r="L6" s="34" t="s">
        <v>745</v>
      </c>
      <c r="M6" s="34" t="s">
        <v>745</v>
      </c>
      <c r="N6" s="34" t="s">
        <v>745</v>
      </c>
      <c r="O6" s="34" t="s">
        <v>745</v>
      </c>
      <c r="P6" s="34" t="s">
        <v>745</v>
      </c>
      <c r="Q6" s="34" t="s">
        <v>745</v>
      </c>
      <c r="R6" s="34" t="s">
        <v>745</v>
      </c>
      <c r="S6" s="34" t="s">
        <v>745</v>
      </c>
      <c r="T6" s="34" t="s">
        <v>745</v>
      </c>
      <c r="U6" s="34" t="s">
        <v>745</v>
      </c>
      <c r="V6" s="34" t="s">
        <v>745</v>
      </c>
      <c r="W6" s="34" t="s">
        <v>745</v>
      </c>
      <c r="X6" s="34" t="s">
        <v>745</v>
      </c>
      <c r="Y6" s="34" t="s">
        <v>745</v>
      </c>
      <c r="Z6" s="34" t="s">
        <v>745</v>
      </c>
      <c r="AA6" s="34" t="s">
        <v>745</v>
      </c>
      <c r="AB6" s="34" t="s">
        <v>745</v>
      </c>
      <c r="AC6" s="34" t="s">
        <v>745</v>
      </c>
      <c r="AD6" s="34" t="s">
        <v>745</v>
      </c>
      <c r="AE6" s="34" t="s">
        <v>745</v>
      </c>
      <c r="AF6" s="34" t="s">
        <v>745</v>
      </c>
      <c r="AG6" s="34" t="s">
        <v>745</v>
      </c>
      <c r="AH6" s="34" t="s">
        <v>745</v>
      </c>
      <c r="AI6" s="34" t="s">
        <v>745</v>
      </c>
      <c r="AJ6" s="34" t="s">
        <v>745</v>
      </c>
      <c r="AK6" s="34" t="s">
        <v>745</v>
      </c>
      <c r="AL6" s="34" t="s">
        <v>745</v>
      </c>
      <c r="AM6" s="34" t="s">
        <v>745</v>
      </c>
      <c r="AN6" s="34" t="s">
        <v>745</v>
      </c>
      <c r="AO6" s="34" t="s">
        <v>745</v>
      </c>
      <c r="AP6" s="34" t="s">
        <v>745</v>
      </c>
      <c r="AQ6" s="34" t="s">
        <v>745</v>
      </c>
      <c r="AR6" s="34" t="s">
        <v>745</v>
      </c>
      <c r="AS6" s="34" t="s">
        <v>745</v>
      </c>
      <c r="AT6" s="34" t="s">
        <v>745</v>
      </c>
      <c r="AU6" s="34" t="s">
        <v>745</v>
      </c>
      <c r="AV6" s="34" t="s">
        <v>745</v>
      </c>
      <c r="AW6" s="34" t="s">
        <v>745</v>
      </c>
      <c r="AX6" s="34" t="s">
        <v>745</v>
      </c>
      <c r="AY6" s="34" t="s">
        <v>745</v>
      </c>
      <c r="AZ6" s="34">
        <v>3018</v>
      </c>
      <c r="BA6" s="34" t="s">
        <v>745</v>
      </c>
      <c r="BB6" s="34">
        <v>5095</v>
      </c>
      <c r="BC6" s="34">
        <v>5007</v>
      </c>
      <c r="BD6" s="34">
        <v>3543</v>
      </c>
      <c r="BE6" s="34">
        <v>5157</v>
      </c>
      <c r="BF6" s="34">
        <v>7921</v>
      </c>
      <c r="BG6" s="34">
        <v>6534</v>
      </c>
      <c r="BH6" s="34">
        <v>8328</v>
      </c>
      <c r="BI6" s="34">
        <v>9508</v>
      </c>
      <c r="BJ6" s="34">
        <v>13475</v>
      </c>
      <c r="BK6" s="34">
        <v>24109</v>
      </c>
      <c r="BL6" s="34">
        <v>31862</v>
      </c>
      <c r="BM6" s="34">
        <v>44396</v>
      </c>
      <c r="BN6" s="34">
        <v>63914</v>
      </c>
      <c r="BO6" s="34">
        <v>40828</v>
      </c>
      <c r="BP6" s="34">
        <v>50595</v>
      </c>
      <c r="BQ6" s="34">
        <v>67310</v>
      </c>
      <c r="BR6" s="34">
        <v>71093</v>
      </c>
      <c r="BS6" s="34">
        <v>68247</v>
      </c>
      <c r="BT6" s="34">
        <v>59170</v>
      </c>
      <c r="BU6" s="34">
        <v>33181</v>
      </c>
      <c r="BV6" s="34">
        <v>27589</v>
      </c>
      <c r="BW6" s="34">
        <v>34613</v>
      </c>
      <c r="BX6" s="34">
        <v>40758</v>
      </c>
      <c r="BY6" s="34">
        <v>34726</v>
      </c>
    </row>
    <row r="7" spans="1:77" x14ac:dyDescent="0.35">
      <c r="A7" s="34">
        <v>1987</v>
      </c>
      <c r="B7" s="34">
        <v>1995</v>
      </c>
      <c r="C7" s="44" t="s">
        <v>24</v>
      </c>
      <c r="D7" s="44" t="s">
        <v>744</v>
      </c>
      <c r="E7" s="45" t="s">
        <v>716</v>
      </c>
      <c r="F7" s="34" t="s">
        <v>745</v>
      </c>
      <c r="G7" s="34" t="s">
        <v>745</v>
      </c>
      <c r="H7" s="34" t="s">
        <v>745</v>
      </c>
      <c r="I7" s="34" t="s">
        <v>745</v>
      </c>
      <c r="J7" s="34" t="s">
        <v>745</v>
      </c>
      <c r="K7" s="34" t="s">
        <v>745</v>
      </c>
      <c r="L7" s="34" t="s">
        <v>745</v>
      </c>
      <c r="M7" s="34" t="s">
        <v>745</v>
      </c>
      <c r="N7" s="34" t="s">
        <v>745</v>
      </c>
      <c r="O7" s="34" t="s">
        <v>745</v>
      </c>
      <c r="P7" s="34" t="s">
        <v>745</v>
      </c>
      <c r="Q7" s="34" t="s">
        <v>745</v>
      </c>
      <c r="R7" s="34" t="s">
        <v>745</v>
      </c>
      <c r="S7" s="34" t="s">
        <v>745</v>
      </c>
      <c r="T7" s="34" t="s">
        <v>745</v>
      </c>
      <c r="U7" s="34" t="s">
        <v>745</v>
      </c>
      <c r="V7" s="34" t="s">
        <v>745</v>
      </c>
      <c r="W7" s="34" t="s">
        <v>745</v>
      </c>
      <c r="X7" s="34" t="s">
        <v>745</v>
      </c>
      <c r="Y7" s="34" t="s">
        <v>745</v>
      </c>
      <c r="Z7" s="34" t="s">
        <v>745</v>
      </c>
      <c r="AA7" s="34" t="s">
        <v>745</v>
      </c>
      <c r="AB7" s="34" t="s">
        <v>745</v>
      </c>
      <c r="AC7" s="34" t="s">
        <v>745</v>
      </c>
      <c r="AD7" s="34" t="s">
        <v>745</v>
      </c>
      <c r="AE7" s="34" t="s">
        <v>745</v>
      </c>
      <c r="AF7" s="34" t="s">
        <v>745</v>
      </c>
      <c r="AG7" s="34" t="s">
        <v>745</v>
      </c>
      <c r="AH7" s="34" t="s">
        <v>745</v>
      </c>
      <c r="AI7" s="34" t="s">
        <v>745</v>
      </c>
      <c r="AJ7" s="34" t="s">
        <v>745</v>
      </c>
      <c r="AK7" s="34" t="s">
        <v>745</v>
      </c>
      <c r="AL7" s="34" t="s">
        <v>745</v>
      </c>
      <c r="AM7" s="34" t="s">
        <v>745</v>
      </c>
      <c r="AN7" s="34" t="s">
        <v>745</v>
      </c>
      <c r="AO7" s="34" t="s">
        <v>745</v>
      </c>
      <c r="AP7" s="34" t="s">
        <v>745</v>
      </c>
      <c r="AQ7" s="34" t="s">
        <v>745</v>
      </c>
      <c r="AR7" s="34" t="s">
        <v>745</v>
      </c>
      <c r="AS7" s="34">
        <v>19</v>
      </c>
      <c r="AT7" s="34">
        <v>17</v>
      </c>
      <c r="AU7" s="34">
        <v>16</v>
      </c>
      <c r="AV7" s="34">
        <v>21</v>
      </c>
      <c r="AW7" s="34">
        <v>50</v>
      </c>
      <c r="AX7" s="34">
        <v>65</v>
      </c>
      <c r="AY7" s="34">
        <v>62</v>
      </c>
      <c r="AZ7" s="34">
        <v>44</v>
      </c>
      <c r="BA7" s="34">
        <v>53</v>
      </c>
      <c r="BB7" s="34">
        <v>38</v>
      </c>
      <c r="BC7" s="34">
        <v>38</v>
      </c>
      <c r="BD7" s="34">
        <v>36</v>
      </c>
      <c r="BE7" s="34">
        <v>38</v>
      </c>
      <c r="BF7" s="34">
        <v>52</v>
      </c>
      <c r="BG7" s="34">
        <v>41</v>
      </c>
      <c r="BH7" s="34">
        <v>39</v>
      </c>
      <c r="BI7" s="34">
        <v>45</v>
      </c>
      <c r="BJ7" s="34">
        <v>57</v>
      </c>
      <c r="BK7" s="34">
        <v>83</v>
      </c>
      <c r="BL7" s="34">
        <v>74</v>
      </c>
      <c r="BM7" s="34">
        <v>59</v>
      </c>
      <c r="BN7" s="34">
        <v>65</v>
      </c>
      <c r="BO7" s="34">
        <v>51</v>
      </c>
      <c r="BP7" s="34">
        <v>46</v>
      </c>
      <c r="BQ7" s="34">
        <v>56</v>
      </c>
      <c r="BR7" s="34">
        <v>63</v>
      </c>
      <c r="BS7" s="34">
        <v>69</v>
      </c>
      <c r="BT7" s="34">
        <v>99</v>
      </c>
      <c r="BU7" s="34">
        <v>66</v>
      </c>
      <c r="BV7" s="34">
        <v>61</v>
      </c>
      <c r="BW7" s="34">
        <v>21</v>
      </c>
      <c r="BX7" s="34">
        <v>26</v>
      </c>
      <c r="BY7" s="34">
        <v>37</v>
      </c>
    </row>
    <row r="8" spans="1:77" x14ac:dyDescent="0.35">
      <c r="A8" s="34">
        <v>1967</v>
      </c>
      <c r="B8" s="34">
        <v>1995</v>
      </c>
      <c r="C8" s="44" t="s">
        <v>20</v>
      </c>
      <c r="D8" s="44" t="s">
        <v>744</v>
      </c>
      <c r="E8" s="45" t="s">
        <v>716</v>
      </c>
      <c r="F8" s="34" t="s">
        <v>745</v>
      </c>
      <c r="G8" s="34" t="s">
        <v>745</v>
      </c>
      <c r="H8" s="34" t="s">
        <v>745</v>
      </c>
      <c r="I8" s="34" t="s">
        <v>745</v>
      </c>
      <c r="J8" s="34" t="s">
        <v>745</v>
      </c>
      <c r="K8" s="34" t="s">
        <v>745</v>
      </c>
      <c r="L8" s="34" t="s">
        <v>745</v>
      </c>
      <c r="M8" s="34" t="s">
        <v>745</v>
      </c>
      <c r="N8" s="34" t="s">
        <v>745</v>
      </c>
      <c r="O8" s="34" t="s">
        <v>745</v>
      </c>
      <c r="P8" s="34" t="s">
        <v>745</v>
      </c>
      <c r="Q8" s="34" t="s">
        <v>745</v>
      </c>
      <c r="R8" s="34" t="s">
        <v>745</v>
      </c>
      <c r="S8" s="34" t="s">
        <v>745</v>
      </c>
      <c r="T8" s="34" t="s">
        <v>745</v>
      </c>
      <c r="U8" s="34" t="s">
        <v>745</v>
      </c>
      <c r="V8" s="34" t="s">
        <v>745</v>
      </c>
      <c r="W8" s="34" t="s">
        <v>745</v>
      </c>
      <c r="X8" s="34" t="s">
        <v>745</v>
      </c>
      <c r="Y8" s="34">
        <v>1465</v>
      </c>
      <c r="Z8" s="34">
        <v>1368</v>
      </c>
      <c r="AA8" s="34">
        <v>1612</v>
      </c>
      <c r="AB8" s="34">
        <v>1773</v>
      </c>
      <c r="AC8" s="34">
        <v>1740</v>
      </c>
      <c r="AD8" s="34">
        <v>1941</v>
      </c>
      <c r="AE8" s="34">
        <v>3266</v>
      </c>
      <c r="AF8" s="34">
        <v>3931</v>
      </c>
      <c r="AG8" s="34">
        <v>2961</v>
      </c>
      <c r="AH8" s="34">
        <v>3916</v>
      </c>
      <c r="AI8" s="34">
        <v>5652</v>
      </c>
      <c r="AJ8" s="34">
        <v>6400</v>
      </c>
      <c r="AK8" s="34">
        <v>7810</v>
      </c>
      <c r="AL8" s="34">
        <v>8021</v>
      </c>
      <c r="AM8" s="34">
        <v>9143</v>
      </c>
      <c r="AN8" s="34">
        <v>7625</v>
      </c>
      <c r="AO8" s="34">
        <v>7836</v>
      </c>
      <c r="AP8" s="34">
        <v>8107</v>
      </c>
      <c r="AQ8" s="34">
        <v>8396</v>
      </c>
      <c r="AR8" s="34">
        <v>6852</v>
      </c>
      <c r="AS8" s="34">
        <v>6360</v>
      </c>
      <c r="AT8" s="34">
        <v>9135</v>
      </c>
      <c r="AU8" s="34">
        <v>9579</v>
      </c>
      <c r="AV8" s="34">
        <v>12353</v>
      </c>
      <c r="AW8" s="34">
        <v>11978</v>
      </c>
      <c r="AX8" s="34">
        <v>12235</v>
      </c>
      <c r="AY8" s="34">
        <v>13118</v>
      </c>
      <c r="AZ8" s="34">
        <v>15659</v>
      </c>
      <c r="BA8" s="34">
        <v>20967</v>
      </c>
      <c r="BB8" s="34">
        <v>23811</v>
      </c>
      <c r="BC8" s="34">
        <v>26370</v>
      </c>
      <c r="BD8" s="34">
        <v>26441</v>
      </c>
      <c r="BE8" s="34">
        <v>23333</v>
      </c>
      <c r="BF8" s="34">
        <v>26341</v>
      </c>
      <c r="BG8" s="34">
        <v>26543</v>
      </c>
      <c r="BH8" s="34">
        <v>25650</v>
      </c>
      <c r="BI8" s="34">
        <v>29566</v>
      </c>
      <c r="BJ8" s="34">
        <v>34576</v>
      </c>
      <c r="BK8" s="34">
        <v>40351</v>
      </c>
      <c r="BL8" s="34">
        <v>46546</v>
      </c>
      <c r="BM8" s="34">
        <v>55779</v>
      </c>
      <c r="BN8" s="34">
        <v>70018</v>
      </c>
      <c r="BO8" s="34">
        <v>55672</v>
      </c>
      <c r="BP8" s="34">
        <v>68187</v>
      </c>
      <c r="BQ8" s="34">
        <v>84051</v>
      </c>
      <c r="BR8" s="34">
        <v>79982</v>
      </c>
      <c r="BS8" s="34">
        <v>75963</v>
      </c>
      <c r="BT8" s="34">
        <v>68405</v>
      </c>
      <c r="BU8" s="34">
        <v>56784</v>
      </c>
      <c r="BV8" s="34">
        <v>57910</v>
      </c>
      <c r="BW8" s="34">
        <v>58644</v>
      </c>
      <c r="BX8" s="34">
        <v>61781</v>
      </c>
      <c r="BY8" s="34">
        <v>65116</v>
      </c>
    </row>
    <row r="9" spans="1:77" x14ac:dyDescent="0.35">
      <c r="B9" s="34">
        <v>2003</v>
      </c>
      <c r="C9" s="44" t="s">
        <v>22</v>
      </c>
      <c r="D9" s="44" t="s">
        <v>744</v>
      </c>
      <c r="E9" s="45" t="s">
        <v>716</v>
      </c>
      <c r="F9" s="34" t="s">
        <v>745</v>
      </c>
      <c r="G9" s="34" t="s">
        <v>745</v>
      </c>
      <c r="H9" s="34" t="s">
        <v>745</v>
      </c>
      <c r="I9" s="34" t="s">
        <v>745</v>
      </c>
      <c r="J9" s="34" t="s">
        <v>745</v>
      </c>
      <c r="K9" s="34" t="s">
        <v>745</v>
      </c>
      <c r="L9" s="34" t="s">
        <v>745</v>
      </c>
      <c r="M9" s="34" t="s">
        <v>745</v>
      </c>
      <c r="N9" s="34" t="s">
        <v>745</v>
      </c>
      <c r="O9" s="34" t="s">
        <v>745</v>
      </c>
      <c r="P9" s="34" t="s">
        <v>745</v>
      </c>
      <c r="Q9" s="34" t="s">
        <v>745</v>
      </c>
      <c r="R9" s="34" t="s">
        <v>745</v>
      </c>
      <c r="S9" s="34" t="s">
        <v>745</v>
      </c>
      <c r="T9" s="34" t="s">
        <v>745</v>
      </c>
      <c r="U9" s="34" t="s">
        <v>745</v>
      </c>
      <c r="V9" s="34" t="s">
        <v>745</v>
      </c>
      <c r="W9" s="34" t="s">
        <v>745</v>
      </c>
      <c r="X9" s="34" t="s">
        <v>745</v>
      </c>
      <c r="Y9" s="34" t="s">
        <v>745</v>
      </c>
      <c r="Z9" s="34" t="s">
        <v>745</v>
      </c>
      <c r="AA9" s="34" t="s">
        <v>745</v>
      </c>
      <c r="AB9" s="34" t="s">
        <v>745</v>
      </c>
      <c r="AC9" s="34" t="s">
        <v>745</v>
      </c>
      <c r="AD9" s="34" t="s">
        <v>745</v>
      </c>
      <c r="AE9" s="34" t="s">
        <v>745</v>
      </c>
      <c r="AF9" s="34" t="s">
        <v>745</v>
      </c>
      <c r="AG9" s="34" t="s">
        <v>745</v>
      </c>
      <c r="AH9" s="34" t="s">
        <v>745</v>
      </c>
      <c r="AI9" s="34" t="s">
        <v>745</v>
      </c>
      <c r="AJ9" s="34" t="s">
        <v>745</v>
      </c>
      <c r="AK9" s="34" t="s">
        <v>745</v>
      </c>
      <c r="AL9" s="34" t="s">
        <v>745</v>
      </c>
      <c r="AM9" s="34" t="s">
        <v>745</v>
      </c>
      <c r="AN9" s="34" t="s">
        <v>745</v>
      </c>
      <c r="AO9" s="34" t="s">
        <v>745</v>
      </c>
      <c r="AP9" s="34" t="s">
        <v>745</v>
      </c>
      <c r="AQ9" s="34" t="s">
        <v>745</v>
      </c>
      <c r="AR9" s="34" t="s">
        <v>745</v>
      </c>
      <c r="AS9" s="34" t="s">
        <v>745</v>
      </c>
      <c r="AT9" s="34" t="s">
        <v>745</v>
      </c>
      <c r="AU9" s="34" t="s">
        <v>745</v>
      </c>
      <c r="AV9" s="34" t="s">
        <v>745</v>
      </c>
      <c r="AW9" s="34" t="s">
        <v>745</v>
      </c>
      <c r="AX9" s="34" t="s">
        <v>745</v>
      </c>
      <c r="AY9" s="34" t="s">
        <v>745</v>
      </c>
      <c r="AZ9" s="34" t="s">
        <v>745</v>
      </c>
      <c r="BA9" s="34" t="s">
        <v>745</v>
      </c>
      <c r="BB9" s="34" t="s">
        <v>745</v>
      </c>
      <c r="BC9" s="34" t="s">
        <v>745</v>
      </c>
      <c r="BD9" s="34" t="s">
        <v>745</v>
      </c>
      <c r="BE9" s="34" t="s">
        <v>745</v>
      </c>
      <c r="BF9" s="34" t="s">
        <v>745</v>
      </c>
      <c r="BG9" s="34" t="s">
        <v>745</v>
      </c>
      <c r="BH9" s="34" t="s">
        <v>745</v>
      </c>
      <c r="BI9" s="34">
        <v>686</v>
      </c>
      <c r="BJ9" s="34">
        <v>723</v>
      </c>
      <c r="BK9" s="34">
        <v>974</v>
      </c>
      <c r="BL9" s="34">
        <v>985</v>
      </c>
      <c r="BM9" s="34">
        <v>1152</v>
      </c>
      <c r="BN9" s="34">
        <v>1057</v>
      </c>
      <c r="BO9" s="34">
        <v>710</v>
      </c>
      <c r="BP9" s="34">
        <v>1011</v>
      </c>
      <c r="BQ9" s="34">
        <v>1334</v>
      </c>
      <c r="BR9" s="34">
        <v>1380</v>
      </c>
      <c r="BS9" s="34">
        <v>1480</v>
      </c>
      <c r="BT9" s="34">
        <v>1519</v>
      </c>
      <c r="BU9" s="34">
        <v>1485</v>
      </c>
      <c r="BV9" s="34">
        <v>1792</v>
      </c>
      <c r="BW9" s="34">
        <v>2245</v>
      </c>
      <c r="BX9" s="34">
        <v>2412</v>
      </c>
      <c r="BY9" s="34">
        <v>2640</v>
      </c>
    </row>
    <row r="10" spans="1:77" x14ac:dyDescent="0.35">
      <c r="A10" s="34">
        <v>1948</v>
      </c>
      <c r="B10" s="34">
        <v>1995</v>
      </c>
      <c r="C10" s="44" t="s">
        <v>26</v>
      </c>
      <c r="D10" s="44" t="s">
        <v>744</v>
      </c>
      <c r="E10" s="45" t="s">
        <v>716</v>
      </c>
      <c r="F10" s="34">
        <v>1649</v>
      </c>
      <c r="G10" s="34">
        <v>1592</v>
      </c>
      <c r="H10" s="34">
        <v>1668</v>
      </c>
      <c r="I10" s="34">
        <v>2038</v>
      </c>
      <c r="J10" s="34">
        <v>1729</v>
      </c>
      <c r="K10" s="34">
        <v>2017</v>
      </c>
      <c r="L10" s="34">
        <v>1677</v>
      </c>
      <c r="M10" s="34">
        <v>1787</v>
      </c>
      <c r="N10" s="34">
        <v>1905</v>
      </c>
      <c r="O10" s="34">
        <v>2230</v>
      </c>
      <c r="P10" s="34">
        <v>1664</v>
      </c>
      <c r="Q10" s="34">
        <v>2007</v>
      </c>
      <c r="R10" s="34">
        <v>2050</v>
      </c>
      <c r="S10" s="34">
        <v>2363</v>
      </c>
      <c r="T10" s="34">
        <v>2356</v>
      </c>
      <c r="U10" s="34">
        <v>2805</v>
      </c>
      <c r="V10" s="34">
        <v>3053</v>
      </c>
      <c r="W10" s="34">
        <v>3005</v>
      </c>
      <c r="X10" s="34">
        <v>3171</v>
      </c>
      <c r="Y10" s="34">
        <v>3478</v>
      </c>
      <c r="Z10" s="34">
        <v>3526</v>
      </c>
      <c r="AA10" s="34">
        <v>4220</v>
      </c>
      <c r="AB10" s="34">
        <v>4770</v>
      </c>
      <c r="AC10" s="34">
        <v>5213</v>
      </c>
      <c r="AD10" s="34">
        <v>6461</v>
      </c>
      <c r="AE10" s="34">
        <v>9559</v>
      </c>
      <c r="AF10" s="34">
        <v>11016</v>
      </c>
      <c r="AG10" s="34">
        <v>11948</v>
      </c>
      <c r="AH10" s="34">
        <v>13193</v>
      </c>
      <c r="AI10" s="34">
        <v>13367</v>
      </c>
      <c r="AJ10" s="34">
        <v>14416</v>
      </c>
      <c r="AK10" s="34">
        <v>18663</v>
      </c>
      <c r="AL10" s="34">
        <v>21944</v>
      </c>
      <c r="AM10" s="34">
        <v>21477</v>
      </c>
      <c r="AN10" s="34">
        <v>21360</v>
      </c>
      <c r="AO10" s="34">
        <v>20113</v>
      </c>
      <c r="AP10" s="34">
        <v>23111</v>
      </c>
      <c r="AQ10" s="34">
        <v>22604</v>
      </c>
      <c r="AR10" s="34">
        <v>22569</v>
      </c>
      <c r="AS10" s="34">
        <v>26621</v>
      </c>
      <c r="AT10" s="34">
        <v>33233</v>
      </c>
      <c r="AU10" s="34">
        <v>37125</v>
      </c>
      <c r="AV10" s="34">
        <v>39752</v>
      </c>
      <c r="AW10" s="34">
        <v>41854</v>
      </c>
      <c r="AX10" s="34">
        <v>42824</v>
      </c>
      <c r="AY10" s="34">
        <v>42723</v>
      </c>
      <c r="AZ10" s="34">
        <v>47528</v>
      </c>
      <c r="BA10" s="34">
        <v>53111</v>
      </c>
      <c r="BB10" s="34">
        <v>60301</v>
      </c>
      <c r="BC10" s="34">
        <v>62910</v>
      </c>
      <c r="BD10" s="34">
        <v>55893</v>
      </c>
      <c r="BE10" s="34">
        <v>56080</v>
      </c>
      <c r="BF10" s="34">
        <v>63870</v>
      </c>
      <c r="BG10" s="34">
        <v>63387</v>
      </c>
      <c r="BH10" s="34">
        <v>65033</v>
      </c>
      <c r="BI10" s="34">
        <v>70377</v>
      </c>
      <c r="BJ10" s="34">
        <v>86565</v>
      </c>
      <c r="BK10" s="34">
        <v>106097</v>
      </c>
      <c r="BL10" s="34">
        <v>123437</v>
      </c>
      <c r="BM10" s="34">
        <v>141358</v>
      </c>
      <c r="BN10" s="34">
        <v>187257</v>
      </c>
      <c r="BO10" s="34">
        <v>154331</v>
      </c>
      <c r="BP10" s="34">
        <v>212634</v>
      </c>
      <c r="BQ10" s="34">
        <v>271733</v>
      </c>
      <c r="BR10" s="34">
        <v>256675</v>
      </c>
      <c r="BS10" s="34">
        <v>252981</v>
      </c>
      <c r="BT10" s="34">
        <v>239975</v>
      </c>
      <c r="BU10" s="34">
        <v>187684</v>
      </c>
      <c r="BV10" s="34">
        <v>192505</v>
      </c>
      <c r="BW10" s="34">
        <v>231131</v>
      </c>
      <c r="BX10" s="34">
        <v>257098</v>
      </c>
      <c r="BY10" s="34">
        <v>271005</v>
      </c>
    </row>
    <row r="11" spans="1:77" x14ac:dyDescent="0.35">
      <c r="A11" s="34">
        <v>1951</v>
      </c>
      <c r="B11" s="34">
        <v>1995</v>
      </c>
      <c r="C11" s="44" t="s">
        <v>28</v>
      </c>
      <c r="D11" s="44" t="s">
        <v>744</v>
      </c>
      <c r="E11" s="45" t="s">
        <v>716</v>
      </c>
      <c r="F11" s="34" t="s">
        <v>745</v>
      </c>
      <c r="G11" s="34" t="s">
        <v>745</v>
      </c>
      <c r="H11" s="34" t="s">
        <v>745</v>
      </c>
      <c r="I11" s="34">
        <v>451</v>
      </c>
      <c r="J11" s="34">
        <v>506</v>
      </c>
      <c r="K11" s="34">
        <v>540</v>
      </c>
      <c r="L11" s="34">
        <v>610</v>
      </c>
      <c r="M11" s="34">
        <v>699</v>
      </c>
      <c r="N11" s="34">
        <v>849</v>
      </c>
      <c r="O11" s="34">
        <v>979</v>
      </c>
      <c r="P11" s="34">
        <v>918</v>
      </c>
      <c r="Q11" s="34">
        <v>968</v>
      </c>
      <c r="R11" s="34">
        <v>1120</v>
      </c>
      <c r="S11" s="34">
        <v>1202</v>
      </c>
      <c r="T11" s="34">
        <v>1264</v>
      </c>
      <c r="U11" s="34">
        <v>1326</v>
      </c>
      <c r="V11" s="34">
        <v>1446</v>
      </c>
      <c r="W11" s="34">
        <v>1600</v>
      </c>
      <c r="X11" s="34">
        <v>1684</v>
      </c>
      <c r="Y11" s="34">
        <v>1809</v>
      </c>
      <c r="Z11" s="34">
        <v>1989</v>
      </c>
      <c r="AA11" s="34">
        <v>2412</v>
      </c>
      <c r="AB11" s="34">
        <v>2857</v>
      </c>
      <c r="AC11" s="34">
        <v>3168</v>
      </c>
      <c r="AD11" s="34">
        <v>3883</v>
      </c>
      <c r="AE11" s="34">
        <v>5283</v>
      </c>
      <c r="AF11" s="34">
        <v>7161</v>
      </c>
      <c r="AG11" s="34">
        <v>7519</v>
      </c>
      <c r="AH11" s="34">
        <v>8506</v>
      </c>
      <c r="AI11" s="34">
        <v>9808</v>
      </c>
      <c r="AJ11" s="34">
        <v>12175</v>
      </c>
      <c r="AK11" s="34">
        <v>15481</v>
      </c>
      <c r="AL11" s="34">
        <v>17489</v>
      </c>
      <c r="AM11" s="34">
        <v>15841</v>
      </c>
      <c r="AN11" s="34">
        <v>15642</v>
      </c>
      <c r="AO11" s="34">
        <v>15427</v>
      </c>
      <c r="AP11" s="34">
        <v>15739</v>
      </c>
      <c r="AQ11" s="34">
        <v>17239</v>
      </c>
      <c r="AR11" s="34">
        <v>22508</v>
      </c>
      <c r="AS11" s="34">
        <v>27168</v>
      </c>
      <c r="AT11" s="34">
        <v>31027</v>
      </c>
      <c r="AU11" s="34">
        <v>31906</v>
      </c>
      <c r="AV11" s="34">
        <v>41265</v>
      </c>
      <c r="AW11" s="34">
        <v>41111</v>
      </c>
      <c r="AX11" s="34">
        <v>44537</v>
      </c>
      <c r="AY11" s="34">
        <v>40685</v>
      </c>
      <c r="AZ11" s="34">
        <v>45002</v>
      </c>
      <c r="BA11" s="34">
        <v>57738</v>
      </c>
      <c r="BB11" s="34">
        <v>58222</v>
      </c>
      <c r="BC11" s="34">
        <v>59784</v>
      </c>
      <c r="BD11" s="34">
        <v>64085</v>
      </c>
      <c r="BE11" s="34">
        <v>66061</v>
      </c>
      <c r="BF11" s="34">
        <v>67710</v>
      </c>
      <c r="BG11" s="34">
        <v>70751</v>
      </c>
      <c r="BH11" s="34">
        <v>78673</v>
      </c>
      <c r="BI11" s="34">
        <v>97146</v>
      </c>
      <c r="BJ11" s="34">
        <v>118376</v>
      </c>
      <c r="BK11" s="34">
        <v>125182</v>
      </c>
      <c r="BL11" s="34">
        <v>136751</v>
      </c>
      <c r="BM11" s="34">
        <v>163620</v>
      </c>
      <c r="BN11" s="34">
        <v>181289</v>
      </c>
      <c r="BO11" s="34">
        <v>136989</v>
      </c>
      <c r="BP11" s="34">
        <v>152560</v>
      </c>
      <c r="BQ11" s="34">
        <v>177428</v>
      </c>
      <c r="BR11" s="34">
        <v>166611</v>
      </c>
      <c r="BS11" s="34">
        <v>175156</v>
      </c>
      <c r="BT11" s="34">
        <v>178223</v>
      </c>
      <c r="BU11" s="34">
        <v>152728</v>
      </c>
      <c r="BV11" s="34">
        <v>152090</v>
      </c>
      <c r="BW11" s="34">
        <v>168026</v>
      </c>
      <c r="BX11" s="34">
        <v>184815</v>
      </c>
      <c r="BY11" s="34">
        <v>178670</v>
      </c>
    </row>
    <row r="12" spans="1:77" x14ac:dyDescent="0.35">
      <c r="A12" s="34">
        <v>1993</v>
      </c>
      <c r="B12" s="34">
        <v>1995</v>
      </c>
      <c r="C12" s="44" t="s">
        <v>42</v>
      </c>
      <c r="D12" s="44" t="s">
        <v>744</v>
      </c>
      <c r="E12" s="45" t="s">
        <v>716</v>
      </c>
      <c r="F12" s="34" t="s">
        <v>745</v>
      </c>
      <c r="G12" s="34" t="s">
        <v>745</v>
      </c>
      <c r="H12" s="34" t="s">
        <v>745</v>
      </c>
      <c r="I12" s="34" t="s">
        <v>745</v>
      </c>
      <c r="J12" s="34" t="s">
        <v>745</v>
      </c>
      <c r="K12" s="34" t="s">
        <v>745</v>
      </c>
      <c r="L12" s="34" t="s">
        <v>745</v>
      </c>
      <c r="M12" s="34" t="s">
        <v>745</v>
      </c>
      <c r="N12" s="34" t="s">
        <v>745</v>
      </c>
      <c r="O12" s="34" t="s">
        <v>745</v>
      </c>
      <c r="P12" s="34" t="s">
        <v>745</v>
      </c>
      <c r="Q12" s="34" t="s">
        <v>745</v>
      </c>
      <c r="R12" s="34" t="s">
        <v>745</v>
      </c>
      <c r="S12" s="34" t="s">
        <v>745</v>
      </c>
      <c r="T12" s="34" t="s">
        <v>745</v>
      </c>
      <c r="U12" s="34" t="s">
        <v>745</v>
      </c>
      <c r="V12" s="34" t="s">
        <v>745</v>
      </c>
      <c r="W12" s="34" t="s">
        <v>745</v>
      </c>
      <c r="X12" s="34" t="s">
        <v>745</v>
      </c>
      <c r="Y12" s="34" t="s">
        <v>745</v>
      </c>
      <c r="Z12" s="34" t="s">
        <v>745</v>
      </c>
      <c r="AA12" s="34" t="s">
        <v>745</v>
      </c>
      <c r="AB12" s="34" t="s">
        <v>745</v>
      </c>
      <c r="AC12" s="34" t="s">
        <v>745</v>
      </c>
      <c r="AD12" s="34" t="s">
        <v>745</v>
      </c>
      <c r="AE12" s="34" t="s">
        <v>745</v>
      </c>
      <c r="AF12" s="34" t="s">
        <v>745</v>
      </c>
      <c r="AG12" s="34" t="s">
        <v>745</v>
      </c>
      <c r="AH12" s="34" t="s">
        <v>745</v>
      </c>
      <c r="AI12" s="34" t="s">
        <v>745</v>
      </c>
      <c r="AJ12" s="34" t="s">
        <v>745</v>
      </c>
      <c r="AK12" s="34" t="s">
        <v>745</v>
      </c>
      <c r="AL12" s="34" t="s">
        <v>745</v>
      </c>
      <c r="AM12" s="34" t="s">
        <v>745</v>
      </c>
      <c r="AN12" s="34" t="s">
        <v>745</v>
      </c>
      <c r="AO12" s="34" t="s">
        <v>745</v>
      </c>
      <c r="AP12" s="34" t="s">
        <v>745</v>
      </c>
      <c r="AQ12" s="34" t="s">
        <v>745</v>
      </c>
      <c r="AR12" s="34" t="s">
        <v>745</v>
      </c>
      <c r="AS12" s="34" t="s">
        <v>745</v>
      </c>
      <c r="AT12" s="34" t="s">
        <v>745</v>
      </c>
      <c r="AU12" s="34" t="s">
        <v>745</v>
      </c>
      <c r="AV12" s="34" t="s">
        <v>745</v>
      </c>
      <c r="AW12" s="34" t="s">
        <v>745</v>
      </c>
      <c r="AX12" s="34" t="s">
        <v>745</v>
      </c>
      <c r="AY12" s="34">
        <v>3723</v>
      </c>
      <c r="AZ12" s="34">
        <v>3622</v>
      </c>
      <c r="BA12" s="34">
        <v>4113</v>
      </c>
      <c r="BB12" s="34">
        <v>4700</v>
      </c>
      <c r="BC12" s="34">
        <v>4384</v>
      </c>
      <c r="BD12" s="34">
        <v>3270</v>
      </c>
      <c r="BE12" s="34">
        <v>4363</v>
      </c>
      <c r="BF12" s="34">
        <v>6194</v>
      </c>
      <c r="BG12" s="34">
        <v>5577</v>
      </c>
      <c r="BH12" s="34">
        <v>5794</v>
      </c>
      <c r="BI12" s="34">
        <v>6632</v>
      </c>
      <c r="BJ12" s="34">
        <v>7558</v>
      </c>
      <c r="BK12" s="34">
        <v>10242</v>
      </c>
      <c r="BL12" s="34">
        <v>12200</v>
      </c>
      <c r="BM12" s="34">
        <v>13634</v>
      </c>
      <c r="BN12" s="34">
        <v>17316</v>
      </c>
      <c r="BO12" s="34">
        <v>11874</v>
      </c>
      <c r="BP12" s="34">
        <v>14971</v>
      </c>
      <c r="BQ12" s="34">
        <v>19650</v>
      </c>
      <c r="BR12" s="34">
        <v>19768</v>
      </c>
      <c r="BS12" s="34">
        <v>21930</v>
      </c>
      <c r="BT12" s="34">
        <v>20130</v>
      </c>
      <c r="BU12" s="34">
        <v>16540</v>
      </c>
      <c r="BV12" s="34">
        <v>12785</v>
      </c>
      <c r="BW12" s="34">
        <v>15376</v>
      </c>
      <c r="BX12" s="34">
        <v>18044</v>
      </c>
      <c r="BY12" s="34">
        <v>18120</v>
      </c>
    </row>
    <row r="13" spans="1:77" x14ac:dyDescent="0.35">
      <c r="A13" s="34">
        <v>1972</v>
      </c>
      <c r="B13" s="34">
        <v>1995</v>
      </c>
      <c r="C13" s="44" t="s">
        <v>38</v>
      </c>
      <c r="D13" s="44" t="s">
        <v>744</v>
      </c>
      <c r="E13" s="45" t="s">
        <v>716</v>
      </c>
      <c r="F13" s="34" t="s">
        <v>745</v>
      </c>
      <c r="G13" s="34" t="s">
        <v>745</v>
      </c>
      <c r="H13" s="34" t="s">
        <v>745</v>
      </c>
      <c r="I13" s="34" t="s">
        <v>745</v>
      </c>
      <c r="J13" s="34" t="s">
        <v>745</v>
      </c>
      <c r="K13" s="34" t="s">
        <v>745</v>
      </c>
      <c r="L13" s="34" t="s">
        <v>745</v>
      </c>
      <c r="M13" s="34" t="s">
        <v>745</v>
      </c>
      <c r="N13" s="34" t="s">
        <v>745</v>
      </c>
      <c r="O13" s="34" t="s">
        <v>745</v>
      </c>
      <c r="P13" s="34" t="s">
        <v>745</v>
      </c>
      <c r="Q13" s="34" t="s">
        <v>745</v>
      </c>
      <c r="R13" s="34" t="s">
        <v>745</v>
      </c>
      <c r="S13" s="34" t="s">
        <v>745</v>
      </c>
      <c r="T13" s="34" t="s">
        <v>745</v>
      </c>
      <c r="U13" s="34" t="s">
        <v>745</v>
      </c>
      <c r="V13" s="34" t="s">
        <v>745</v>
      </c>
      <c r="W13" s="34" t="s">
        <v>745</v>
      </c>
      <c r="X13" s="34" t="s">
        <v>745</v>
      </c>
      <c r="Y13" s="34" t="s">
        <v>745</v>
      </c>
      <c r="Z13" s="34" t="s">
        <v>745</v>
      </c>
      <c r="AA13" s="34" t="s">
        <v>745</v>
      </c>
      <c r="AB13" s="34" t="s">
        <v>745</v>
      </c>
      <c r="AC13" s="34" t="s">
        <v>745</v>
      </c>
      <c r="AD13" s="34">
        <v>260</v>
      </c>
      <c r="AE13" s="34">
        <v>358</v>
      </c>
      <c r="AF13" s="34">
        <v>348</v>
      </c>
      <c r="AG13" s="34">
        <v>327</v>
      </c>
      <c r="AH13" s="34">
        <v>401</v>
      </c>
      <c r="AI13" s="34">
        <v>476</v>
      </c>
      <c r="AJ13" s="34">
        <v>548</v>
      </c>
      <c r="AK13" s="34">
        <v>659</v>
      </c>
      <c r="AL13" s="34">
        <v>759</v>
      </c>
      <c r="AM13" s="34">
        <v>791</v>
      </c>
      <c r="AN13" s="34">
        <v>769</v>
      </c>
      <c r="AO13" s="34">
        <v>724</v>
      </c>
      <c r="AP13" s="34">
        <v>931</v>
      </c>
      <c r="AQ13" s="34">
        <v>999</v>
      </c>
      <c r="AR13" s="34">
        <v>880</v>
      </c>
      <c r="AS13" s="34">
        <v>1067</v>
      </c>
      <c r="AT13" s="34">
        <v>1291</v>
      </c>
      <c r="AU13" s="34">
        <v>1305</v>
      </c>
      <c r="AV13" s="34">
        <v>1671</v>
      </c>
      <c r="AW13" s="34">
        <v>1689</v>
      </c>
      <c r="AX13" s="34">
        <v>2098</v>
      </c>
      <c r="AY13" s="34">
        <v>2545</v>
      </c>
      <c r="AZ13" s="34">
        <v>2934</v>
      </c>
      <c r="BA13" s="34">
        <v>3501</v>
      </c>
      <c r="BB13" s="34">
        <v>4249</v>
      </c>
      <c r="BC13" s="34">
        <v>4832</v>
      </c>
      <c r="BD13" s="34">
        <v>5121</v>
      </c>
      <c r="BE13" s="34">
        <v>5497</v>
      </c>
      <c r="BF13" s="34">
        <v>6389</v>
      </c>
      <c r="BG13" s="34">
        <v>6080</v>
      </c>
      <c r="BH13" s="34">
        <v>6149</v>
      </c>
      <c r="BI13" s="34">
        <v>6990</v>
      </c>
      <c r="BJ13" s="34">
        <v>8305</v>
      </c>
      <c r="BK13" s="34">
        <v>9297</v>
      </c>
      <c r="BL13" s="34">
        <v>11802</v>
      </c>
      <c r="BM13" s="34">
        <v>12453</v>
      </c>
      <c r="BN13" s="34">
        <v>15370</v>
      </c>
      <c r="BO13" s="34">
        <v>15083</v>
      </c>
      <c r="BP13" s="34">
        <v>19194</v>
      </c>
      <c r="BQ13" s="34">
        <v>24439</v>
      </c>
      <c r="BR13" s="34">
        <v>25127</v>
      </c>
      <c r="BS13" s="34">
        <v>29114</v>
      </c>
      <c r="BT13" s="34">
        <v>30405</v>
      </c>
      <c r="BU13" s="34">
        <v>32379</v>
      </c>
      <c r="BV13" s="34">
        <v>34894</v>
      </c>
      <c r="BW13" s="34">
        <v>35851</v>
      </c>
      <c r="BX13" s="34">
        <v>39252</v>
      </c>
      <c r="BY13" s="34">
        <v>39337</v>
      </c>
    </row>
    <row r="14" spans="1:77" x14ac:dyDescent="0.35">
      <c r="A14" s="34">
        <v>1967</v>
      </c>
      <c r="B14" s="34">
        <v>1995</v>
      </c>
      <c r="C14" s="44" t="s">
        <v>50</v>
      </c>
      <c r="D14" s="44" t="s">
        <v>744</v>
      </c>
      <c r="E14" s="45" t="s">
        <v>716</v>
      </c>
      <c r="F14" s="34" t="s">
        <v>745</v>
      </c>
      <c r="G14" s="34" t="s">
        <v>745</v>
      </c>
      <c r="H14" s="34" t="s">
        <v>745</v>
      </c>
      <c r="I14" s="34" t="s">
        <v>745</v>
      </c>
      <c r="J14" s="34" t="s">
        <v>745</v>
      </c>
      <c r="K14" s="34" t="s">
        <v>745</v>
      </c>
      <c r="L14" s="34" t="s">
        <v>745</v>
      </c>
      <c r="M14" s="34" t="s">
        <v>745</v>
      </c>
      <c r="N14" s="34" t="s">
        <v>745</v>
      </c>
      <c r="O14" s="34" t="s">
        <v>745</v>
      </c>
      <c r="P14" s="34" t="s">
        <v>745</v>
      </c>
      <c r="Q14" s="34" t="s">
        <v>745</v>
      </c>
      <c r="R14" s="34" t="s">
        <v>745</v>
      </c>
      <c r="S14" s="34" t="s">
        <v>745</v>
      </c>
      <c r="T14" s="34" t="s">
        <v>745</v>
      </c>
      <c r="U14" s="34" t="s">
        <v>745</v>
      </c>
      <c r="V14" s="34" t="s">
        <v>745</v>
      </c>
      <c r="W14" s="34" t="s">
        <v>745</v>
      </c>
      <c r="X14" s="34" t="s">
        <v>745</v>
      </c>
      <c r="Y14" s="34">
        <v>41</v>
      </c>
      <c r="Z14" s="34">
        <v>40</v>
      </c>
      <c r="AA14" s="34">
        <v>37</v>
      </c>
      <c r="AB14" s="34">
        <v>40</v>
      </c>
      <c r="AC14" s="34">
        <v>41</v>
      </c>
      <c r="AD14" s="34">
        <v>44</v>
      </c>
      <c r="AE14" s="34">
        <v>54</v>
      </c>
      <c r="AF14" s="34">
        <v>86</v>
      </c>
      <c r="AG14" s="34">
        <v>107</v>
      </c>
      <c r="AH14" s="34">
        <v>86</v>
      </c>
      <c r="AI14" s="34">
        <v>97</v>
      </c>
      <c r="AJ14" s="34">
        <v>131</v>
      </c>
      <c r="AK14" s="34">
        <v>152</v>
      </c>
      <c r="AL14" s="34">
        <v>226</v>
      </c>
      <c r="AM14" s="34">
        <v>195</v>
      </c>
      <c r="AN14" s="34">
        <v>257</v>
      </c>
      <c r="AO14" s="34">
        <v>321</v>
      </c>
      <c r="AP14" s="34">
        <v>390</v>
      </c>
      <c r="AQ14" s="34">
        <v>352</v>
      </c>
      <c r="AR14" s="34">
        <v>275</v>
      </c>
      <c r="AS14" s="34">
        <v>154</v>
      </c>
      <c r="AT14" s="34">
        <v>173</v>
      </c>
      <c r="AU14" s="34">
        <v>186</v>
      </c>
      <c r="AV14" s="34">
        <v>216</v>
      </c>
      <c r="AW14" s="34">
        <v>207</v>
      </c>
      <c r="AX14" s="34">
        <v>191</v>
      </c>
      <c r="AY14" s="34">
        <v>187</v>
      </c>
      <c r="AZ14" s="34">
        <v>182</v>
      </c>
      <c r="BA14" s="34">
        <v>239</v>
      </c>
      <c r="BB14" s="34">
        <v>281</v>
      </c>
      <c r="BC14" s="34">
        <v>283</v>
      </c>
      <c r="BD14" s="34">
        <v>252</v>
      </c>
      <c r="BE14" s="34">
        <v>264</v>
      </c>
      <c r="BF14" s="34">
        <v>272</v>
      </c>
      <c r="BG14" s="34">
        <v>259</v>
      </c>
      <c r="BH14" s="34">
        <v>242</v>
      </c>
      <c r="BI14" s="34">
        <v>250</v>
      </c>
      <c r="BJ14" s="34">
        <v>278</v>
      </c>
      <c r="BK14" s="34">
        <v>359</v>
      </c>
      <c r="BL14" s="34">
        <v>510</v>
      </c>
      <c r="BM14" s="34">
        <v>524</v>
      </c>
      <c r="BN14" s="34">
        <v>488</v>
      </c>
      <c r="BO14" s="34">
        <v>379</v>
      </c>
      <c r="BP14" s="34">
        <v>429</v>
      </c>
      <c r="BQ14" s="34">
        <v>475</v>
      </c>
      <c r="BR14" s="34">
        <v>565</v>
      </c>
      <c r="BS14" s="34">
        <v>457</v>
      </c>
      <c r="BT14" s="34">
        <v>474</v>
      </c>
      <c r="BU14" s="34">
        <v>483</v>
      </c>
      <c r="BV14" s="34">
        <v>517</v>
      </c>
      <c r="BW14" s="34">
        <v>485</v>
      </c>
      <c r="BX14" s="34">
        <v>448</v>
      </c>
      <c r="BY14" s="34">
        <v>444</v>
      </c>
    </row>
    <row r="15" spans="1:77" x14ac:dyDescent="0.35">
      <c r="A15" s="34">
        <v>1948</v>
      </c>
      <c r="B15" s="34">
        <v>1995</v>
      </c>
      <c r="C15" s="44" t="s">
        <v>32</v>
      </c>
      <c r="D15" s="44" t="s">
        <v>744</v>
      </c>
      <c r="E15" s="45" t="s">
        <v>716</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179152</v>
      </c>
      <c r="BF15" s="34">
        <v>188371</v>
      </c>
      <c r="BG15" s="34">
        <v>190349</v>
      </c>
      <c r="BH15" s="34">
        <v>216127</v>
      </c>
      <c r="BI15" s="34">
        <v>255617</v>
      </c>
      <c r="BJ15" s="34">
        <v>306866</v>
      </c>
      <c r="BK15" s="34">
        <v>334400</v>
      </c>
      <c r="BL15" s="34">
        <v>366745</v>
      </c>
      <c r="BM15" s="34">
        <v>430952</v>
      </c>
      <c r="BN15" s="34">
        <v>471840</v>
      </c>
      <c r="BO15" s="34">
        <v>370125</v>
      </c>
      <c r="BP15" s="34">
        <v>407692</v>
      </c>
      <c r="BQ15" s="34">
        <v>475672</v>
      </c>
      <c r="BR15" s="34">
        <v>445939</v>
      </c>
      <c r="BS15" s="34">
        <v>468760</v>
      </c>
      <c r="BT15" s="34">
        <v>472192</v>
      </c>
      <c r="BU15" s="34">
        <v>396841</v>
      </c>
      <c r="BV15" s="34">
        <v>398134</v>
      </c>
      <c r="BW15" s="34">
        <v>430127</v>
      </c>
      <c r="BX15" s="34">
        <v>468617</v>
      </c>
      <c r="BY15" s="34">
        <v>444679</v>
      </c>
    </row>
    <row r="16" spans="1:77" x14ac:dyDescent="0.35">
      <c r="A16" s="34">
        <v>1948</v>
      </c>
      <c r="B16" s="34">
        <v>1995</v>
      </c>
      <c r="C16" s="44" t="s">
        <v>746</v>
      </c>
      <c r="D16" s="44" t="s">
        <v>744</v>
      </c>
      <c r="E16" s="45" t="s">
        <v>716</v>
      </c>
      <c r="F16" s="34">
        <v>1690</v>
      </c>
      <c r="G16" s="34">
        <v>1759</v>
      </c>
      <c r="H16" s="34">
        <v>1652</v>
      </c>
      <c r="I16" s="34">
        <v>2654</v>
      </c>
      <c r="J16" s="34">
        <v>2454</v>
      </c>
      <c r="K16" s="34">
        <v>2268</v>
      </c>
      <c r="L16" s="34">
        <v>2314</v>
      </c>
      <c r="M16" s="34">
        <v>2782</v>
      </c>
      <c r="N16" s="34">
        <v>3172</v>
      </c>
      <c r="O16" s="34">
        <v>3186</v>
      </c>
      <c r="P16" s="34">
        <v>3054</v>
      </c>
      <c r="Q16" s="34">
        <v>3306</v>
      </c>
      <c r="R16" s="34">
        <v>3792</v>
      </c>
      <c r="S16" s="34">
        <v>3930</v>
      </c>
      <c r="T16" s="34">
        <v>4332</v>
      </c>
      <c r="U16" s="34">
        <v>4840</v>
      </c>
      <c r="V16" s="34">
        <v>5600</v>
      </c>
      <c r="W16" s="34">
        <v>6394</v>
      </c>
      <c r="X16" s="34">
        <v>6832</v>
      </c>
      <c r="Y16" s="34">
        <v>7082</v>
      </c>
      <c r="Z16" s="34">
        <v>8172</v>
      </c>
      <c r="AA16" s="34">
        <v>10090</v>
      </c>
      <c r="AB16" s="34">
        <v>11600</v>
      </c>
      <c r="AC16" s="34">
        <v>12726</v>
      </c>
      <c r="AD16" s="34">
        <v>16152</v>
      </c>
      <c r="AE16" s="34">
        <v>22455</v>
      </c>
      <c r="AF16" s="34">
        <v>28334</v>
      </c>
      <c r="AG16" s="34">
        <v>28804</v>
      </c>
      <c r="AH16" s="34">
        <v>32889</v>
      </c>
      <c r="AI16" s="34">
        <v>37538</v>
      </c>
      <c r="AJ16" s="34">
        <v>44947</v>
      </c>
      <c r="AK16" s="34">
        <v>56700</v>
      </c>
      <c r="AL16" s="34">
        <v>64540</v>
      </c>
      <c r="AM16" s="34">
        <v>55688</v>
      </c>
      <c r="AN16" s="34">
        <v>52356</v>
      </c>
      <c r="AO16" s="34">
        <v>51939</v>
      </c>
      <c r="AP16" s="34">
        <v>51893</v>
      </c>
      <c r="AQ16" s="34">
        <v>53739</v>
      </c>
      <c r="AR16" s="34">
        <v>68818</v>
      </c>
      <c r="AS16" s="34">
        <v>83098</v>
      </c>
      <c r="AT16" s="34">
        <v>92135</v>
      </c>
      <c r="AU16" s="34">
        <v>100012</v>
      </c>
      <c r="AV16" s="34">
        <v>117703</v>
      </c>
      <c r="AW16" s="34">
        <v>118199</v>
      </c>
      <c r="AX16" s="34">
        <v>123132</v>
      </c>
      <c r="AY16" s="34">
        <v>127580</v>
      </c>
      <c r="AZ16" s="34">
        <v>147107</v>
      </c>
      <c r="BA16" s="34">
        <v>178265</v>
      </c>
      <c r="BB16" s="34">
        <v>177337</v>
      </c>
      <c r="BC16" s="34">
        <v>174531</v>
      </c>
      <c r="BD16" s="34">
        <v>181910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row>
    <row r="17" spans="1:77" x14ac:dyDescent="0.35">
      <c r="A17" s="34">
        <v>1983</v>
      </c>
      <c r="B17" s="34">
        <v>1995</v>
      </c>
      <c r="C17" s="44" t="s">
        <v>44</v>
      </c>
      <c r="D17" s="44" t="s">
        <v>744</v>
      </c>
      <c r="E17" s="45" t="s">
        <v>716</v>
      </c>
      <c r="F17" s="34" t="s">
        <v>745</v>
      </c>
      <c r="G17" s="34" t="s">
        <v>745</v>
      </c>
      <c r="H17" s="34" t="s">
        <v>745</v>
      </c>
      <c r="I17" s="34" t="s">
        <v>745</v>
      </c>
      <c r="J17" s="34" t="s">
        <v>745</v>
      </c>
      <c r="K17" s="34" t="s">
        <v>745</v>
      </c>
      <c r="L17" s="34" t="s">
        <v>745</v>
      </c>
      <c r="M17" s="34" t="s">
        <v>745</v>
      </c>
      <c r="N17" s="34" t="s">
        <v>745</v>
      </c>
      <c r="O17" s="34" t="s">
        <v>745</v>
      </c>
      <c r="P17" s="34" t="s">
        <v>745</v>
      </c>
      <c r="Q17" s="34" t="s">
        <v>745</v>
      </c>
      <c r="R17" s="34" t="s">
        <v>745</v>
      </c>
      <c r="S17" s="34" t="s">
        <v>745</v>
      </c>
      <c r="T17" s="34" t="s">
        <v>745</v>
      </c>
      <c r="U17" s="34" t="s">
        <v>745</v>
      </c>
      <c r="V17" s="34" t="s">
        <v>745</v>
      </c>
      <c r="W17" s="34" t="s">
        <v>745</v>
      </c>
      <c r="X17" s="34" t="s">
        <v>745</v>
      </c>
      <c r="Y17" s="34" t="s">
        <v>745</v>
      </c>
      <c r="Z17" s="34" t="s">
        <v>745</v>
      </c>
      <c r="AA17" s="34" t="s">
        <v>745</v>
      </c>
      <c r="AB17" s="34" t="s">
        <v>745</v>
      </c>
      <c r="AC17" s="34" t="s">
        <v>745</v>
      </c>
      <c r="AD17" s="34" t="s">
        <v>745</v>
      </c>
      <c r="AE17" s="34" t="s">
        <v>745</v>
      </c>
      <c r="AF17" s="34" t="s">
        <v>745</v>
      </c>
      <c r="AG17" s="34" t="s">
        <v>745</v>
      </c>
      <c r="AH17" s="34" t="s">
        <v>745</v>
      </c>
      <c r="AI17" s="34" t="s">
        <v>745</v>
      </c>
      <c r="AJ17" s="34" t="s">
        <v>745</v>
      </c>
      <c r="AK17" s="34" t="s">
        <v>745</v>
      </c>
      <c r="AL17" s="34" t="s">
        <v>745</v>
      </c>
      <c r="AM17" s="34" t="s">
        <v>745</v>
      </c>
      <c r="AN17" s="34" t="s">
        <v>745</v>
      </c>
      <c r="AO17" s="34">
        <v>78</v>
      </c>
      <c r="AP17" s="34">
        <v>93</v>
      </c>
      <c r="AQ17" s="34">
        <v>90</v>
      </c>
      <c r="AR17" s="34">
        <v>93</v>
      </c>
      <c r="AS17" s="34">
        <v>103</v>
      </c>
      <c r="AT17" s="34">
        <v>116</v>
      </c>
      <c r="AU17" s="34">
        <v>125</v>
      </c>
      <c r="AV17" s="34">
        <v>129</v>
      </c>
      <c r="AW17" s="34">
        <v>120</v>
      </c>
      <c r="AX17" s="34">
        <v>141</v>
      </c>
      <c r="AY17" s="34">
        <v>123</v>
      </c>
      <c r="AZ17" s="34">
        <v>151</v>
      </c>
      <c r="BA17" s="34">
        <v>162</v>
      </c>
      <c r="BB17" s="34">
        <v>168</v>
      </c>
      <c r="BC17" s="34">
        <v>176</v>
      </c>
      <c r="BD17" s="34">
        <v>172</v>
      </c>
      <c r="BE17" s="34">
        <v>198</v>
      </c>
      <c r="BF17" s="34">
        <v>196</v>
      </c>
      <c r="BG17" s="34">
        <v>169</v>
      </c>
      <c r="BH17" s="34">
        <v>275</v>
      </c>
      <c r="BI17" s="34">
        <v>303</v>
      </c>
      <c r="BJ17" s="34">
        <v>305</v>
      </c>
      <c r="BK17" s="34">
        <v>319</v>
      </c>
      <c r="BL17" s="34">
        <v>419</v>
      </c>
      <c r="BM17" s="34">
        <v>416</v>
      </c>
      <c r="BN17" s="34">
        <v>469</v>
      </c>
      <c r="BO17" s="34">
        <v>381</v>
      </c>
      <c r="BP17" s="34">
        <v>478</v>
      </c>
      <c r="BQ17" s="34">
        <v>604</v>
      </c>
      <c r="BR17" s="34">
        <v>627</v>
      </c>
      <c r="BS17" s="34">
        <v>609</v>
      </c>
      <c r="BT17" s="34">
        <v>589</v>
      </c>
      <c r="BU17" s="34">
        <v>538</v>
      </c>
      <c r="BV17" s="34">
        <v>443</v>
      </c>
      <c r="BW17" s="34">
        <v>457</v>
      </c>
      <c r="BX17" s="34">
        <v>451</v>
      </c>
      <c r="BY17" s="34">
        <v>462</v>
      </c>
    </row>
    <row r="18" spans="1:77" x14ac:dyDescent="0.35">
      <c r="A18" s="34">
        <v>1963</v>
      </c>
      <c r="B18" s="34">
        <v>1996</v>
      </c>
      <c r="C18" s="44" t="s">
        <v>34</v>
      </c>
      <c r="D18" s="44" t="s">
        <v>744</v>
      </c>
      <c r="E18" s="45" t="s">
        <v>716</v>
      </c>
      <c r="F18" s="34" t="s">
        <v>745</v>
      </c>
      <c r="G18" s="34" t="s">
        <v>745</v>
      </c>
      <c r="H18" s="34" t="s">
        <v>745</v>
      </c>
      <c r="I18" s="34" t="s">
        <v>745</v>
      </c>
      <c r="J18" s="34" t="s">
        <v>745</v>
      </c>
      <c r="K18" s="34" t="s">
        <v>745</v>
      </c>
      <c r="L18" s="34" t="s">
        <v>745</v>
      </c>
      <c r="M18" s="34" t="s">
        <v>745</v>
      </c>
      <c r="N18" s="34" t="s">
        <v>745</v>
      </c>
      <c r="O18" s="34" t="s">
        <v>745</v>
      </c>
      <c r="P18" s="34" t="s">
        <v>745</v>
      </c>
      <c r="Q18" s="34" t="s">
        <v>745</v>
      </c>
      <c r="R18" s="34" t="s">
        <v>745</v>
      </c>
      <c r="S18" s="34" t="s">
        <v>745</v>
      </c>
      <c r="T18" s="34" t="s">
        <v>745</v>
      </c>
      <c r="U18" s="34">
        <v>13</v>
      </c>
      <c r="V18" s="34">
        <v>13</v>
      </c>
      <c r="W18" s="34">
        <v>14</v>
      </c>
      <c r="X18" s="34">
        <v>10</v>
      </c>
      <c r="Y18" s="34">
        <v>15</v>
      </c>
      <c r="Z18" s="34">
        <v>22</v>
      </c>
      <c r="AA18" s="34">
        <v>27</v>
      </c>
      <c r="AB18" s="34">
        <v>33</v>
      </c>
      <c r="AC18" s="34">
        <v>42</v>
      </c>
      <c r="AD18" s="34">
        <v>36</v>
      </c>
      <c r="AE18" s="34">
        <v>43</v>
      </c>
      <c r="AF18" s="34">
        <v>34</v>
      </c>
      <c r="AG18" s="34">
        <v>32</v>
      </c>
      <c r="AH18" s="34">
        <v>25</v>
      </c>
      <c r="AI18" s="34">
        <v>31</v>
      </c>
      <c r="AJ18" s="34">
        <v>27</v>
      </c>
      <c r="AK18" s="34">
        <v>46</v>
      </c>
      <c r="AL18" s="34">
        <v>63</v>
      </c>
      <c r="AM18" s="34">
        <v>34</v>
      </c>
      <c r="AN18" s="34">
        <v>24</v>
      </c>
      <c r="AO18" s="34">
        <v>67</v>
      </c>
      <c r="AP18" s="34">
        <v>167</v>
      </c>
      <c r="AQ18" s="34">
        <v>199</v>
      </c>
      <c r="AR18" s="34">
        <v>188</v>
      </c>
      <c r="AS18" s="34">
        <v>260</v>
      </c>
      <c r="AT18" s="34">
        <v>226</v>
      </c>
      <c r="AU18" s="34">
        <v>218</v>
      </c>
      <c r="AV18" s="34">
        <v>288</v>
      </c>
      <c r="AW18" s="34">
        <v>330</v>
      </c>
      <c r="AX18" s="34">
        <v>335</v>
      </c>
      <c r="AY18" s="34">
        <v>384</v>
      </c>
      <c r="AZ18" s="34">
        <v>398</v>
      </c>
      <c r="BA18" s="34" t="s">
        <v>745</v>
      </c>
      <c r="BB18" s="34">
        <v>528</v>
      </c>
      <c r="BC18" s="34">
        <v>424</v>
      </c>
      <c r="BD18" s="34">
        <v>407</v>
      </c>
      <c r="BE18" s="34">
        <v>422</v>
      </c>
      <c r="BF18" s="34">
        <v>392</v>
      </c>
      <c r="BG18" s="34">
        <v>374</v>
      </c>
      <c r="BH18" s="34">
        <v>448</v>
      </c>
      <c r="BI18" s="34">
        <v>541</v>
      </c>
      <c r="BJ18" s="34">
        <v>569</v>
      </c>
      <c r="BK18" s="34">
        <v>578</v>
      </c>
      <c r="BL18" s="34">
        <v>736</v>
      </c>
      <c r="BM18" s="34">
        <v>1047</v>
      </c>
      <c r="BN18" s="34">
        <v>1282</v>
      </c>
      <c r="BO18" s="34">
        <v>1225</v>
      </c>
      <c r="BP18" s="34">
        <v>1282</v>
      </c>
      <c r="BQ18" s="34">
        <v>1410</v>
      </c>
      <c r="BR18" s="34">
        <v>1443</v>
      </c>
      <c r="BS18" s="34">
        <v>1982</v>
      </c>
      <c r="BT18" s="34">
        <v>2560</v>
      </c>
      <c r="BU18" s="34">
        <v>1682</v>
      </c>
      <c r="BV18" s="34">
        <v>1774</v>
      </c>
      <c r="BW18" s="34">
        <v>2216</v>
      </c>
      <c r="BX18" s="34">
        <v>3343</v>
      </c>
      <c r="BY18" s="34">
        <v>3363</v>
      </c>
    </row>
    <row r="19" spans="1:77" x14ac:dyDescent="0.35">
      <c r="A19" s="34">
        <v>1990</v>
      </c>
      <c r="B19" s="34">
        <v>1995</v>
      </c>
      <c r="C19" s="44" t="s">
        <v>46</v>
      </c>
      <c r="D19" s="44" t="s">
        <v>744</v>
      </c>
      <c r="E19" s="45" t="s">
        <v>716</v>
      </c>
      <c r="F19" s="34" t="s">
        <v>745</v>
      </c>
      <c r="G19" s="34" t="s">
        <v>745</v>
      </c>
      <c r="H19" s="34" t="s">
        <v>745</v>
      </c>
      <c r="I19" s="34" t="s">
        <v>745</v>
      </c>
      <c r="J19" s="34" t="s">
        <v>745</v>
      </c>
      <c r="K19" s="34" t="s">
        <v>745</v>
      </c>
      <c r="L19" s="34" t="s">
        <v>745</v>
      </c>
      <c r="M19" s="34" t="s">
        <v>745</v>
      </c>
      <c r="N19" s="34" t="s">
        <v>745</v>
      </c>
      <c r="O19" s="34" t="s">
        <v>745</v>
      </c>
      <c r="P19" s="34" t="s">
        <v>745</v>
      </c>
      <c r="Q19" s="34" t="s">
        <v>745</v>
      </c>
      <c r="R19" s="34" t="s">
        <v>745</v>
      </c>
      <c r="S19" s="34" t="s">
        <v>745</v>
      </c>
      <c r="T19" s="34" t="s">
        <v>745</v>
      </c>
      <c r="U19" s="34" t="s">
        <v>745</v>
      </c>
      <c r="V19" s="34" t="s">
        <v>745</v>
      </c>
      <c r="W19" s="34" t="s">
        <v>745</v>
      </c>
      <c r="X19" s="34" t="s">
        <v>745</v>
      </c>
      <c r="Y19" s="34" t="s">
        <v>745</v>
      </c>
      <c r="Z19" s="34" t="s">
        <v>745</v>
      </c>
      <c r="AA19" s="34" t="s">
        <v>745</v>
      </c>
      <c r="AB19" s="34" t="s">
        <v>745</v>
      </c>
      <c r="AC19" s="34" t="s">
        <v>745</v>
      </c>
      <c r="AD19" s="34" t="s">
        <v>745</v>
      </c>
      <c r="AE19" s="34" t="s">
        <v>745</v>
      </c>
      <c r="AF19" s="34" t="s">
        <v>745</v>
      </c>
      <c r="AG19" s="34" t="s">
        <v>745</v>
      </c>
      <c r="AH19" s="34" t="s">
        <v>745</v>
      </c>
      <c r="AI19" s="34" t="s">
        <v>745</v>
      </c>
      <c r="AJ19" s="34" t="s">
        <v>745</v>
      </c>
      <c r="AK19" s="34" t="s">
        <v>745</v>
      </c>
      <c r="AL19" s="34" t="s">
        <v>745</v>
      </c>
      <c r="AM19" s="34" t="s">
        <v>745</v>
      </c>
      <c r="AN19" s="34" t="s">
        <v>745</v>
      </c>
      <c r="AO19" s="34" t="s">
        <v>745</v>
      </c>
      <c r="AP19" s="34" t="s">
        <v>745</v>
      </c>
      <c r="AQ19" s="34" t="s">
        <v>745</v>
      </c>
      <c r="AR19" s="34" t="s">
        <v>745</v>
      </c>
      <c r="AS19" s="34" t="s">
        <v>745</v>
      </c>
      <c r="AT19" s="34" t="s">
        <v>745</v>
      </c>
      <c r="AU19" s="34" t="s">
        <v>745</v>
      </c>
      <c r="AV19" s="34">
        <v>926</v>
      </c>
      <c r="AW19" s="34">
        <v>849</v>
      </c>
      <c r="AX19" s="34">
        <v>710</v>
      </c>
      <c r="AY19" s="34">
        <v>728</v>
      </c>
      <c r="AZ19" s="34">
        <v>1032</v>
      </c>
      <c r="BA19" s="34">
        <v>1101</v>
      </c>
      <c r="BB19" s="34">
        <v>1137</v>
      </c>
      <c r="BC19" s="34">
        <v>1167</v>
      </c>
      <c r="BD19" s="34">
        <v>1104</v>
      </c>
      <c r="BE19" s="34">
        <v>1051</v>
      </c>
      <c r="BF19" s="34">
        <v>1230</v>
      </c>
      <c r="BG19" s="34">
        <v>1285</v>
      </c>
      <c r="BH19" s="34">
        <v>1299</v>
      </c>
      <c r="BI19" s="34">
        <v>1597</v>
      </c>
      <c r="BJ19" s="34">
        <v>2166</v>
      </c>
      <c r="BK19" s="34">
        <v>2827</v>
      </c>
      <c r="BL19" s="34">
        <v>3952</v>
      </c>
      <c r="BM19" s="34">
        <v>4504</v>
      </c>
      <c r="BN19" s="34">
        <v>6525</v>
      </c>
      <c r="BO19" s="34">
        <v>4960</v>
      </c>
      <c r="BP19" s="34">
        <v>6402</v>
      </c>
      <c r="BQ19" s="34">
        <v>8358</v>
      </c>
      <c r="BR19" s="34">
        <v>11254</v>
      </c>
      <c r="BS19" s="34">
        <v>11657</v>
      </c>
      <c r="BT19" s="34">
        <v>12300</v>
      </c>
      <c r="BU19" s="34">
        <v>8726</v>
      </c>
      <c r="BV19" s="34">
        <v>7082</v>
      </c>
      <c r="BW19" s="34">
        <v>7846</v>
      </c>
      <c r="BX19" s="34">
        <v>8965</v>
      </c>
      <c r="BY19" s="34">
        <v>8757</v>
      </c>
    </row>
    <row r="20" spans="1:77" x14ac:dyDescent="0.35">
      <c r="A20" s="34">
        <v>1987</v>
      </c>
      <c r="B20" s="34">
        <v>1995</v>
      </c>
      <c r="C20" s="44" t="s">
        <v>54</v>
      </c>
      <c r="D20" s="44" t="s">
        <v>744</v>
      </c>
      <c r="E20" s="45" t="s">
        <v>716</v>
      </c>
      <c r="F20" s="34" t="s">
        <v>745</v>
      </c>
      <c r="G20" s="34" t="s">
        <v>745</v>
      </c>
      <c r="H20" s="34" t="s">
        <v>745</v>
      </c>
      <c r="I20" s="34" t="s">
        <v>745</v>
      </c>
      <c r="J20" s="34" t="s">
        <v>745</v>
      </c>
      <c r="K20" s="34" t="s">
        <v>745</v>
      </c>
      <c r="L20" s="34" t="s">
        <v>745</v>
      </c>
      <c r="M20" s="34" t="s">
        <v>745</v>
      </c>
      <c r="N20" s="34" t="s">
        <v>745</v>
      </c>
      <c r="O20" s="34" t="s">
        <v>745</v>
      </c>
      <c r="P20" s="34" t="s">
        <v>745</v>
      </c>
      <c r="Q20" s="34" t="s">
        <v>745</v>
      </c>
      <c r="R20" s="34" t="s">
        <v>745</v>
      </c>
      <c r="S20" s="34" t="s">
        <v>745</v>
      </c>
      <c r="T20" s="34" t="s">
        <v>745</v>
      </c>
      <c r="U20" s="34" t="s">
        <v>745</v>
      </c>
      <c r="V20" s="34" t="s">
        <v>745</v>
      </c>
      <c r="W20" s="34" t="s">
        <v>745</v>
      </c>
      <c r="X20" s="34" t="s">
        <v>745</v>
      </c>
      <c r="Y20" s="34" t="s">
        <v>745</v>
      </c>
      <c r="Z20" s="34" t="s">
        <v>745</v>
      </c>
      <c r="AA20" s="34" t="s">
        <v>745</v>
      </c>
      <c r="AB20" s="34" t="s">
        <v>745</v>
      </c>
      <c r="AC20" s="34" t="s">
        <v>745</v>
      </c>
      <c r="AD20" s="34" t="s">
        <v>745</v>
      </c>
      <c r="AE20" s="34" t="s">
        <v>745</v>
      </c>
      <c r="AF20" s="34" t="s">
        <v>745</v>
      </c>
      <c r="AG20" s="34" t="s">
        <v>745</v>
      </c>
      <c r="AH20" s="34" t="s">
        <v>745</v>
      </c>
      <c r="AI20" s="34" t="s">
        <v>745</v>
      </c>
      <c r="AJ20" s="34" t="s">
        <v>745</v>
      </c>
      <c r="AK20" s="34" t="s">
        <v>745</v>
      </c>
      <c r="AL20" s="34" t="s">
        <v>745</v>
      </c>
      <c r="AM20" s="34" t="s">
        <v>745</v>
      </c>
      <c r="AN20" s="34" t="s">
        <v>745</v>
      </c>
      <c r="AO20" s="34" t="s">
        <v>745</v>
      </c>
      <c r="AP20" s="34" t="s">
        <v>745</v>
      </c>
      <c r="AQ20" s="34" t="s">
        <v>745</v>
      </c>
      <c r="AR20" s="34" t="s">
        <v>745</v>
      </c>
      <c r="AS20" s="34">
        <v>1587</v>
      </c>
      <c r="AT20" s="34">
        <v>1465</v>
      </c>
      <c r="AU20" s="34">
        <v>1857</v>
      </c>
      <c r="AV20" s="34">
        <v>1784</v>
      </c>
      <c r="AW20" s="34">
        <v>1849</v>
      </c>
      <c r="AX20" s="34">
        <v>1742</v>
      </c>
      <c r="AY20" s="34">
        <v>1780</v>
      </c>
      <c r="AZ20" s="34">
        <v>1878</v>
      </c>
      <c r="BA20" s="34">
        <v>2142</v>
      </c>
      <c r="BB20" s="34">
        <v>2447</v>
      </c>
      <c r="BC20" s="34">
        <v>2842</v>
      </c>
      <c r="BD20" s="34">
        <v>2058</v>
      </c>
      <c r="BE20" s="34">
        <v>2644</v>
      </c>
      <c r="BF20" s="34">
        <v>2675</v>
      </c>
      <c r="BG20" s="34">
        <v>2510</v>
      </c>
      <c r="BH20" s="34">
        <v>2425</v>
      </c>
      <c r="BI20" s="34">
        <v>2810</v>
      </c>
      <c r="BJ20" s="34">
        <v>3513</v>
      </c>
      <c r="BK20" s="34">
        <v>4425</v>
      </c>
      <c r="BL20" s="34">
        <v>4529</v>
      </c>
      <c r="BM20" s="34">
        <v>5174</v>
      </c>
      <c r="BN20" s="34">
        <v>4951</v>
      </c>
      <c r="BO20" s="34">
        <v>3456</v>
      </c>
      <c r="BP20" s="34">
        <v>4693</v>
      </c>
      <c r="BQ20" s="34">
        <v>5882</v>
      </c>
      <c r="BR20" s="34">
        <v>5971</v>
      </c>
      <c r="BS20" s="34">
        <v>7911</v>
      </c>
      <c r="BT20" s="34">
        <v>8510</v>
      </c>
      <c r="BU20" s="34">
        <v>6316</v>
      </c>
      <c r="BV20" s="34">
        <v>7366</v>
      </c>
      <c r="BW20" s="34">
        <v>5904</v>
      </c>
      <c r="BX20" s="34">
        <v>6585</v>
      </c>
      <c r="BY20" s="34">
        <v>5233</v>
      </c>
    </row>
    <row r="21" spans="1:77" x14ac:dyDescent="0.35">
      <c r="A21" s="34">
        <v>1948</v>
      </c>
      <c r="B21" s="34">
        <v>1995</v>
      </c>
      <c r="C21" s="44" t="s">
        <v>48</v>
      </c>
      <c r="D21" s="44" t="s">
        <v>744</v>
      </c>
      <c r="E21" s="45" t="s">
        <v>716</v>
      </c>
      <c r="F21" s="34">
        <v>1183</v>
      </c>
      <c r="G21" s="34">
        <v>1100</v>
      </c>
      <c r="H21" s="34">
        <v>1359</v>
      </c>
      <c r="I21" s="34">
        <v>1771</v>
      </c>
      <c r="J21" s="34">
        <v>1416</v>
      </c>
      <c r="K21" s="34">
        <v>1539</v>
      </c>
      <c r="L21" s="34">
        <v>1562</v>
      </c>
      <c r="M21" s="34">
        <v>1423</v>
      </c>
      <c r="N21" s="34">
        <v>1482</v>
      </c>
      <c r="O21" s="34">
        <v>1392</v>
      </c>
      <c r="P21" s="34">
        <v>1243</v>
      </c>
      <c r="Q21" s="34">
        <v>1282</v>
      </c>
      <c r="R21" s="34">
        <v>1268</v>
      </c>
      <c r="S21" s="34">
        <v>1403</v>
      </c>
      <c r="T21" s="34">
        <v>1214</v>
      </c>
      <c r="U21" s="34">
        <v>1406</v>
      </c>
      <c r="V21" s="34">
        <v>1430</v>
      </c>
      <c r="W21" s="34">
        <v>1596</v>
      </c>
      <c r="X21" s="34">
        <v>1741</v>
      </c>
      <c r="Y21" s="34">
        <v>1654</v>
      </c>
      <c r="Z21" s="34">
        <v>1881</v>
      </c>
      <c r="AA21" s="34">
        <v>2311</v>
      </c>
      <c r="AB21" s="34">
        <v>2739</v>
      </c>
      <c r="AC21" s="34">
        <v>2904</v>
      </c>
      <c r="AD21" s="34">
        <v>3991</v>
      </c>
      <c r="AE21" s="34">
        <v>6199</v>
      </c>
      <c r="AF21" s="34">
        <v>7951</v>
      </c>
      <c r="AG21" s="34">
        <v>8670</v>
      </c>
      <c r="AH21" s="34">
        <v>10128</v>
      </c>
      <c r="AI21" s="34">
        <v>12120</v>
      </c>
      <c r="AJ21" s="34">
        <v>12659</v>
      </c>
      <c r="AK21" s="34">
        <v>15244</v>
      </c>
      <c r="AL21" s="34">
        <v>20132</v>
      </c>
      <c r="AM21" s="34">
        <v>23293</v>
      </c>
      <c r="AN21" s="34">
        <v>20175</v>
      </c>
      <c r="AO21" s="34">
        <v>21899</v>
      </c>
      <c r="AP21" s="34">
        <v>27005</v>
      </c>
      <c r="AQ21" s="34">
        <v>25639</v>
      </c>
      <c r="AR21" s="34">
        <v>22349</v>
      </c>
      <c r="AS21" s="34">
        <v>26224</v>
      </c>
      <c r="AT21" s="34">
        <v>33494</v>
      </c>
      <c r="AU21" s="34">
        <v>34383</v>
      </c>
      <c r="AV21" s="34">
        <v>31414</v>
      </c>
      <c r="AW21" s="34">
        <v>31620</v>
      </c>
      <c r="AX21" s="34">
        <v>35793</v>
      </c>
      <c r="AY21" s="34">
        <v>38555</v>
      </c>
      <c r="AZ21" s="34">
        <v>43545</v>
      </c>
      <c r="BA21" s="34">
        <v>46506</v>
      </c>
      <c r="BB21" s="34">
        <v>47747</v>
      </c>
      <c r="BC21" s="34">
        <v>52994</v>
      </c>
      <c r="BD21" s="34">
        <v>51140</v>
      </c>
      <c r="BE21" s="34">
        <v>48013</v>
      </c>
      <c r="BF21" s="34">
        <v>55119</v>
      </c>
      <c r="BG21" s="34">
        <v>58287</v>
      </c>
      <c r="BH21" s="34">
        <v>60439</v>
      </c>
      <c r="BI21" s="34">
        <v>73203</v>
      </c>
      <c r="BJ21" s="34">
        <v>96678</v>
      </c>
      <c r="BK21" s="34">
        <v>118529</v>
      </c>
      <c r="BL21" s="34">
        <v>137807</v>
      </c>
      <c r="BM21" s="34">
        <v>160649</v>
      </c>
      <c r="BN21" s="34">
        <v>197942</v>
      </c>
      <c r="BO21" s="34">
        <v>152995</v>
      </c>
      <c r="BP21" s="34">
        <v>201915</v>
      </c>
      <c r="BQ21" s="34">
        <v>256040</v>
      </c>
      <c r="BR21" s="34">
        <v>242578</v>
      </c>
      <c r="BS21" s="34">
        <v>242034</v>
      </c>
      <c r="BT21" s="34">
        <v>225101</v>
      </c>
      <c r="BU21" s="34">
        <v>191134</v>
      </c>
      <c r="BV21" s="34">
        <v>185232</v>
      </c>
      <c r="BW21" s="34">
        <v>217739</v>
      </c>
      <c r="BX21" s="34">
        <v>239264</v>
      </c>
      <c r="BY21" s="34">
        <v>225383</v>
      </c>
    </row>
    <row r="22" spans="1:77" x14ac:dyDescent="0.35">
      <c r="A22" s="34">
        <v>1993</v>
      </c>
      <c r="B22" s="34">
        <v>1995</v>
      </c>
      <c r="C22" s="44" t="s">
        <v>52</v>
      </c>
      <c r="D22" s="44" t="s">
        <v>744</v>
      </c>
      <c r="E22" s="45" t="s">
        <v>716</v>
      </c>
      <c r="F22" s="34" t="s">
        <v>745</v>
      </c>
      <c r="G22" s="34" t="s">
        <v>745</v>
      </c>
      <c r="H22" s="34" t="s">
        <v>745</v>
      </c>
      <c r="I22" s="34" t="s">
        <v>745</v>
      </c>
      <c r="J22" s="34" t="s">
        <v>745</v>
      </c>
      <c r="K22" s="34" t="s">
        <v>745</v>
      </c>
      <c r="L22" s="34" t="s">
        <v>745</v>
      </c>
      <c r="M22" s="34" t="s">
        <v>745</v>
      </c>
      <c r="N22" s="34" t="s">
        <v>745</v>
      </c>
      <c r="O22" s="34" t="s">
        <v>745</v>
      </c>
      <c r="P22" s="34" t="s">
        <v>745</v>
      </c>
      <c r="Q22" s="34" t="s">
        <v>745</v>
      </c>
      <c r="R22" s="34" t="s">
        <v>745</v>
      </c>
      <c r="S22" s="34" t="s">
        <v>745</v>
      </c>
      <c r="T22" s="34" t="s">
        <v>745</v>
      </c>
      <c r="U22" s="34" t="s">
        <v>745</v>
      </c>
      <c r="V22" s="34" t="s">
        <v>745</v>
      </c>
      <c r="W22" s="34" t="s">
        <v>745</v>
      </c>
      <c r="X22" s="34" t="s">
        <v>745</v>
      </c>
      <c r="Y22" s="34" t="s">
        <v>745</v>
      </c>
      <c r="Z22" s="34" t="s">
        <v>745</v>
      </c>
      <c r="AA22" s="34" t="s">
        <v>745</v>
      </c>
      <c r="AB22" s="34" t="s">
        <v>745</v>
      </c>
      <c r="AC22" s="34" t="s">
        <v>745</v>
      </c>
      <c r="AD22" s="34" t="s">
        <v>745</v>
      </c>
      <c r="AE22" s="34" t="s">
        <v>745</v>
      </c>
      <c r="AF22" s="34" t="s">
        <v>745</v>
      </c>
      <c r="AG22" s="34" t="s">
        <v>745</v>
      </c>
      <c r="AH22" s="34" t="s">
        <v>745</v>
      </c>
      <c r="AI22" s="34" t="s">
        <v>745</v>
      </c>
      <c r="AJ22" s="34" t="s">
        <v>745</v>
      </c>
      <c r="AK22" s="34" t="s">
        <v>745</v>
      </c>
      <c r="AL22" s="34" t="s">
        <v>745</v>
      </c>
      <c r="AM22" s="34" t="s">
        <v>745</v>
      </c>
      <c r="AN22" s="34" t="s">
        <v>745</v>
      </c>
      <c r="AO22" s="34" t="s">
        <v>745</v>
      </c>
      <c r="AP22" s="34" t="s">
        <v>745</v>
      </c>
      <c r="AQ22" s="34" t="s">
        <v>745</v>
      </c>
      <c r="AR22" s="34" t="s">
        <v>745</v>
      </c>
      <c r="AS22" s="34" t="s">
        <v>745</v>
      </c>
      <c r="AT22" s="34" t="s">
        <v>745</v>
      </c>
      <c r="AU22" s="34" t="s">
        <v>745</v>
      </c>
      <c r="AV22" s="34" t="s">
        <v>745</v>
      </c>
      <c r="AW22" s="34" t="s">
        <v>745</v>
      </c>
      <c r="AX22" s="34" t="s">
        <v>745</v>
      </c>
      <c r="AY22" s="34">
        <v>2167</v>
      </c>
      <c r="AZ22" s="34">
        <v>2210</v>
      </c>
      <c r="BA22" s="34">
        <v>2402</v>
      </c>
      <c r="BB22" s="34">
        <v>2481</v>
      </c>
      <c r="BC22" s="34">
        <v>2467</v>
      </c>
      <c r="BD22" s="34">
        <v>2058</v>
      </c>
      <c r="BE22" s="34">
        <v>2579</v>
      </c>
      <c r="BF22" s="34">
        <v>3903</v>
      </c>
      <c r="BG22" s="34">
        <v>3640</v>
      </c>
      <c r="BH22" s="34">
        <v>3702</v>
      </c>
      <c r="BI22" s="34">
        <v>4421</v>
      </c>
      <c r="BJ22" s="34">
        <v>5057</v>
      </c>
      <c r="BK22" s="34">
        <v>6249</v>
      </c>
      <c r="BL22" s="34">
        <v>7636</v>
      </c>
      <c r="BM22" s="34">
        <v>7668</v>
      </c>
      <c r="BN22" s="34">
        <v>10319</v>
      </c>
      <c r="BO22" s="34">
        <v>7200</v>
      </c>
      <c r="BP22" s="34">
        <v>8907</v>
      </c>
      <c r="BQ22" s="34">
        <v>12465</v>
      </c>
      <c r="BR22" s="34">
        <v>13001</v>
      </c>
      <c r="BS22" s="34">
        <v>11447</v>
      </c>
      <c r="BT22" s="34">
        <v>10509</v>
      </c>
      <c r="BU22" s="34">
        <v>6353</v>
      </c>
      <c r="BV22" s="34">
        <v>4875</v>
      </c>
      <c r="BW22" s="34">
        <v>5571</v>
      </c>
      <c r="BX22" s="34">
        <v>6574</v>
      </c>
      <c r="BY22" s="34">
        <v>7039</v>
      </c>
    </row>
    <row r="23" spans="1:77" x14ac:dyDescent="0.35">
      <c r="B23" s="34">
        <v>1996</v>
      </c>
      <c r="C23" s="44" t="s">
        <v>40</v>
      </c>
      <c r="D23" s="44" t="s">
        <v>744</v>
      </c>
      <c r="E23" s="45" t="s">
        <v>716</v>
      </c>
      <c r="F23" s="34" t="s">
        <v>745</v>
      </c>
      <c r="G23" s="34" t="s">
        <v>745</v>
      </c>
      <c r="H23" s="34" t="s">
        <v>745</v>
      </c>
      <c r="I23" s="34" t="s">
        <v>745</v>
      </c>
      <c r="J23" s="34" t="s">
        <v>745</v>
      </c>
      <c r="K23" s="34" t="s">
        <v>745</v>
      </c>
      <c r="L23" s="34" t="s">
        <v>745</v>
      </c>
      <c r="M23" s="34" t="s">
        <v>745</v>
      </c>
      <c r="N23" s="34" t="s">
        <v>745</v>
      </c>
      <c r="O23" s="34" t="s">
        <v>745</v>
      </c>
      <c r="P23" s="34" t="s">
        <v>745</v>
      </c>
      <c r="Q23" s="34" t="s">
        <v>745</v>
      </c>
      <c r="R23" s="34" t="s">
        <v>745</v>
      </c>
      <c r="S23" s="34" t="s">
        <v>745</v>
      </c>
      <c r="T23" s="34" t="s">
        <v>745</v>
      </c>
      <c r="U23" s="34" t="s">
        <v>745</v>
      </c>
      <c r="V23" s="34" t="s">
        <v>745</v>
      </c>
      <c r="W23" s="34" t="s">
        <v>745</v>
      </c>
      <c r="X23" s="34" t="s">
        <v>745</v>
      </c>
      <c r="Y23" s="34" t="s">
        <v>745</v>
      </c>
      <c r="Z23" s="34" t="s">
        <v>745</v>
      </c>
      <c r="AA23" s="34" t="s">
        <v>745</v>
      </c>
      <c r="AB23" s="34" t="s">
        <v>745</v>
      </c>
      <c r="AC23" s="34" t="s">
        <v>745</v>
      </c>
      <c r="AD23" s="34" t="s">
        <v>745</v>
      </c>
      <c r="AE23" s="34" t="s">
        <v>745</v>
      </c>
      <c r="AF23" s="34" t="s">
        <v>745</v>
      </c>
      <c r="AG23" s="34" t="s">
        <v>745</v>
      </c>
      <c r="AH23" s="34" t="s">
        <v>745</v>
      </c>
      <c r="AI23" s="34" t="s">
        <v>745</v>
      </c>
      <c r="AJ23" s="34" t="s">
        <v>745</v>
      </c>
      <c r="AK23" s="34" t="s">
        <v>745</v>
      </c>
      <c r="AL23" s="34" t="s">
        <v>745</v>
      </c>
      <c r="AM23" s="34" t="s">
        <v>745</v>
      </c>
      <c r="AN23" s="34" t="s">
        <v>745</v>
      </c>
      <c r="AO23" s="34" t="s">
        <v>745</v>
      </c>
      <c r="AP23" s="34" t="s">
        <v>745</v>
      </c>
      <c r="AQ23" s="34" t="s">
        <v>745</v>
      </c>
      <c r="AR23" s="34" t="s">
        <v>745</v>
      </c>
      <c r="AS23" s="34" t="s">
        <v>745</v>
      </c>
      <c r="AT23" s="34" t="s">
        <v>745</v>
      </c>
      <c r="AU23" s="34" t="s">
        <v>745</v>
      </c>
      <c r="AV23" s="34" t="s">
        <v>745</v>
      </c>
      <c r="AW23" s="34" t="s">
        <v>745</v>
      </c>
      <c r="AX23" s="34" t="s">
        <v>745</v>
      </c>
      <c r="AY23" s="34" t="s">
        <v>745</v>
      </c>
      <c r="AZ23" s="34" t="s">
        <v>745</v>
      </c>
      <c r="BA23" s="34" t="s">
        <v>745</v>
      </c>
      <c r="BB23" s="34">
        <v>4890</v>
      </c>
      <c r="BC23" s="34">
        <v>4940</v>
      </c>
      <c r="BD23" s="34">
        <v>4300</v>
      </c>
      <c r="BE23" s="34">
        <v>3979</v>
      </c>
      <c r="BF23" s="34">
        <v>4852</v>
      </c>
      <c r="BG23" s="34">
        <v>5118</v>
      </c>
      <c r="BH23" s="34">
        <v>5733</v>
      </c>
      <c r="BI23" s="34">
        <v>7543</v>
      </c>
      <c r="BJ23" s="34">
        <v>9932</v>
      </c>
      <c r="BK23" s="34">
        <v>11739</v>
      </c>
      <c r="BL23" s="34">
        <v>15064</v>
      </c>
      <c r="BM23" s="34">
        <v>18518</v>
      </c>
      <c r="BN23" s="34">
        <v>22362</v>
      </c>
      <c r="BO23" s="34">
        <v>16318</v>
      </c>
      <c r="BP23" s="34">
        <v>20630</v>
      </c>
      <c r="BQ23" s="34">
        <v>28208</v>
      </c>
      <c r="BR23" s="34">
        <v>26686</v>
      </c>
      <c r="BS23" s="34">
        <v>29579</v>
      </c>
      <c r="BT23" s="34">
        <v>29245</v>
      </c>
      <c r="BU23" s="34">
        <v>25371</v>
      </c>
      <c r="BV23" s="34">
        <v>26572</v>
      </c>
      <c r="BW23" s="34">
        <v>31438</v>
      </c>
      <c r="BX23" s="34">
        <v>33617</v>
      </c>
      <c r="BY23" s="34">
        <v>33303</v>
      </c>
    </row>
    <row r="24" spans="1:77" x14ac:dyDescent="0.35">
      <c r="A24" s="34">
        <v>1963</v>
      </c>
      <c r="B24" s="34">
        <v>1995</v>
      </c>
      <c r="C24" s="44" t="s">
        <v>36</v>
      </c>
      <c r="D24" s="44" t="s">
        <v>744</v>
      </c>
      <c r="E24" s="45" t="s">
        <v>716</v>
      </c>
      <c r="F24" s="34" t="s">
        <v>745</v>
      </c>
      <c r="G24" s="34" t="s">
        <v>745</v>
      </c>
      <c r="H24" s="34" t="s">
        <v>745</v>
      </c>
      <c r="I24" s="34" t="s">
        <v>745</v>
      </c>
      <c r="J24" s="34" t="s">
        <v>745</v>
      </c>
      <c r="K24" s="34" t="s">
        <v>745</v>
      </c>
      <c r="L24" s="34" t="s">
        <v>745</v>
      </c>
      <c r="M24" s="34" t="s">
        <v>745</v>
      </c>
      <c r="N24" s="34" t="s">
        <v>745</v>
      </c>
      <c r="O24" s="34" t="s">
        <v>745</v>
      </c>
      <c r="P24" s="34" t="s">
        <v>745</v>
      </c>
      <c r="Q24" s="34" t="s">
        <v>745</v>
      </c>
      <c r="R24" s="34" t="s">
        <v>745</v>
      </c>
      <c r="S24" s="34" t="s">
        <v>745</v>
      </c>
      <c r="T24" s="34" t="s">
        <v>745</v>
      </c>
      <c r="U24" s="34">
        <v>9</v>
      </c>
      <c r="V24" s="34">
        <v>12</v>
      </c>
      <c r="W24" s="34">
        <v>15</v>
      </c>
      <c r="X24" s="34">
        <v>16</v>
      </c>
      <c r="Y24" s="34">
        <v>18</v>
      </c>
      <c r="Z24" s="34">
        <v>21</v>
      </c>
      <c r="AA24" s="34">
        <v>21</v>
      </c>
      <c r="AB24" s="34">
        <v>18</v>
      </c>
      <c r="AC24" s="34">
        <v>16</v>
      </c>
      <c r="AD24" s="34">
        <v>20</v>
      </c>
      <c r="AE24" s="34">
        <v>25</v>
      </c>
      <c r="AF24" s="34">
        <v>36</v>
      </c>
      <c r="AG24" s="34">
        <v>44</v>
      </c>
      <c r="AH24" s="34">
        <v>53</v>
      </c>
      <c r="AI24" s="34">
        <v>55</v>
      </c>
      <c r="AJ24" s="34">
        <v>43</v>
      </c>
      <c r="AK24" s="34">
        <v>77</v>
      </c>
      <c r="AL24" s="34">
        <v>90</v>
      </c>
      <c r="AM24" s="34">
        <v>74</v>
      </c>
      <c r="AN24" s="34">
        <v>56</v>
      </c>
      <c r="AO24" s="34">
        <v>58</v>
      </c>
      <c r="AP24" s="34">
        <v>79</v>
      </c>
      <c r="AQ24" s="34">
        <v>71</v>
      </c>
      <c r="AR24" s="34">
        <v>83</v>
      </c>
      <c r="AS24" s="34">
        <v>155</v>
      </c>
      <c r="AT24" s="34">
        <v>142</v>
      </c>
      <c r="AU24" s="34">
        <v>95</v>
      </c>
      <c r="AV24" s="34">
        <v>152</v>
      </c>
      <c r="AW24" s="34">
        <v>106</v>
      </c>
      <c r="AX24" s="34">
        <v>64</v>
      </c>
      <c r="AY24" s="34">
        <v>69</v>
      </c>
      <c r="AZ24" s="34">
        <v>107</v>
      </c>
      <c r="BA24" s="34">
        <v>276</v>
      </c>
      <c r="BB24" s="34">
        <v>233</v>
      </c>
      <c r="BC24" s="34">
        <v>232</v>
      </c>
      <c r="BD24" s="34">
        <v>319</v>
      </c>
      <c r="BE24" s="34">
        <v>255</v>
      </c>
      <c r="BF24" s="34">
        <v>209</v>
      </c>
      <c r="BG24" s="34">
        <v>223</v>
      </c>
      <c r="BH24" s="34">
        <v>247</v>
      </c>
      <c r="BI24" s="34">
        <v>321</v>
      </c>
      <c r="BJ24" s="34">
        <v>479</v>
      </c>
      <c r="BK24" s="34">
        <v>468</v>
      </c>
      <c r="BL24" s="34">
        <v>588</v>
      </c>
      <c r="BM24" s="34">
        <v>623</v>
      </c>
      <c r="BN24" s="34">
        <v>693</v>
      </c>
      <c r="BO24" s="34">
        <v>900</v>
      </c>
      <c r="BP24" s="34">
        <v>1591</v>
      </c>
      <c r="BQ24" s="34">
        <v>2399</v>
      </c>
      <c r="BR24" s="34">
        <v>2182</v>
      </c>
      <c r="BS24" s="34">
        <v>2356</v>
      </c>
      <c r="BT24" s="34">
        <v>2453</v>
      </c>
      <c r="BU24" s="34">
        <v>2176</v>
      </c>
      <c r="BV24" s="34">
        <v>2509</v>
      </c>
      <c r="BW24" s="34">
        <v>2875</v>
      </c>
      <c r="BX24" s="34">
        <v>3254</v>
      </c>
      <c r="BY24" s="34">
        <v>3391</v>
      </c>
    </row>
    <row r="25" spans="1:77" x14ac:dyDescent="0.35">
      <c r="A25" s="34">
        <v>1965</v>
      </c>
      <c r="B25" s="34">
        <v>1995</v>
      </c>
      <c r="C25" s="44" t="s">
        <v>30</v>
      </c>
      <c r="D25" s="44" t="s">
        <v>744</v>
      </c>
      <c r="E25" s="45" t="s">
        <v>716</v>
      </c>
      <c r="F25" s="34" t="s">
        <v>745</v>
      </c>
      <c r="G25" s="34" t="s">
        <v>745</v>
      </c>
      <c r="H25" s="34" t="s">
        <v>745</v>
      </c>
      <c r="I25" s="34" t="s">
        <v>745</v>
      </c>
      <c r="J25" s="34" t="s">
        <v>745</v>
      </c>
      <c r="K25" s="34" t="s">
        <v>745</v>
      </c>
      <c r="L25" s="34" t="s">
        <v>745</v>
      </c>
      <c r="M25" s="34" t="s">
        <v>745</v>
      </c>
      <c r="N25" s="34" t="s">
        <v>745</v>
      </c>
      <c r="O25" s="34" t="s">
        <v>745</v>
      </c>
      <c r="P25" s="34" t="s">
        <v>745</v>
      </c>
      <c r="Q25" s="34" t="s">
        <v>745</v>
      </c>
      <c r="R25" s="34" t="s">
        <v>745</v>
      </c>
      <c r="S25" s="34" t="s">
        <v>745</v>
      </c>
      <c r="T25" s="34" t="s">
        <v>745</v>
      </c>
      <c r="U25" s="34" t="s">
        <v>745</v>
      </c>
      <c r="V25" s="34" t="s">
        <v>745</v>
      </c>
      <c r="W25" s="34">
        <v>9</v>
      </c>
      <c r="X25" s="34">
        <v>10</v>
      </c>
      <c r="Y25" s="34">
        <v>14</v>
      </c>
      <c r="Z25" s="34">
        <v>15</v>
      </c>
      <c r="AA25" s="34">
        <v>12</v>
      </c>
      <c r="AB25" s="34">
        <v>24</v>
      </c>
      <c r="AC25" s="34">
        <v>19</v>
      </c>
      <c r="AD25" s="34">
        <v>26</v>
      </c>
      <c r="AE25" s="34">
        <v>30</v>
      </c>
      <c r="AF25" s="34">
        <v>31</v>
      </c>
      <c r="AG25" s="34">
        <v>32</v>
      </c>
      <c r="AH25" s="34">
        <v>61</v>
      </c>
      <c r="AI25" s="34">
        <v>90</v>
      </c>
      <c r="AJ25" s="34">
        <v>69</v>
      </c>
      <c r="AK25" s="34">
        <v>104</v>
      </c>
      <c r="AL25" s="34">
        <v>65</v>
      </c>
      <c r="AM25" s="34">
        <v>75</v>
      </c>
      <c r="AN25" s="34">
        <v>88</v>
      </c>
      <c r="AO25" s="34">
        <v>80</v>
      </c>
      <c r="AP25" s="34">
        <v>103</v>
      </c>
      <c r="AQ25" s="34">
        <v>112</v>
      </c>
      <c r="AR25" s="34">
        <v>154</v>
      </c>
      <c r="AS25" s="34">
        <v>91</v>
      </c>
      <c r="AT25" s="34">
        <v>133</v>
      </c>
      <c r="AU25" s="34">
        <v>78</v>
      </c>
      <c r="AV25" s="34">
        <v>75</v>
      </c>
      <c r="AW25" s="34">
        <v>90</v>
      </c>
      <c r="AX25" s="34">
        <v>72</v>
      </c>
      <c r="AY25" s="34">
        <v>68</v>
      </c>
      <c r="AZ25" s="34">
        <v>120</v>
      </c>
      <c r="BA25" s="34">
        <v>105</v>
      </c>
      <c r="BB25" s="34">
        <v>39</v>
      </c>
      <c r="BC25" s="34">
        <v>86</v>
      </c>
      <c r="BD25" s="34">
        <v>65</v>
      </c>
      <c r="BE25" s="34">
        <v>54</v>
      </c>
      <c r="BF25" s="34">
        <v>50</v>
      </c>
      <c r="BG25" s="34">
        <v>39</v>
      </c>
      <c r="BH25" s="34">
        <v>30</v>
      </c>
      <c r="BI25" s="34">
        <v>38</v>
      </c>
      <c r="BJ25" s="34">
        <v>47</v>
      </c>
      <c r="BK25" s="34">
        <v>58</v>
      </c>
      <c r="BL25" s="34">
        <v>58</v>
      </c>
      <c r="BM25" s="34">
        <v>59</v>
      </c>
      <c r="BN25" s="34">
        <v>57</v>
      </c>
      <c r="BO25" s="34">
        <v>67</v>
      </c>
      <c r="BP25" s="34">
        <v>101</v>
      </c>
      <c r="BQ25" s="34">
        <v>123</v>
      </c>
      <c r="BR25" s="34">
        <v>134</v>
      </c>
      <c r="BS25" s="34">
        <v>94</v>
      </c>
      <c r="BT25" s="34">
        <v>132</v>
      </c>
      <c r="BU25" s="34">
        <v>121</v>
      </c>
      <c r="BV25" s="34">
        <v>125</v>
      </c>
      <c r="BW25" s="34">
        <v>172</v>
      </c>
      <c r="BX25" s="34">
        <v>180</v>
      </c>
      <c r="BY25" s="34">
        <v>180</v>
      </c>
    </row>
    <row r="26" spans="1:77" x14ac:dyDescent="0.35">
      <c r="B26" s="34">
        <v>2008</v>
      </c>
      <c r="C26" s="44" t="s">
        <v>76</v>
      </c>
      <c r="D26" s="44" t="s">
        <v>744</v>
      </c>
      <c r="E26" s="45" t="s">
        <v>716</v>
      </c>
      <c r="F26" s="34" t="s">
        <v>745</v>
      </c>
      <c r="G26" s="34" t="s">
        <v>745</v>
      </c>
      <c r="H26" s="34" t="s">
        <v>745</v>
      </c>
      <c r="I26" s="34" t="s">
        <v>745</v>
      </c>
      <c r="J26" s="34" t="s">
        <v>745</v>
      </c>
      <c r="K26" s="34" t="s">
        <v>745</v>
      </c>
      <c r="L26" s="34" t="s">
        <v>745</v>
      </c>
      <c r="M26" s="34" t="s">
        <v>745</v>
      </c>
      <c r="N26" s="34" t="s">
        <v>745</v>
      </c>
      <c r="O26" s="34" t="s">
        <v>745</v>
      </c>
      <c r="P26" s="34" t="s">
        <v>745</v>
      </c>
      <c r="Q26" s="34" t="s">
        <v>745</v>
      </c>
      <c r="R26" s="34" t="s">
        <v>745</v>
      </c>
      <c r="S26" s="34" t="s">
        <v>745</v>
      </c>
      <c r="T26" s="34" t="s">
        <v>745</v>
      </c>
      <c r="U26" s="34" t="s">
        <v>745</v>
      </c>
      <c r="V26" s="34" t="s">
        <v>745</v>
      </c>
      <c r="W26" s="34" t="s">
        <v>745</v>
      </c>
      <c r="X26" s="34" t="s">
        <v>745</v>
      </c>
      <c r="Y26" s="34" t="s">
        <v>745</v>
      </c>
      <c r="Z26" s="34" t="s">
        <v>745</v>
      </c>
      <c r="AA26" s="34" t="s">
        <v>745</v>
      </c>
      <c r="AB26" s="34" t="s">
        <v>745</v>
      </c>
      <c r="AC26" s="34" t="s">
        <v>745</v>
      </c>
      <c r="AD26" s="34" t="s">
        <v>745</v>
      </c>
      <c r="AE26" s="34" t="s">
        <v>745</v>
      </c>
      <c r="AF26" s="34" t="s">
        <v>745</v>
      </c>
      <c r="AG26" s="34" t="s">
        <v>745</v>
      </c>
      <c r="AH26" s="34" t="s">
        <v>745</v>
      </c>
      <c r="AI26" s="34" t="s">
        <v>745</v>
      </c>
      <c r="AJ26" s="34" t="s">
        <v>745</v>
      </c>
      <c r="AK26" s="34" t="s">
        <v>745</v>
      </c>
      <c r="AL26" s="34" t="s">
        <v>745</v>
      </c>
      <c r="AM26" s="34" t="s">
        <v>745</v>
      </c>
      <c r="AN26" s="34" t="s">
        <v>745</v>
      </c>
      <c r="AO26" s="34" t="s">
        <v>745</v>
      </c>
      <c r="AP26" s="34" t="s">
        <v>745</v>
      </c>
      <c r="AQ26" s="34" t="s">
        <v>745</v>
      </c>
      <c r="AR26" s="34" t="s">
        <v>745</v>
      </c>
      <c r="AS26" s="34" t="s">
        <v>745</v>
      </c>
      <c r="AT26" s="34" t="s">
        <v>745</v>
      </c>
      <c r="AU26" s="34" t="s">
        <v>745</v>
      </c>
      <c r="AV26" s="34" t="s">
        <v>745</v>
      </c>
      <c r="AW26" s="34" t="s">
        <v>745</v>
      </c>
      <c r="AX26" s="34" t="s">
        <v>745</v>
      </c>
      <c r="AY26" s="34" t="s">
        <v>745</v>
      </c>
      <c r="AZ26" s="34" t="s">
        <v>745</v>
      </c>
      <c r="BA26" s="34" t="s">
        <v>745</v>
      </c>
      <c r="BB26" s="34" t="s">
        <v>745</v>
      </c>
      <c r="BC26" s="34" t="s">
        <v>745</v>
      </c>
      <c r="BD26" s="34" t="s">
        <v>745</v>
      </c>
      <c r="BE26" s="34" t="s">
        <v>745</v>
      </c>
      <c r="BF26" s="34" t="s">
        <v>745</v>
      </c>
      <c r="BG26" s="34" t="s">
        <v>745</v>
      </c>
      <c r="BH26" s="34" t="s">
        <v>745</v>
      </c>
      <c r="BI26" s="34" t="s">
        <v>745</v>
      </c>
      <c r="BJ26" s="34" t="s">
        <v>745</v>
      </c>
      <c r="BK26" s="34" t="s">
        <v>745</v>
      </c>
      <c r="BL26" s="34" t="s">
        <v>745</v>
      </c>
      <c r="BM26" s="34" t="s">
        <v>745</v>
      </c>
      <c r="BN26" s="34">
        <v>32</v>
      </c>
      <c r="BO26" s="34">
        <v>35</v>
      </c>
      <c r="BP26" s="34">
        <v>44</v>
      </c>
      <c r="BQ26" s="34">
        <v>69</v>
      </c>
      <c r="BR26" s="34">
        <v>56</v>
      </c>
      <c r="BS26" s="34">
        <v>69</v>
      </c>
      <c r="BT26" s="34">
        <v>80</v>
      </c>
      <c r="BU26" s="34">
        <v>67</v>
      </c>
      <c r="BV26" s="34">
        <v>60</v>
      </c>
      <c r="BW26" s="34">
        <v>50</v>
      </c>
      <c r="BX26" s="34">
        <v>76</v>
      </c>
      <c r="BY26" s="34">
        <v>62</v>
      </c>
    </row>
    <row r="27" spans="1:77" x14ac:dyDescent="0.35">
      <c r="B27" s="34">
        <v>2004</v>
      </c>
      <c r="C27" s="44" t="s">
        <v>166</v>
      </c>
      <c r="D27" s="44" t="s">
        <v>744</v>
      </c>
      <c r="E27" s="45" t="s">
        <v>716</v>
      </c>
      <c r="F27" s="34" t="s">
        <v>745</v>
      </c>
      <c r="G27" s="34" t="s">
        <v>745</v>
      </c>
      <c r="H27" s="34" t="s">
        <v>745</v>
      </c>
      <c r="I27" s="34" t="s">
        <v>745</v>
      </c>
      <c r="J27" s="34" t="s">
        <v>745</v>
      </c>
      <c r="K27" s="34" t="s">
        <v>745</v>
      </c>
      <c r="L27" s="34" t="s">
        <v>745</v>
      </c>
      <c r="M27" s="34" t="s">
        <v>745</v>
      </c>
      <c r="N27" s="34" t="s">
        <v>745</v>
      </c>
      <c r="O27" s="34" t="s">
        <v>745</v>
      </c>
      <c r="P27" s="34" t="s">
        <v>745</v>
      </c>
      <c r="Q27" s="34" t="s">
        <v>745</v>
      </c>
      <c r="R27" s="34" t="s">
        <v>745</v>
      </c>
      <c r="S27" s="34" t="s">
        <v>745</v>
      </c>
      <c r="T27" s="34" t="s">
        <v>745</v>
      </c>
      <c r="U27" s="34" t="s">
        <v>745</v>
      </c>
      <c r="V27" s="34" t="s">
        <v>745</v>
      </c>
      <c r="W27" s="34" t="s">
        <v>745</v>
      </c>
      <c r="X27" s="34" t="s">
        <v>745</v>
      </c>
      <c r="Y27" s="34" t="s">
        <v>745</v>
      </c>
      <c r="Z27" s="34" t="s">
        <v>745</v>
      </c>
      <c r="AA27" s="34" t="s">
        <v>745</v>
      </c>
      <c r="AB27" s="34" t="s">
        <v>745</v>
      </c>
      <c r="AC27" s="34" t="s">
        <v>745</v>
      </c>
      <c r="AD27" s="34" t="s">
        <v>745</v>
      </c>
      <c r="AE27" s="34" t="s">
        <v>745</v>
      </c>
      <c r="AF27" s="34" t="s">
        <v>745</v>
      </c>
      <c r="AG27" s="34" t="s">
        <v>745</v>
      </c>
      <c r="AH27" s="34" t="s">
        <v>745</v>
      </c>
      <c r="AI27" s="34" t="s">
        <v>745</v>
      </c>
      <c r="AJ27" s="34" t="s">
        <v>745</v>
      </c>
      <c r="AK27" s="34" t="s">
        <v>745</v>
      </c>
      <c r="AL27" s="34" t="s">
        <v>745</v>
      </c>
      <c r="AM27" s="34" t="s">
        <v>745</v>
      </c>
      <c r="AN27" s="34" t="s">
        <v>745</v>
      </c>
      <c r="AO27" s="34" t="s">
        <v>745</v>
      </c>
      <c r="AP27" s="34" t="s">
        <v>745</v>
      </c>
      <c r="AQ27" s="34" t="s">
        <v>745</v>
      </c>
      <c r="AR27" s="34" t="s">
        <v>745</v>
      </c>
      <c r="AS27" s="34" t="s">
        <v>745</v>
      </c>
      <c r="AT27" s="34" t="s">
        <v>745</v>
      </c>
      <c r="AU27" s="34" t="s">
        <v>745</v>
      </c>
      <c r="AV27" s="34" t="s">
        <v>745</v>
      </c>
      <c r="AW27" s="34" t="s">
        <v>745</v>
      </c>
      <c r="AX27" s="34" t="s">
        <v>745</v>
      </c>
      <c r="AY27" s="34" t="s">
        <v>745</v>
      </c>
      <c r="AZ27" s="34" t="s">
        <v>745</v>
      </c>
      <c r="BA27" s="34" t="s">
        <v>745</v>
      </c>
      <c r="BB27" s="34" t="s">
        <v>745</v>
      </c>
      <c r="BC27" s="34" t="s">
        <v>745</v>
      </c>
      <c r="BD27" s="34" t="s">
        <v>745</v>
      </c>
      <c r="BE27" s="34" t="s">
        <v>745</v>
      </c>
      <c r="BF27" s="34" t="s">
        <v>745</v>
      </c>
      <c r="BG27" s="34" t="s">
        <v>745</v>
      </c>
      <c r="BH27" s="34" t="s">
        <v>745</v>
      </c>
      <c r="BI27" s="34" t="s">
        <v>745</v>
      </c>
      <c r="BJ27" s="34">
        <v>2798</v>
      </c>
      <c r="BK27" s="34">
        <v>3092</v>
      </c>
      <c r="BL27" s="34">
        <v>3692</v>
      </c>
      <c r="BM27" s="34">
        <v>4088</v>
      </c>
      <c r="BN27" s="34">
        <v>4708</v>
      </c>
      <c r="BO27" s="34">
        <v>4196</v>
      </c>
      <c r="BP27" s="34">
        <v>5143</v>
      </c>
      <c r="BQ27" s="34">
        <v>6704</v>
      </c>
      <c r="BR27" s="34">
        <v>7838</v>
      </c>
      <c r="BS27" s="34">
        <v>6666</v>
      </c>
      <c r="BT27" s="34">
        <v>6846</v>
      </c>
      <c r="BU27" s="34">
        <v>8542</v>
      </c>
      <c r="BV27" s="34">
        <v>10069</v>
      </c>
      <c r="BW27" s="34">
        <v>11278</v>
      </c>
      <c r="BX27" s="34">
        <v>12700</v>
      </c>
      <c r="BY27" s="34">
        <v>14700</v>
      </c>
    </row>
    <row r="28" spans="1:77" x14ac:dyDescent="0.35">
      <c r="A28" s="34">
        <v>1963</v>
      </c>
      <c r="B28" s="34">
        <v>1995</v>
      </c>
      <c r="C28" s="44" t="s">
        <v>68</v>
      </c>
      <c r="D28" s="44" t="s">
        <v>744</v>
      </c>
      <c r="E28" s="45" t="s">
        <v>716</v>
      </c>
      <c r="F28" s="34" t="s">
        <v>745</v>
      </c>
      <c r="G28" s="34" t="s">
        <v>745</v>
      </c>
      <c r="H28" s="34" t="s">
        <v>745</v>
      </c>
      <c r="I28" s="34" t="s">
        <v>745</v>
      </c>
      <c r="J28" s="34" t="s">
        <v>745</v>
      </c>
      <c r="K28" s="34" t="s">
        <v>745</v>
      </c>
      <c r="L28" s="34" t="s">
        <v>745</v>
      </c>
      <c r="M28" s="34" t="s">
        <v>745</v>
      </c>
      <c r="N28" s="34" t="s">
        <v>745</v>
      </c>
      <c r="O28" s="34" t="s">
        <v>745</v>
      </c>
      <c r="P28" s="34" t="s">
        <v>745</v>
      </c>
      <c r="Q28" s="34" t="s">
        <v>745</v>
      </c>
      <c r="R28" s="34" t="s">
        <v>745</v>
      </c>
      <c r="S28" s="34" t="s">
        <v>745</v>
      </c>
      <c r="T28" s="34" t="s">
        <v>745</v>
      </c>
      <c r="U28" s="34">
        <v>135</v>
      </c>
      <c r="V28" s="34">
        <v>125</v>
      </c>
      <c r="W28" s="34">
        <v>144</v>
      </c>
      <c r="X28" s="34">
        <v>131</v>
      </c>
      <c r="Y28" s="34">
        <v>121</v>
      </c>
      <c r="Z28" s="34">
        <v>189</v>
      </c>
      <c r="AA28" s="34">
        <v>225</v>
      </c>
      <c r="AB28" s="34">
        <v>226</v>
      </c>
      <c r="AC28" s="34">
        <v>207</v>
      </c>
      <c r="AD28" s="34">
        <v>221</v>
      </c>
      <c r="AE28" s="34">
        <v>353</v>
      </c>
      <c r="AF28" s="34">
        <v>478</v>
      </c>
      <c r="AG28" s="34">
        <v>447</v>
      </c>
      <c r="AH28" s="34">
        <v>511</v>
      </c>
      <c r="AI28" s="34">
        <v>704</v>
      </c>
      <c r="AJ28" s="34">
        <v>802</v>
      </c>
      <c r="AK28" s="34">
        <v>1132</v>
      </c>
      <c r="AL28" s="34">
        <v>1384</v>
      </c>
      <c r="AM28" s="34">
        <v>1105</v>
      </c>
      <c r="AN28" s="34">
        <v>1064</v>
      </c>
      <c r="AO28" s="34">
        <v>976</v>
      </c>
      <c r="AP28" s="34">
        <v>886</v>
      </c>
      <c r="AQ28" s="34">
        <v>722</v>
      </c>
      <c r="AR28" s="34">
        <v>782</v>
      </c>
      <c r="AS28" s="34">
        <v>806</v>
      </c>
      <c r="AT28" s="34">
        <v>927</v>
      </c>
      <c r="AU28" s="34">
        <v>1682</v>
      </c>
      <c r="AV28" s="34">
        <v>2002</v>
      </c>
      <c r="AW28" s="34">
        <v>1834</v>
      </c>
      <c r="AX28" s="34">
        <v>1840</v>
      </c>
      <c r="AY28" s="34">
        <v>1883</v>
      </c>
      <c r="AZ28" s="34">
        <v>1486</v>
      </c>
      <c r="BA28" s="34">
        <v>1651</v>
      </c>
      <c r="BB28" s="34">
        <v>1768</v>
      </c>
      <c r="BC28" s="34">
        <v>1860</v>
      </c>
      <c r="BD28" s="34">
        <v>1671</v>
      </c>
      <c r="BE28" s="34">
        <v>1601</v>
      </c>
      <c r="BF28" s="34">
        <v>1833</v>
      </c>
      <c r="BG28" s="34">
        <v>1749</v>
      </c>
      <c r="BH28" s="34">
        <v>1802</v>
      </c>
      <c r="BI28" s="34">
        <v>2283</v>
      </c>
      <c r="BJ28" s="34">
        <v>2477</v>
      </c>
      <c r="BK28" s="34">
        <v>2861</v>
      </c>
      <c r="BL28" s="34">
        <v>3576</v>
      </c>
      <c r="BM28" s="34">
        <v>4230</v>
      </c>
      <c r="BN28" s="34">
        <v>5241</v>
      </c>
      <c r="BO28" s="34">
        <v>3552</v>
      </c>
      <c r="BP28" s="34">
        <v>3878</v>
      </c>
      <c r="BQ28" s="34">
        <v>4517</v>
      </c>
      <c r="BR28" s="34">
        <v>4274</v>
      </c>
      <c r="BS28" s="34">
        <v>4515</v>
      </c>
      <c r="BT28" s="34">
        <v>5145</v>
      </c>
      <c r="BU28" s="34">
        <v>4058</v>
      </c>
      <c r="BV28" s="34">
        <v>3305</v>
      </c>
      <c r="BW28" s="34">
        <v>3233</v>
      </c>
      <c r="BX28" s="34">
        <v>3801</v>
      </c>
      <c r="BY28" s="34">
        <v>4444</v>
      </c>
    </row>
    <row r="29" spans="1:77" x14ac:dyDescent="0.35">
      <c r="A29" s="34">
        <v>1948</v>
      </c>
      <c r="B29" s="34">
        <v>1995</v>
      </c>
      <c r="C29" s="44" t="s">
        <v>58</v>
      </c>
      <c r="D29" s="44" t="s">
        <v>744</v>
      </c>
      <c r="E29" s="45" t="s">
        <v>716</v>
      </c>
      <c r="F29" s="34">
        <v>3202</v>
      </c>
      <c r="G29" s="34">
        <v>3050</v>
      </c>
      <c r="H29" s="34">
        <v>3020</v>
      </c>
      <c r="I29" s="34">
        <v>3911</v>
      </c>
      <c r="J29" s="34">
        <v>4630</v>
      </c>
      <c r="K29" s="34">
        <v>4385</v>
      </c>
      <c r="L29" s="34">
        <v>4197</v>
      </c>
      <c r="M29" s="34">
        <v>4574</v>
      </c>
      <c r="N29" s="34">
        <v>5157</v>
      </c>
      <c r="O29" s="34">
        <v>5345</v>
      </c>
      <c r="P29" s="34">
        <v>5273</v>
      </c>
      <c r="Q29" s="34">
        <v>5617</v>
      </c>
      <c r="R29" s="34">
        <v>5818</v>
      </c>
      <c r="S29" s="34">
        <v>6085</v>
      </c>
      <c r="T29" s="34">
        <v>6213</v>
      </c>
      <c r="U29" s="34">
        <v>6777</v>
      </c>
      <c r="V29" s="34">
        <v>8037</v>
      </c>
      <c r="W29" s="34">
        <v>8473</v>
      </c>
      <c r="X29" s="34">
        <v>10005</v>
      </c>
      <c r="Y29" s="34">
        <v>11000</v>
      </c>
      <c r="Z29" s="34">
        <v>13171</v>
      </c>
      <c r="AA29" s="34">
        <v>14350</v>
      </c>
      <c r="AB29" s="34">
        <v>16787</v>
      </c>
      <c r="AC29" s="34">
        <v>18374</v>
      </c>
      <c r="AD29" s="34">
        <v>21185</v>
      </c>
      <c r="AE29" s="34">
        <v>26437</v>
      </c>
      <c r="AF29" s="34">
        <v>34508</v>
      </c>
      <c r="AG29" s="34">
        <v>34074</v>
      </c>
      <c r="AH29" s="34">
        <v>40598</v>
      </c>
      <c r="AI29" s="34">
        <v>43545</v>
      </c>
      <c r="AJ29" s="34">
        <v>48432</v>
      </c>
      <c r="AK29" s="34">
        <v>58294</v>
      </c>
      <c r="AL29" s="34">
        <v>67734</v>
      </c>
      <c r="AM29" s="34">
        <v>72726</v>
      </c>
      <c r="AN29" s="34">
        <v>71234</v>
      </c>
      <c r="AO29" s="34">
        <v>76749</v>
      </c>
      <c r="AP29" s="34">
        <v>90272</v>
      </c>
      <c r="AQ29" s="34">
        <v>90950</v>
      </c>
      <c r="AR29" s="34">
        <v>90329</v>
      </c>
      <c r="AS29" s="34">
        <v>98168</v>
      </c>
      <c r="AT29" s="34">
        <v>117105</v>
      </c>
      <c r="AU29" s="34">
        <v>121832</v>
      </c>
      <c r="AV29" s="34">
        <v>127629</v>
      </c>
      <c r="AW29" s="34">
        <v>127163</v>
      </c>
      <c r="AX29" s="34">
        <v>134435</v>
      </c>
      <c r="AY29" s="34">
        <v>145178</v>
      </c>
      <c r="AZ29" s="34">
        <v>165376</v>
      </c>
      <c r="BA29" s="34">
        <v>192197</v>
      </c>
      <c r="BB29" s="34">
        <v>201633</v>
      </c>
      <c r="BC29" s="34">
        <v>214422</v>
      </c>
      <c r="BD29" s="34">
        <v>214327</v>
      </c>
      <c r="BE29" s="34">
        <v>238446</v>
      </c>
      <c r="BF29" s="34">
        <v>276635</v>
      </c>
      <c r="BG29" s="34">
        <v>259858</v>
      </c>
      <c r="BH29" s="34">
        <v>252394</v>
      </c>
      <c r="BI29" s="34">
        <v>272739</v>
      </c>
      <c r="BJ29" s="34">
        <v>316762</v>
      </c>
      <c r="BK29" s="34">
        <v>360475</v>
      </c>
      <c r="BL29" s="34">
        <v>388178</v>
      </c>
      <c r="BM29" s="34">
        <v>420693</v>
      </c>
      <c r="BN29" s="34">
        <v>456471</v>
      </c>
      <c r="BO29" s="34">
        <v>316094</v>
      </c>
      <c r="BP29" s="34">
        <v>387481</v>
      </c>
      <c r="BQ29" s="34">
        <v>451335</v>
      </c>
      <c r="BR29" s="34">
        <v>455592</v>
      </c>
      <c r="BS29" s="34">
        <v>458318</v>
      </c>
      <c r="BT29" s="34">
        <v>476300</v>
      </c>
      <c r="BU29" s="34">
        <v>410062</v>
      </c>
      <c r="BV29" s="34">
        <v>389991</v>
      </c>
      <c r="BW29" s="34">
        <v>420665</v>
      </c>
      <c r="BX29" s="34">
        <v>450786</v>
      </c>
      <c r="BY29" s="34">
        <v>446873</v>
      </c>
    </row>
    <row r="30" spans="1:77" x14ac:dyDescent="0.35">
      <c r="A30" s="34">
        <v>1963</v>
      </c>
      <c r="B30" s="34">
        <v>1995</v>
      </c>
      <c r="C30" s="44" t="s">
        <v>56</v>
      </c>
      <c r="D30" s="44" t="s">
        <v>744</v>
      </c>
      <c r="E30" s="45" t="s">
        <v>716</v>
      </c>
      <c r="F30" s="34" t="s">
        <v>745</v>
      </c>
      <c r="G30" s="34" t="s">
        <v>745</v>
      </c>
      <c r="H30" s="34" t="s">
        <v>745</v>
      </c>
      <c r="I30" s="34" t="s">
        <v>745</v>
      </c>
      <c r="J30" s="34" t="s">
        <v>745</v>
      </c>
      <c r="K30" s="34" t="s">
        <v>745</v>
      </c>
      <c r="L30" s="34" t="s">
        <v>745</v>
      </c>
      <c r="M30" s="34" t="s">
        <v>745</v>
      </c>
      <c r="N30" s="34" t="s">
        <v>745</v>
      </c>
      <c r="O30" s="34" t="s">
        <v>745</v>
      </c>
      <c r="P30" s="34" t="s">
        <v>745</v>
      </c>
      <c r="Q30" s="34" t="s">
        <v>745</v>
      </c>
      <c r="R30" s="34" t="s">
        <v>745</v>
      </c>
      <c r="S30" s="34" t="s">
        <v>745</v>
      </c>
      <c r="T30" s="34" t="s">
        <v>745</v>
      </c>
      <c r="U30" s="34">
        <v>22</v>
      </c>
      <c r="V30" s="34">
        <v>29</v>
      </c>
      <c r="W30" s="34">
        <v>26</v>
      </c>
      <c r="X30" s="34">
        <v>31</v>
      </c>
      <c r="Y30" s="34">
        <v>29</v>
      </c>
      <c r="Z30" s="34">
        <v>36</v>
      </c>
      <c r="AA30" s="34">
        <v>36</v>
      </c>
      <c r="AB30" s="34">
        <v>30</v>
      </c>
      <c r="AC30" s="34">
        <v>32</v>
      </c>
      <c r="AD30" s="34">
        <v>39</v>
      </c>
      <c r="AE30" s="34">
        <v>37</v>
      </c>
      <c r="AF30" s="34">
        <v>48</v>
      </c>
      <c r="AG30" s="34">
        <v>47</v>
      </c>
      <c r="AH30" s="34">
        <v>61</v>
      </c>
      <c r="AI30" s="34">
        <v>82</v>
      </c>
      <c r="AJ30" s="34">
        <v>72</v>
      </c>
      <c r="AK30" s="34">
        <v>80</v>
      </c>
      <c r="AL30" s="34">
        <v>116</v>
      </c>
      <c r="AM30" s="34">
        <v>79</v>
      </c>
      <c r="AN30" s="34">
        <v>107</v>
      </c>
      <c r="AO30" s="34">
        <v>80</v>
      </c>
      <c r="AP30" s="34">
        <v>86</v>
      </c>
      <c r="AQ30" s="34">
        <v>92</v>
      </c>
      <c r="AR30" s="34">
        <v>66</v>
      </c>
      <c r="AS30" s="34">
        <v>130</v>
      </c>
      <c r="AT30" s="34">
        <v>130</v>
      </c>
      <c r="AU30" s="34">
        <v>134</v>
      </c>
      <c r="AV30" s="34">
        <v>120</v>
      </c>
      <c r="AW30" s="34">
        <v>126</v>
      </c>
      <c r="AX30" s="34">
        <v>107</v>
      </c>
      <c r="AY30" s="34">
        <v>110</v>
      </c>
      <c r="AZ30" s="34">
        <v>151</v>
      </c>
      <c r="BA30" s="34">
        <v>171</v>
      </c>
      <c r="BB30" s="34">
        <v>147</v>
      </c>
      <c r="BC30" s="34">
        <v>163</v>
      </c>
      <c r="BD30" s="34">
        <v>151</v>
      </c>
      <c r="BE30" s="34">
        <v>146</v>
      </c>
      <c r="BF30" s="34">
        <v>161</v>
      </c>
      <c r="BG30" s="34">
        <v>142</v>
      </c>
      <c r="BH30" s="34">
        <v>147</v>
      </c>
      <c r="BI30" s="34">
        <v>128</v>
      </c>
      <c r="BJ30" s="34">
        <v>134</v>
      </c>
      <c r="BK30" s="34">
        <v>128</v>
      </c>
      <c r="BL30" s="34">
        <v>158</v>
      </c>
      <c r="BM30" s="34">
        <v>178</v>
      </c>
      <c r="BN30" s="34">
        <v>150</v>
      </c>
      <c r="BO30" s="34">
        <v>120</v>
      </c>
      <c r="BP30" s="34">
        <v>140</v>
      </c>
      <c r="BQ30" s="34">
        <v>190</v>
      </c>
      <c r="BR30" s="34">
        <v>203</v>
      </c>
      <c r="BS30" s="34">
        <v>116</v>
      </c>
      <c r="BT30" s="34">
        <v>99</v>
      </c>
      <c r="BU30" s="34">
        <v>86</v>
      </c>
      <c r="BV30" s="34">
        <v>115</v>
      </c>
      <c r="BW30" s="34">
        <v>140</v>
      </c>
      <c r="BX30" s="34">
        <v>157</v>
      </c>
      <c r="BY30" s="34">
        <v>154</v>
      </c>
    </row>
    <row r="31" spans="1:77" x14ac:dyDescent="0.35">
      <c r="A31" s="34">
        <v>1963</v>
      </c>
      <c r="B31" s="34">
        <v>1996</v>
      </c>
      <c r="C31" s="44" t="s">
        <v>290</v>
      </c>
      <c r="D31" s="44" t="s">
        <v>744</v>
      </c>
      <c r="E31" s="45" t="s">
        <v>716</v>
      </c>
      <c r="F31" s="34" t="s">
        <v>745</v>
      </c>
      <c r="G31" s="34" t="s">
        <v>745</v>
      </c>
      <c r="H31" s="34" t="s">
        <v>745</v>
      </c>
      <c r="I31" s="34" t="s">
        <v>745</v>
      </c>
      <c r="J31" s="34" t="s">
        <v>745</v>
      </c>
      <c r="K31" s="34" t="s">
        <v>745</v>
      </c>
      <c r="L31" s="34" t="s">
        <v>745</v>
      </c>
      <c r="M31" s="34" t="s">
        <v>745</v>
      </c>
      <c r="N31" s="34" t="s">
        <v>745</v>
      </c>
      <c r="O31" s="34" t="s">
        <v>745</v>
      </c>
      <c r="P31" s="34" t="s">
        <v>745</v>
      </c>
      <c r="Q31" s="34" t="s">
        <v>745</v>
      </c>
      <c r="R31" s="34" t="s">
        <v>745</v>
      </c>
      <c r="S31" s="34" t="s">
        <v>745</v>
      </c>
      <c r="T31" s="34" t="s">
        <v>745</v>
      </c>
      <c r="U31" s="34">
        <v>23</v>
      </c>
      <c r="V31" s="34">
        <v>27</v>
      </c>
      <c r="W31" s="34">
        <v>27</v>
      </c>
      <c r="X31" s="34">
        <v>24</v>
      </c>
      <c r="Y31" s="34">
        <v>31</v>
      </c>
      <c r="Z31" s="34">
        <v>31</v>
      </c>
      <c r="AA31" s="34">
        <v>31</v>
      </c>
      <c r="AB31" s="34">
        <v>30</v>
      </c>
      <c r="AC31" s="34">
        <v>28</v>
      </c>
      <c r="AD31" s="34">
        <v>36</v>
      </c>
      <c r="AE31" s="34">
        <v>38</v>
      </c>
      <c r="AF31" s="34">
        <v>37</v>
      </c>
      <c r="AG31" s="34">
        <v>48</v>
      </c>
      <c r="AH31" s="34">
        <v>63</v>
      </c>
      <c r="AI31" s="34">
        <v>107</v>
      </c>
      <c r="AJ31" s="34">
        <v>99</v>
      </c>
      <c r="AK31" s="34">
        <v>88</v>
      </c>
      <c r="AL31" s="34">
        <v>71</v>
      </c>
      <c r="AM31" s="34">
        <v>83</v>
      </c>
      <c r="AN31" s="34">
        <v>58</v>
      </c>
      <c r="AO31" s="34">
        <v>105</v>
      </c>
      <c r="AP31" s="34">
        <v>131</v>
      </c>
      <c r="AQ31" s="34">
        <v>62</v>
      </c>
      <c r="AR31" s="34">
        <v>99</v>
      </c>
      <c r="AS31" s="34">
        <v>109</v>
      </c>
      <c r="AT31" s="34">
        <v>144</v>
      </c>
      <c r="AU31" s="34">
        <v>155</v>
      </c>
      <c r="AV31" s="34">
        <v>188</v>
      </c>
      <c r="AW31" s="34">
        <v>194</v>
      </c>
      <c r="AX31" s="34">
        <v>182</v>
      </c>
      <c r="AY31" s="34">
        <v>131</v>
      </c>
      <c r="AZ31" s="34">
        <v>148</v>
      </c>
      <c r="BA31" s="34" t="s">
        <v>745</v>
      </c>
      <c r="BB31" s="34">
        <v>238</v>
      </c>
      <c r="BC31" s="34">
        <v>237</v>
      </c>
      <c r="BD31" s="34">
        <v>262</v>
      </c>
      <c r="BE31" s="34">
        <v>243</v>
      </c>
      <c r="BF31" s="34">
        <v>183</v>
      </c>
      <c r="BG31" s="34">
        <v>189</v>
      </c>
      <c r="BH31" s="34">
        <v>185</v>
      </c>
      <c r="BI31" s="34">
        <v>601</v>
      </c>
      <c r="BJ31" s="34">
        <v>2191</v>
      </c>
      <c r="BK31" s="34">
        <v>3081</v>
      </c>
      <c r="BL31" s="34">
        <v>3352</v>
      </c>
      <c r="BM31" s="34">
        <v>3666</v>
      </c>
      <c r="BN31" s="34">
        <v>4169</v>
      </c>
      <c r="BO31" s="34">
        <v>2800</v>
      </c>
      <c r="BP31" s="34">
        <v>3600</v>
      </c>
      <c r="BQ31" s="34">
        <v>4800</v>
      </c>
      <c r="BR31" s="34">
        <v>4800</v>
      </c>
      <c r="BS31" s="34">
        <v>3800</v>
      </c>
      <c r="BT31" s="34">
        <v>4194</v>
      </c>
      <c r="BU31" s="34">
        <v>2426</v>
      </c>
      <c r="BV31" s="34">
        <v>2090</v>
      </c>
      <c r="BW31" s="34">
        <v>2381</v>
      </c>
      <c r="BX31" s="34">
        <v>3195</v>
      </c>
      <c r="BY31" s="34">
        <v>2616</v>
      </c>
    </row>
    <row r="32" spans="1:77" x14ac:dyDescent="0.35">
      <c r="A32" s="34">
        <v>1949</v>
      </c>
      <c r="B32" s="34">
        <v>1995</v>
      </c>
      <c r="C32" s="44" t="s">
        <v>62</v>
      </c>
      <c r="D32" s="44" t="s">
        <v>744</v>
      </c>
      <c r="E32" s="45" t="s">
        <v>716</v>
      </c>
      <c r="F32" s="34" t="s">
        <v>745</v>
      </c>
      <c r="G32" s="34">
        <v>294</v>
      </c>
      <c r="H32" s="34">
        <v>281</v>
      </c>
      <c r="I32" s="34">
        <v>370</v>
      </c>
      <c r="J32" s="34">
        <v>453</v>
      </c>
      <c r="K32" s="34">
        <v>408</v>
      </c>
      <c r="L32" s="34">
        <v>398</v>
      </c>
      <c r="M32" s="34">
        <v>472</v>
      </c>
      <c r="N32" s="34">
        <v>542</v>
      </c>
      <c r="O32" s="34">
        <v>455</v>
      </c>
      <c r="P32" s="34">
        <v>386</v>
      </c>
      <c r="Q32" s="34">
        <v>495</v>
      </c>
      <c r="R32" s="34">
        <v>488</v>
      </c>
      <c r="S32" s="34">
        <v>506</v>
      </c>
      <c r="T32" s="34">
        <v>530</v>
      </c>
      <c r="U32" s="34">
        <v>522</v>
      </c>
      <c r="V32" s="34">
        <v>592</v>
      </c>
      <c r="W32" s="34">
        <v>637</v>
      </c>
      <c r="X32" s="34">
        <v>817</v>
      </c>
      <c r="Y32" s="34">
        <v>847</v>
      </c>
      <c r="Z32" s="34">
        <v>858</v>
      </c>
      <c r="AA32" s="34">
        <v>1075</v>
      </c>
      <c r="AB32" s="34">
        <v>1249</v>
      </c>
      <c r="AC32" s="34">
        <v>997</v>
      </c>
      <c r="AD32" s="34">
        <v>855</v>
      </c>
      <c r="AE32" s="34">
        <v>1231</v>
      </c>
      <c r="AF32" s="34">
        <v>2481</v>
      </c>
      <c r="AG32" s="34">
        <v>1552</v>
      </c>
      <c r="AH32" s="34">
        <v>2083</v>
      </c>
      <c r="AI32" s="34">
        <v>2190</v>
      </c>
      <c r="AJ32" s="34">
        <v>2478</v>
      </c>
      <c r="AK32" s="34">
        <v>3894</v>
      </c>
      <c r="AL32" s="34">
        <v>4705</v>
      </c>
      <c r="AM32" s="34">
        <v>3837</v>
      </c>
      <c r="AN32" s="34">
        <v>3706</v>
      </c>
      <c r="AO32" s="34">
        <v>3831</v>
      </c>
      <c r="AP32" s="34">
        <v>3651</v>
      </c>
      <c r="AQ32" s="34">
        <v>3804</v>
      </c>
      <c r="AR32" s="34">
        <v>4191</v>
      </c>
      <c r="AS32" s="34">
        <v>5224</v>
      </c>
      <c r="AT32" s="34">
        <v>7052</v>
      </c>
      <c r="AU32" s="34">
        <v>8078</v>
      </c>
      <c r="AV32" s="34">
        <v>8373</v>
      </c>
      <c r="AW32" s="34">
        <v>8942</v>
      </c>
      <c r="AX32" s="34">
        <v>10007</v>
      </c>
      <c r="AY32" s="34">
        <v>9199</v>
      </c>
      <c r="AZ32" s="34">
        <v>11604</v>
      </c>
      <c r="BA32" s="34">
        <v>16024</v>
      </c>
      <c r="BB32" s="34">
        <v>16627</v>
      </c>
      <c r="BC32" s="34">
        <v>17870</v>
      </c>
      <c r="BD32" s="34">
        <v>16323</v>
      </c>
      <c r="BE32" s="34">
        <v>17162</v>
      </c>
      <c r="BF32" s="34">
        <v>19210</v>
      </c>
      <c r="BG32" s="34">
        <v>18272</v>
      </c>
      <c r="BH32" s="34">
        <v>18180</v>
      </c>
      <c r="BI32" s="34">
        <v>21664</v>
      </c>
      <c r="BJ32" s="34">
        <v>32520</v>
      </c>
      <c r="BK32" s="34">
        <v>41267</v>
      </c>
      <c r="BL32" s="34">
        <v>58680</v>
      </c>
      <c r="BM32" s="34">
        <v>67972</v>
      </c>
      <c r="BN32" s="34">
        <v>64510</v>
      </c>
      <c r="BO32" s="34">
        <v>55463</v>
      </c>
      <c r="BP32" s="34">
        <v>71109</v>
      </c>
      <c r="BQ32" s="34">
        <v>81438</v>
      </c>
      <c r="BR32" s="34">
        <v>77791</v>
      </c>
      <c r="BS32" s="34">
        <v>76770</v>
      </c>
      <c r="BT32" s="34">
        <v>75065</v>
      </c>
      <c r="BU32" s="34">
        <v>62035</v>
      </c>
      <c r="BV32" s="34">
        <v>60718</v>
      </c>
      <c r="BW32" s="34">
        <v>68823</v>
      </c>
      <c r="BX32" s="34">
        <v>75200</v>
      </c>
      <c r="BY32" s="34">
        <v>69889</v>
      </c>
    </row>
    <row r="33" spans="1:77" x14ac:dyDescent="0.35">
      <c r="B33" s="34">
        <v>2001</v>
      </c>
      <c r="C33" s="44" t="s">
        <v>64</v>
      </c>
      <c r="D33" s="44" t="s">
        <v>744</v>
      </c>
      <c r="E33" s="45" t="s">
        <v>716</v>
      </c>
      <c r="F33" s="34" t="s">
        <v>745</v>
      </c>
      <c r="G33" s="34" t="s">
        <v>745</v>
      </c>
      <c r="H33" s="34" t="s">
        <v>745</v>
      </c>
      <c r="I33" s="34" t="s">
        <v>745</v>
      </c>
      <c r="J33" s="34" t="s">
        <v>745</v>
      </c>
      <c r="K33" s="34" t="s">
        <v>745</v>
      </c>
      <c r="L33" s="34" t="s">
        <v>745</v>
      </c>
      <c r="M33" s="34" t="s">
        <v>745</v>
      </c>
      <c r="N33" s="34" t="s">
        <v>745</v>
      </c>
      <c r="O33" s="34" t="s">
        <v>745</v>
      </c>
      <c r="P33" s="34" t="s">
        <v>745</v>
      </c>
      <c r="Q33" s="34" t="s">
        <v>745</v>
      </c>
      <c r="R33" s="34" t="s">
        <v>745</v>
      </c>
      <c r="S33" s="34" t="s">
        <v>745</v>
      </c>
      <c r="T33" s="34" t="s">
        <v>745</v>
      </c>
      <c r="U33" s="34" t="s">
        <v>745</v>
      </c>
      <c r="V33" s="34" t="s">
        <v>745</v>
      </c>
      <c r="W33" s="34" t="s">
        <v>745</v>
      </c>
      <c r="X33" s="34" t="s">
        <v>745</v>
      </c>
      <c r="Y33" s="34" t="s">
        <v>745</v>
      </c>
      <c r="Z33" s="34" t="s">
        <v>745</v>
      </c>
      <c r="AA33" s="34" t="s">
        <v>745</v>
      </c>
      <c r="AB33" s="34" t="s">
        <v>745</v>
      </c>
      <c r="AC33" s="34" t="s">
        <v>745</v>
      </c>
      <c r="AD33" s="34" t="s">
        <v>745</v>
      </c>
      <c r="AE33" s="34" t="s">
        <v>745</v>
      </c>
      <c r="AF33" s="34" t="s">
        <v>745</v>
      </c>
      <c r="AG33" s="34" t="s">
        <v>745</v>
      </c>
      <c r="AH33" s="34" t="s">
        <v>745</v>
      </c>
      <c r="AI33" s="34" t="s">
        <v>745</v>
      </c>
      <c r="AJ33" s="34" t="s">
        <v>745</v>
      </c>
      <c r="AK33" s="34" t="s">
        <v>745</v>
      </c>
      <c r="AL33" s="34" t="s">
        <v>745</v>
      </c>
      <c r="AM33" s="34" t="s">
        <v>745</v>
      </c>
      <c r="AN33" s="34" t="s">
        <v>745</v>
      </c>
      <c r="AO33" s="34" t="s">
        <v>745</v>
      </c>
      <c r="AP33" s="34" t="s">
        <v>745</v>
      </c>
      <c r="AQ33" s="34" t="s">
        <v>745</v>
      </c>
      <c r="AR33" s="34" t="s">
        <v>745</v>
      </c>
      <c r="AS33" s="34" t="s">
        <v>745</v>
      </c>
      <c r="AT33" s="34" t="s">
        <v>745</v>
      </c>
      <c r="AU33" s="34" t="s">
        <v>745</v>
      </c>
      <c r="AV33" s="34" t="s">
        <v>745</v>
      </c>
      <c r="AW33" s="34" t="s">
        <v>745</v>
      </c>
      <c r="AX33" s="34" t="s">
        <v>745</v>
      </c>
      <c r="AY33" s="34" t="s">
        <v>745</v>
      </c>
      <c r="AZ33" s="34" t="s">
        <v>745</v>
      </c>
      <c r="BA33" s="34" t="s">
        <v>745</v>
      </c>
      <c r="BB33" s="34" t="s">
        <v>745</v>
      </c>
      <c r="BC33" s="34" t="s">
        <v>745</v>
      </c>
      <c r="BD33" s="34" t="s">
        <v>745</v>
      </c>
      <c r="BE33" s="34" t="s">
        <v>745</v>
      </c>
      <c r="BF33" s="34" t="s">
        <v>745</v>
      </c>
      <c r="BG33" s="34">
        <v>266098</v>
      </c>
      <c r="BH33" s="34">
        <v>325596</v>
      </c>
      <c r="BI33" s="34">
        <v>438228</v>
      </c>
      <c r="BJ33" s="34">
        <v>593326</v>
      </c>
      <c r="BK33" s="34">
        <v>761953</v>
      </c>
      <c r="BL33" s="34">
        <v>968978</v>
      </c>
      <c r="BM33" s="34">
        <v>1220456</v>
      </c>
      <c r="BN33" s="34">
        <v>1430693</v>
      </c>
      <c r="BO33" s="34">
        <v>1201612</v>
      </c>
      <c r="BP33" s="34">
        <v>1577754</v>
      </c>
      <c r="BQ33" s="34">
        <v>1898381</v>
      </c>
      <c r="BR33" s="34">
        <v>2048714</v>
      </c>
      <c r="BS33" s="34">
        <v>2209005</v>
      </c>
      <c r="BT33" s="34">
        <v>2342293</v>
      </c>
      <c r="BU33" s="34">
        <v>2273468</v>
      </c>
      <c r="BV33" s="34">
        <v>2097632</v>
      </c>
      <c r="BW33" s="34">
        <v>2263346</v>
      </c>
      <c r="BX33" s="34">
        <v>2486695</v>
      </c>
      <c r="BY33" s="34">
        <v>2499457</v>
      </c>
    </row>
    <row r="34" spans="1:77" x14ac:dyDescent="0.35">
      <c r="A34" s="34">
        <v>1981</v>
      </c>
      <c r="B34" s="34">
        <v>1995</v>
      </c>
      <c r="C34" s="44" t="s">
        <v>74</v>
      </c>
      <c r="D34" s="44" t="s">
        <v>744</v>
      </c>
      <c r="E34" s="45" t="s">
        <v>716</v>
      </c>
      <c r="F34" s="34" t="s">
        <v>745</v>
      </c>
      <c r="G34" s="34" t="s">
        <v>745</v>
      </c>
      <c r="H34" s="34" t="s">
        <v>745</v>
      </c>
      <c r="I34" s="34" t="s">
        <v>745</v>
      </c>
      <c r="J34" s="34" t="s">
        <v>745</v>
      </c>
      <c r="K34" s="34" t="s">
        <v>745</v>
      </c>
      <c r="L34" s="34" t="s">
        <v>745</v>
      </c>
      <c r="M34" s="34" t="s">
        <v>745</v>
      </c>
      <c r="N34" s="34" t="s">
        <v>745</v>
      </c>
      <c r="O34" s="34" t="s">
        <v>745</v>
      </c>
      <c r="P34" s="34" t="s">
        <v>745</v>
      </c>
      <c r="Q34" s="34" t="s">
        <v>745</v>
      </c>
      <c r="R34" s="34" t="s">
        <v>745</v>
      </c>
      <c r="S34" s="34" t="s">
        <v>745</v>
      </c>
      <c r="T34" s="34" t="s">
        <v>745</v>
      </c>
      <c r="U34" s="34" t="s">
        <v>745</v>
      </c>
      <c r="V34" s="34" t="s">
        <v>745</v>
      </c>
      <c r="W34" s="34" t="s">
        <v>745</v>
      </c>
      <c r="X34" s="34" t="s">
        <v>745</v>
      </c>
      <c r="Y34" s="34" t="s">
        <v>745</v>
      </c>
      <c r="Z34" s="34" t="s">
        <v>745</v>
      </c>
      <c r="AA34" s="34" t="s">
        <v>745</v>
      </c>
      <c r="AB34" s="34" t="s">
        <v>745</v>
      </c>
      <c r="AC34" s="34" t="s">
        <v>745</v>
      </c>
      <c r="AD34" s="34" t="s">
        <v>745</v>
      </c>
      <c r="AE34" s="34" t="s">
        <v>745</v>
      </c>
      <c r="AF34" s="34" t="s">
        <v>745</v>
      </c>
      <c r="AG34" s="34" t="s">
        <v>745</v>
      </c>
      <c r="AH34" s="34" t="s">
        <v>745</v>
      </c>
      <c r="AI34" s="34" t="s">
        <v>745</v>
      </c>
      <c r="AJ34" s="34" t="s">
        <v>745</v>
      </c>
      <c r="AK34" s="34" t="s">
        <v>745</v>
      </c>
      <c r="AL34" s="34" t="s">
        <v>745</v>
      </c>
      <c r="AM34" s="34">
        <v>2916</v>
      </c>
      <c r="AN34" s="34">
        <v>3024</v>
      </c>
      <c r="AO34" s="34">
        <v>3001</v>
      </c>
      <c r="AP34" s="34">
        <v>3462</v>
      </c>
      <c r="AQ34" s="34">
        <v>3552</v>
      </c>
      <c r="AR34" s="34">
        <v>5102</v>
      </c>
      <c r="AS34" s="34">
        <v>4642</v>
      </c>
      <c r="AT34" s="34">
        <v>5037</v>
      </c>
      <c r="AU34" s="34">
        <v>5717</v>
      </c>
      <c r="AV34" s="34">
        <v>6721</v>
      </c>
      <c r="AW34" s="34">
        <v>7114</v>
      </c>
      <c r="AX34" s="34">
        <v>6900</v>
      </c>
      <c r="AY34" s="34">
        <v>7116</v>
      </c>
      <c r="AZ34" s="34">
        <v>8479</v>
      </c>
      <c r="BA34" s="34">
        <v>10126</v>
      </c>
      <c r="BB34" s="34">
        <v>10587</v>
      </c>
      <c r="BC34" s="34">
        <v>11522</v>
      </c>
      <c r="BD34" s="34">
        <v>10890</v>
      </c>
      <c r="BE34" s="34">
        <v>11575</v>
      </c>
      <c r="BF34" s="34">
        <v>13043</v>
      </c>
      <c r="BG34" s="34">
        <v>12290</v>
      </c>
      <c r="BH34" s="34">
        <v>11911</v>
      </c>
      <c r="BI34" s="34">
        <v>13080</v>
      </c>
      <c r="BJ34" s="34">
        <v>16224</v>
      </c>
      <c r="BK34" s="34">
        <v>21190</v>
      </c>
      <c r="BL34" s="34">
        <v>24391</v>
      </c>
      <c r="BM34" s="34">
        <v>29991</v>
      </c>
      <c r="BN34" s="34">
        <v>37626</v>
      </c>
      <c r="BO34" s="34">
        <v>32853</v>
      </c>
      <c r="BP34" s="34">
        <v>39713</v>
      </c>
      <c r="BQ34" s="34">
        <v>56915</v>
      </c>
      <c r="BR34" s="34">
        <v>60125</v>
      </c>
      <c r="BS34" s="34">
        <v>58824</v>
      </c>
      <c r="BT34" s="34">
        <v>54857</v>
      </c>
      <c r="BU34" s="34">
        <v>35691</v>
      </c>
      <c r="BV34" s="34">
        <v>31757</v>
      </c>
      <c r="BW34" s="34">
        <v>36897</v>
      </c>
      <c r="BX34" s="34">
        <v>41774</v>
      </c>
      <c r="BY34" s="34">
        <v>39460</v>
      </c>
    </row>
    <row r="35" spans="1:77" x14ac:dyDescent="0.35">
      <c r="A35" s="34">
        <v>1963</v>
      </c>
      <c r="B35" s="34">
        <v>1997</v>
      </c>
      <c r="C35" s="44" t="s">
        <v>72</v>
      </c>
      <c r="D35" s="44" t="s">
        <v>744</v>
      </c>
      <c r="E35" s="45" t="s">
        <v>716</v>
      </c>
      <c r="F35" s="34" t="s">
        <v>745</v>
      </c>
      <c r="G35" s="34" t="s">
        <v>745</v>
      </c>
      <c r="H35" s="34" t="s">
        <v>745</v>
      </c>
      <c r="I35" s="34" t="s">
        <v>745</v>
      </c>
      <c r="J35" s="34" t="s">
        <v>745</v>
      </c>
      <c r="K35" s="34" t="s">
        <v>745</v>
      </c>
      <c r="L35" s="34" t="s">
        <v>745</v>
      </c>
      <c r="M35" s="34" t="s">
        <v>745</v>
      </c>
      <c r="N35" s="34" t="s">
        <v>745</v>
      </c>
      <c r="O35" s="34" t="s">
        <v>745</v>
      </c>
      <c r="P35" s="34" t="s">
        <v>745</v>
      </c>
      <c r="Q35" s="34" t="s">
        <v>745</v>
      </c>
      <c r="R35" s="34" t="s">
        <v>745</v>
      </c>
      <c r="S35" s="34" t="s">
        <v>745</v>
      </c>
      <c r="T35" s="34" t="s">
        <v>745</v>
      </c>
      <c r="U35" s="34">
        <v>42</v>
      </c>
      <c r="V35" s="34">
        <v>47</v>
      </c>
      <c r="W35" s="34">
        <v>47</v>
      </c>
      <c r="X35" s="34">
        <v>43</v>
      </c>
      <c r="Y35" s="34">
        <v>48</v>
      </c>
      <c r="Z35" s="34">
        <v>49</v>
      </c>
      <c r="AA35" s="34">
        <v>44</v>
      </c>
      <c r="AB35" s="34">
        <v>31</v>
      </c>
      <c r="AC35" s="34">
        <v>40</v>
      </c>
      <c r="AD35" s="34">
        <v>60</v>
      </c>
      <c r="AE35" s="34">
        <v>89</v>
      </c>
      <c r="AF35" s="34">
        <v>229</v>
      </c>
      <c r="AG35" s="34">
        <v>178</v>
      </c>
      <c r="AH35" s="34">
        <v>221</v>
      </c>
      <c r="AI35" s="34">
        <v>267</v>
      </c>
      <c r="AJ35" s="34">
        <v>308</v>
      </c>
      <c r="AK35" s="34">
        <v>496</v>
      </c>
      <c r="AL35" s="34">
        <v>911</v>
      </c>
      <c r="AM35" s="34">
        <v>811</v>
      </c>
      <c r="AN35" s="34">
        <v>993</v>
      </c>
      <c r="AO35" s="34">
        <v>640</v>
      </c>
      <c r="AP35" s="34">
        <v>1183</v>
      </c>
      <c r="AQ35" s="34">
        <v>1087</v>
      </c>
      <c r="AR35" s="34">
        <v>777</v>
      </c>
      <c r="AS35" s="34">
        <v>973</v>
      </c>
      <c r="AT35" s="34">
        <v>937</v>
      </c>
      <c r="AU35" s="34">
        <v>1247</v>
      </c>
      <c r="AV35" s="34">
        <v>981</v>
      </c>
      <c r="AW35" s="34">
        <v>1029</v>
      </c>
      <c r="AX35" s="34">
        <v>1183</v>
      </c>
      <c r="AY35" s="34">
        <v>1068</v>
      </c>
      <c r="AZ35" s="34">
        <v>959</v>
      </c>
      <c r="BA35" s="34" t="s">
        <v>745</v>
      </c>
      <c r="BB35" s="34" t="s">
        <v>745</v>
      </c>
      <c r="BC35" s="34">
        <v>1668</v>
      </c>
      <c r="BD35" s="34">
        <v>1365</v>
      </c>
      <c r="BE35" s="34">
        <v>1560</v>
      </c>
      <c r="BF35" s="34">
        <v>2489</v>
      </c>
      <c r="BG35" s="34">
        <v>2055</v>
      </c>
      <c r="BH35" s="34">
        <v>2280</v>
      </c>
      <c r="BI35" s="34">
        <v>2677</v>
      </c>
      <c r="BJ35" s="34">
        <v>3433</v>
      </c>
      <c r="BK35" s="34">
        <v>4745</v>
      </c>
      <c r="BL35" s="34">
        <v>6078</v>
      </c>
      <c r="BM35" s="34">
        <v>5635</v>
      </c>
      <c r="BN35" s="34">
        <v>8325</v>
      </c>
      <c r="BO35" s="34">
        <v>6100</v>
      </c>
      <c r="BP35" s="34">
        <v>9400</v>
      </c>
      <c r="BQ35" s="34">
        <v>11851</v>
      </c>
      <c r="BR35" s="34">
        <v>10275</v>
      </c>
      <c r="BS35" s="34">
        <v>9028</v>
      </c>
      <c r="BT35" s="34">
        <v>8865</v>
      </c>
      <c r="BU35" s="34">
        <v>8332</v>
      </c>
      <c r="BV35" s="34">
        <v>8021</v>
      </c>
      <c r="BW35" s="34">
        <v>7573</v>
      </c>
      <c r="BX35" s="34">
        <v>8071</v>
      </c>
      <c r="BY35" s="34">
        <v>7183</v>
      </c>
    </row>
    <row r="36" spans="1:77" x14ac:dyDescent="0.35">
      <c r="A36" s="34">
        <v>1990</v>
      </c>
      <c r="B36" s="34">
        <v>1995</v>
      </c>
      <c r="C36" s="44" t="s">
        <v>78</v>
      </c>
      <c r="D36" s="44" t="s">
        <v>744</v>
      </c>
      <c r="E36" s="45" t="s">
        <v>716</v>
      </c>
      <c r="F36" s="34" t="s">
        <v>745</v>
      </c>
      <c r="G36" s="34" t="s">
        <v>745</v>
      </c>
      <c r="H36" s="34" t="s">
        <v>745</v>
      </c>
      <c r="I36" s="34" t="s">
        <v>745</v>
      </c>
      <c r="J36" s="34" t="s">
        <v>745</v>
      </c>
      <c r="K36" s="34" t="s">
        <v>745</v>
      </c>
      <c r="L36" s="34" t="s">
        <v>745</v>
      </c>
      <c r="M36" s="34" t="s">
        <v>745</v>
      </c>
      <c r="N36" s="34" t="s">
        <v>745</v>
      </c>
      <c r="O36" s="34" t="s">
        <v>745</v>
      </c>
      <c r="P36" s="34" t="s">
        <v>745</v>
      </c>
      <c r="Q36" s="34" t="s">
        <v>745</v>
      </c>
      <c r="R36" s="34" t="s">
        <v>745</v>
      </c>
      <c r="S36" s="34" t="s">
        <v>745</v>
      </c>
      <c r="T36" s="34" t="s">
        <v>745</v>
      </c>
      <c r="U36" s="34" t="s">
        <v>745</v>
      </c>
      <c r="V36" s="34" t="s">
        <v>745</v>
      </c>
      <c r="W36" s="34" t="s">
        <v>745</v>
      </c>
      <c r="X36" s="34" t="s">
        <v>745</v>
      </c>
      <c r="Y36" s="34" t="s">
        <v>745</v>
      </c>
      <c r="Z36" s="34" t="s">
        <v>745</v>
      </c>
      <c r="AA36" s="34" t="s">
        <v>745</v>
      </c>
      <c r="AB36" s="34" t="s">
        <v>745</v>
      </c>
      <c r="AC36" s="34" t="s">
        <v>745</v>
      </c>
      <c r="AD36" s="34" t="s">
        <v>745</v>
      </c>
      <c r="AE36" s="34" t="s">
        <v>745</v>
      </c>
      <c r="AF36" s="34" t="s">
        <v>745</v>
      </c>
      <c r="AG36" s="34" t="s">
        <v>745</v>
      </c>
      <c r="AH36" s="34" t="s">
        <v>745</v>
      </c>
      <c r="AI36" s="34" t="s">
        <v>745</v>
      </c>
      <c r="AJ36" s="34" t="s">
        <v>745</v>
      </c>
      <c r="AK36" s="34" t="s">
        <v>745</v>
      </c>
      <c r="AL36" s="34" t="s">
        <v>745</v>
      </c>
      <c r="AM36" s="34" t="s">
        <v>745</v>
      </c>
      <c r="AN36" s="34" t="s">
        <v>745</v>
      </c>
      <c r="AO36" s="34" t="s">
        <v>745</v>
      </c>
      <c r="AP36" s="34" t="s">
        <v>745</v>
      </c>
      <c r="AQ36" s="34" t="s">
        <v>745</v>
      </c>
      <c r="AR36" s="34" t="s">
        <v>745</v>
      </c>
      <c r="AS36" s="34" t="s">
        <v>745</v>
      </c>
      <c r="AT36" s="34" t="s">
        <v>745</v>
      </c>
      <c r="AU36" s="34" t="s">
        <v>745</v>
      </c>
      <c r="AV36" s="34">
        <v>1448</v>
      </c>
      <c r="AW36" s="34">
        <v>1598</v>
      </c>
      <c r="AX36" s="34">
        <v>1841</v>
      </c>
      <c r="AY36" s="34">
        <v>2626</v>
      </c>
      <c r="AZ36" s="34">
        <v>2878</v>
      </c>
      <c r="BA36" s="34">
        <v>3476</v>
      </c>
      <c r="BB36" s="34">
        <v>3758</v>
      </c>
      <c r="BC36" s="34">
        <v>4335</v>
      </c>
      <c r="BD36" s="34">
        <v>5526</v>
      </c>
      <c r="BE36" s="34">
        <v>6662</v>
      </c>
      <c r="BF36" s="34">
        <v>5850</v>
      </c>
      <c r="BG36" s="34">
        <v>5021</v>
      </c>
      <c r="BH36" s="34">
        <v>5264</v>
      </c>
      <c r="BI36" s="34">
        <v>6102</v>
      </c>
      <c r="BJ36" s="34">
        <v>6301</v>
      </c>
      <c r="BK36" s="34">
        <v>7026</v>
      </c>
      <c r="BL36" s="34">
        <v>8200</v>
      </c>
      <c r="BM36" s="34">
        <v>9337</v>
      </c>
      <c r="BN36" s="34">
        <v>9504</v>
      </c>
      <c r="BO36" s="34">
        <v>8784</v>
      </c>
      <c r="BP36" s="34">
        <v>9448</v>
      </c>
      <c r="BQ36" s="34">
        <v>10408</v>
      </c>
      <c r="BR36" s="34">
        <v>11433</v>
      </c>
      <c r="BS36" s="34">
        <v>11480</v>
      </c>
      <c r="BT36" s="34">
        <v>11250</v>
      </c>
      <c r="BU36" s="34">
        <v>9422</v>
      </c>
      <c r="BV36" s="34">
        <v>10361</v>
      </c>
      <c r="BW36" s="34">
        <v>10769</v>
      </c>
      <c r="BX36" s="34">
        <v>11201</v>
      </c>
      <c r="BY36" s="34">
        <v>11803</v>
      </c>
    </row>
    <row r="37" spans="1:77" x14ac:dyDescent="0.35">
      <c r="A37" s="34">
        <v>1963</v>
      </c>
      <c r="B37" s="34">
        <v>1995</v>
      </c>
      <c r="C37" s="44" t="s">
        <v>66</v>
      </c>
      <c r="D37" s="44" t="s">
        <v>744</v>
      </c>
      <c r="E37" s="45" t="s">
        <v>716</v>
      </c>
      <c r="F37" s="34" t="s">
        <v>745</v>
      </c>
      <c r="G37" s="34" t="s">
        <v>745</v>
      </c>
      <c r="H37" s="34" t="s">
        <v>745</v>
      </c>
      <c r="I37" s="34" t="s">
        <v>745</v>
      </c>
      <c r="J37" s="34" t="s">
        <v>745</v>
      </c>
      <c r="K37" s="34" t="s">
        <v>745</v>
      </c>
      <c r="L37" s="34" t="s">
        <v>745</v>
      </c>
      <c r="M37" s="34" t="s">
        <v>745</v>
      </c>
      <c r="N37" s="34" t="s">
        <v>745</v>
      </c>
      <c r="O37" s="34" t="s">
        <v>745</v>
      </c>
      <c r="P37" s="34" t="s">
        <v>745</v>
      </c>
      <c r="Q37" s="34" t="s">
        <v>745</v>
      </c>
      <c r="R37" s="34" t="s">
        <v>745</v>
      </c>
      <c r="S37" s="34" t="s">
        <v>745</v>
      </c>
      <c r="T37" s="34" t="s">
        <v>745</v>
      </c>
      <c r="U37" s="34">
        <v>230</v>
      </c>
      <c r="V37" s="34">
        <v>296</v>
      </c>
      <c r="W37" s="34">
        <v>277</v>
      </c>
      <c r="X37" s="34">
        <v>311</v>
      </c>
      <c r="Y37" s="34">
        <v>325</v>
      </c>
      <c r="Z37" s="34">
        <v>425</v>
      </c>
      <c r="AA37" s="34">
        <v>452</v>
      </c>
      <c r="AB37" s="34">
        <v>469</v>
      </c>
      <c r="AC37" s="34">
        <v>457</v>
      </c>
      <c r="AD37" s="34">
        <v>553</v>
      </c>
      <c r="AE37" s="34">
        <v>857</v>
      </c>
      <c r="AF37" s="34">
        <v>1213</v>
      </c>
      <c r="AG37" s="34">
        <v>1181</v>
      </c>
      <c r="AH37" s="34">
        <v>1632</v>
      </c>
      <c r="AI37" s="34">
        <v>2157</v>
      </c>
      <c r="AJ37" s="34">
        <v>2322</v>
      </c>
      <c r="AK37" s="34">
        <v>2514</v>
      </c>
      <c r="AL37" s="34">
        <v>3134</v>
      </c>
      <c r="AM37" s="34">
        <v>2533</v>
      </c>
      <c r="AN37" s="34">
        <v>2350</v>
      </c>
      <c r="AO37" s="34">
        <v>2090</v>
      </c>
      <c r="AP37" s="34">
        <v>2706</v>
      </c>
      <c r="AQ37" s="34">
        <v>3197</v>
      </c>
      <c r="AR37" s="34">
        <v>3354</v>
      </c>
      <c r="AS37" s="34">
        <v>3109</v>
      </c>
      <c r="AT37" s="34">
        <v>2769</v>
      </c>
      <c r="AU37" s="34">
        <v>2807</v>
      </c>
      <c r="AV37" s="34">
        <v>3072</v>
      </c>
      <c r="AW37" s="34">
        <v>2686</v>
      </c>
      <c r="AX37" s="34">
        <v>2875</v>
      </c>
      <c r="AY37" s="34">
        <v>2519</v>
      </c>
      <c r="AZ37" s="34">
        <v>2742</v>
      </c>
      <c r="BA37" s="34">
        <v>3806</v>
      </c>
      <c r="BB37" s="34">
        <v>4446</v>
      </c>
      <c r="BC37" s="34">
        <v>4451</v>
      </c>
      <c r="BD37" s="34">
        <v>4606</v>
      </c>
      <c r="BE37" s="34">
        <v>4661</v>
      </c>
      <c r="BF37" s="34">
        <v>3888</v>
      </c>
      <c r="BG37" s="34">
        <v>3946</v>
      </c>
      <c r="BH37" s="34">
        <v>5275</v>
      </c>
      <c r="BI37" s="34">
        <v>5788</v>
      </c>
      <c r="BJ37" s="34">
        <v>6919</v>
      </c>
      <c r="BK37" s="34">
        <v>7697</v>
      </c>
      <c r="BL37" s="34">
        <v>8477</v>
      </c>
      <c r="BM37" s="34">
        <v>8669</v>
      </c>
      <c r="BN37" s="34">
        <v>10390</v>
      </c>
      <c r="BO37" s="34">
        <v>11327</v>
      </c>
      <c r="BP37" s="34">
        <v>11410</v>
      </c>
      <c r="BQ37" s="34">
        <v>12635</v>
      </c>
      <c r="BR37" s="34">
        <v>12124</v>
      </c>
      <c r="BS37" s="34">
        <v>12049</v>
      </c>
      <c r="BT37" s="34">
        <v>12951</v>
      </c>
      <c r="BU37" s="34">
        <v>11730</v>
      </c>
      <c r="BV37" s="34">
        <v>10876</v>
      </c>
      <c r="BW37" s="34">
        <v>11853</v>
      </c>
      <c r="BX37" s="34">
        <v>11912</v>
      </c>
      <c r="BY37" s="34">
        <v>12602</v>
      </c>
    </row>
    <row r="38" spans="1:77" x14ac:dyDescent="0.35">
      <c r="B38" s="34">
        <v>2000</v>
      </c>
      <c r="C38" s="44" t="s">
        <v>136</v>
      </c>
      <c r="D38" s="44" t="s">
        <v>744</v>
      </c>
      <c r="E38" s="45" t="s">
        <v>716</v>
      </c>
      <c r="F38" s="34" t="s">
        <v>745</v>
      </c>
      <c r="G38" s="34" t="s">
        <v>745</v>
      </c>
      <c r="H38" s="34" t="s">
        <v>745</v>
      </c>
      <c r="I38" s="34" t="s">
        <v>745</v>
      </c>
      <c r="J38" s="34" t="s">
        <v>745</v>
      </c>
      <c r="K38" s="34" t="s">
        <v>745</v>
      </c>
      <c r="L38" s="34" t="s">
        <v>745</v>
      </c>
      <c r="M38" s="34" t="s">
        <v>745</v>
      </c>
      <c r="N38" s="34" t="s">
        <v>745</v>
      </c>
      <c r="O38" s="34" t="s">
        <v>745</v>
      </c>
      <c r="P38" s="34" t="s">
        <v>745</v>
      </c>
      <c r="Q38" s="34" t="s">
        <v>745</v>
      </c>
      <c r="R38" s="34" t="s">
        <v>745</v>
      </c>
      <c r="S38" s="34" t="s">
        <v>745</v>
      </c>
      <c r="T38" s="34" t="s">
        <v>745</v>
      </c>
      <c r="U38" s="34" t="s">
        <v>745</v>
      </c>
      <c r="V38" s="34" t="s">
        <v>745</v>
      </c>
      <c r="W38" s="34" t="s">
        <v>745</v>
      </c>
      <c r="X38" s="34" t="s">
        <v>745</v>
      </c>
      <c r="Y38" s="34" t="s">
        <v>745</v>
      </c>
      <c r="Z38" s="34" t="s">
        <v>745</v>
      </c>
      <c r="AA38" s="34" t="s">
        <v>745</v>
      </c>
      <c r="AB38" s="34" t="s">
        <v>745</v>
      </c>
      <c r="AC38" s="34" t="s">
        <v>745</v>
      </c>
      <c r="AD38" s="34" t="s">
        <v>745</v>
      </c>
      <c r="AE38" s="34" t="s">
        <v>745</v>
      </c>
      <c r="AF38" s="34" t="s">
        <v>745</v>
      </c>
      <c r="AG38" s="34" t="s">
        <v>745</v>
      </c>
      <c r="AH38" s="34" t="s">
        <v>745</v>
      </c>
      <c r="AI38" s="34" t="s">
        <v>745</v>
      </c>
      <c r="AJ38" s="34" t="s">
        <v>745</v>
      </c>
      <c r="AK38" s="34" t="s">
        <v>745</v>
      </c>
      <c r="AL38" s="34" t="s">
        <v>745</v>
      </c>
      <c r="AM38" s="34" t="s">
        <v>745</v>
      </c>
      <c r="AN38" s="34" t="s">
        <v>745</v>
      </c>
      <c r="AO38" s="34" t="s">
        <v>745</v>
      </c>
      <c r="AP38" s="34" t="s">
        <v>745</v>
      </c>
      <c r="AQ38" s="34" t="s">
        <v>745</v>
      </c>
      <c r="AR38" s="34" t="s">
        <v>745</v>
      </c>
      <c r="AS38" s="34" t="s">
        <v>745</v>
      </c>
      <c r="AT38" s="34" t="s">
        <v>745</v>
      </c>
      <c r="AU38" s="34" t="s">
        <v>745</v>
      </c>
      <c r="AV38" s="34" t="s">
        <v>745</v>
      </c>
      <c r="AW38" s="34" t="s">
        <v>745</v>
      </c>
      <c r="AX38" s="34" t="s">
        <v>745</v>
      </c>
      <c r="AY38" s="34" t="s">
        <v>745</v>
      </c>
      <c r="AZ38" s="34" t="s">
        <v>745</v>
      </c>
      <c r="BA38" s="34" t="s">
        <v>745</v>
      </c>
      <c r="BB38" s="34" t="s">
        <v>745</v>
      </c>
      <c r="BC38" s="34" t="s">
        <v>745</v>
      </c>
      <c r="BD38" s="34" t="s">
        <v>745</v>
      </c>
      <c r="BE38" s="34" t="s">
        <v>745</v>
      </c>
      <c r="BF38" s="34">
        <v>4432</v>
      </c>
      <c r="BG38" s="34">
        <v>4666</v>
      </c>
      <c r="BH38" s="34">
        <v>4906</v>
      </c>
      <c r="BI38" s="34">
        <v>6187</v>
      </c>
      <c r="BJ38" s="34">
        <v>8028</v>
      </c>
      <c r="BK38" s="34">
        <v>8795</v>
      </c>
      <c r="BL38" s="34">
        <v>10361</v>
      </c>
      <c r="BM38" s="34">
        <v>12340</v>
      </c>
      <c r="BN38" s="34">
        <v>14112</v>
      </c>
      <c r="BO38" s="34">
        <v>10403</v>
      </c>
      <c r="BP38" s="34">
        <v>11806</v>
      </c>
      <c r="BQ38" s="34">
        <v>13338</v>
      </c>
      <c r="BR38" s="34">
        <v>12371</v>
      </c>
      <c r="BS38" s="34">
        <v>12659</v>
      </c>
      <c r="BT38" s="34">
        <v>13835</v>
      </c>
      <c r="BU38" s="34">
        <v>12925</v>
      </c>
      <c r="BV38" s="34">
        <v>13813</v>
      </c>
      <c r="BW38" s="34">
        <v>16069</v>
      </c>
      <c r="BX38" s="34">
        <v>17402</v>
      </c>
      <c r="BY38" s="34">
        <v>17180</v>
      </c>
    </row>
    <row r="39" spans="1:77" x14ac:dyDescent="0.35">
      <c r="A39" s="34">
        <v>1948</v>
      </c>
      <c r="B39" s="34">
        <v>1995</v>
      </c>
      <c r="C39" s="44" t="s">
        <v>80</v>
      </c>
      <c r="D39" s="44" t="s">
        <v>744</v>
      </c>
      <c r="E39" s="45" t="s">
        <v>716</v>
      </c>
      <c r="F39" s="34">
        <v>710</v>
      </c>
      <c r="G39" s="34">
        <v>578</v>
      </c>
      <c r="H39" s="34">
        <v>667</v>
      </c>
      <c r="I39" s="34">
        <v>806</v>
      </c>
      <c r="J39" s="34">
        <v>694</v>
      </c>
      <c r="K39" s="34">
        <v>675</v>
      </c>
      <c r="L39" s="34">
        <v>563</v>
      </c>
      <c r="M39" s="34">
        <v>611</v>
      </c>
      <c r="N39" s="34">
        <v>695</v>
      </c>
      <c r="O39" s="34">
        <v>845</v>
      </c>
      <c r="P39" s="34">
        <v>763</v>
      </c>
      <c r="Q39" s="34">
        <v>638</v>
      </c>
      <c r="R39" s="34">
        <v>618</v>
      </c>
      <c r="S39" s="34">
        <v>625</v>
      </c>
      <c r="T39" s="34">
        <v>521</v>
      </c>
      <c r="U39" s="34">
        <v>544</v>
      </c>
      <c r="V39" s="34">
        <v>714</v>
      </c>
      <c r="W39" s="34">
        <v>686</v>
      </c>
      <c r="X39" s="34">
        <v>593</v>
      </c>
      <c r="Y39" s="34">
        <v>705</v>
      </c>
      <c r="Z39" s="34">
        <v>651</v>
      </c>
      <c r="AA39" s="34">
        <v>671</v>
      </c>
      <c r="AB39" s="34">
        <v>1046</v>
      </c>
      <c r="AC39" s="34">
        <v>860</v>
      </c>
      <c r="AD39" s="34">
        <v>835</v>
      </c>
      <c r="AE39" s="34">
        <v>1410</v>
      </c>
      <c r="AF39" s="34">
        <v>2660</v>
      </c>
      <c r="AG39" s="34">
        <v>3677</v>
      </c>
      <c r="AH39" s="34">
        <v>3573</v>
      </c>
      <c r="AI39" s="34">
        <v>4000</v>
      </c>
      <c r="AJ39" s="34">
        <v>4487</v>
      </c>
      <c r="AK39" s="34">
        <v>4827</v>
      </c>
      <c r="AL39" s="34">
        <v>5577</v>
      </c>
      <c r="AM39" s="34">
        <v>5406</v>
      </c>
      <c r="AN39" s="34">
        <v>5920</v>
      </c>
      <c r="AO39" s="34">
        <v>6432</v>
      </c>
      <c r="AP39" s="34">
        <v>6213</v>
      </c>
      <c r="AQ39" s="34">
        <v>5983</v>
      </c>
      <c r="AR39" s="34">
        <v>6298</v>
      </c>
      <c r="AS39" s="34">
        <v>5401</v>
      </c>
      <c r="AT39" s="34">
        <v>5518</v>
      </c>
      <c r="AU39" s="34">
        <v>5353</v>
      </c>
      <c r="AV39" s="34">
        <v>5100</v>
      </c>
      <c r="AW39" s="34">
        <v>2800</v>
      </c>
      <c r="AX39" s="34">
        <v>1600</v>
      </c>
      <c r="AY39" s="34">
        <v>1000</v>
      </c>
      <c r="AZ39" s="34">
        <v>1385</v>
      </c>
      <c r="BA39" s="34">
        <v>1600</v>
      </c>
      <c r="BB39" s="34">
        <v>2015</v>
      </c>
      <c r="BC39" s="34">
        <v>1812</v>
      </c>
      <c r="BD39" s="34">
        <v>1512</v>
      </c>
      <c r="BE39" s="34">
        <v>1496</v>
      </c>
      <c r="BF39" s="34">
        <v>1676</v>
      </c>
      <c r="BG39" s="34">
        <v>1661</v>
      </c>
      <c r="BH39" s="34">
        <v>1421</v>
      </c>
      <c r="BI39" s="34">
        <v>1688</v>
      </c>
      <c r="BJ39" s="34">
        <v>2332</v>
      </c>
      <c r="BK39" s="34">
        <v>2319</v>
      </c>
      <c r="BL39" s="34">
        <v>3159</v>
      </c>
      <c r="BM39" s="34">
        <v>3981</v>
      </c>
      <c r="BN39" s="34">
        <v>3957</v>
      </c>
      <c r="BO39" s="34">
        <v>3092</v>
      </c>
      <c r="BP39" s="34">
        <v>4914</v>
      </c>
      <c r="BQ39" s="34">
        <v>6440</v>
      </c>
      <c r="BR39" s="34">
        <v>5900</v>
      </c>
      <c r="BS39" s="34">
        <v>5283</v>
      </c>
      <c r="BT39" s="34">
        <v>4857</v>
      </c>
      <c r="BU39" s="34">
        <v>3350</v>
      </c>
      <c r="BV39" s="34">
        <v>2317</v>
      </c>
      <c r="BW39" s="34">
        <v>2402</v>
      </c>
      <c r="BX39" s="34">
        <v>2373</v>
      </c>
      <c r="BY39" s="34">
        <v>2120</v>
      </c>
    </row>
    <row r="40" spans="1:77" x14ac:dyDescent="0.35">
      <c r="A40" s="34">
        <v>1963</v>
      </c>
      <c r="B40" s="34">
        <v>1995</v>
      </c>
      <c r="C40" s="44" t="s">
        <v>82</v>
      </c>
      <c r="D40" s="44" t="s">
        <v>744</v>
      </c>
      <c r="E40" s="45" t="s">
        <v>716</v>
      </c>
      <c r="F40" s="34" t="s">
        <v>745</v>
      </c>
      <c r="G40" s="34" t="s">
        <v>745</v>
      </c>
      <c r="H40" s="34" t="s">
        <v>745</v>
      </c>
      <c r="I40" s="34" t="s">
        <v>745</v>
      </c>
      <c r="J40" s="34" t="s">
        <v>745</v>
      </c>
      <c r="K40" s="34" t="s">
        <v>745</v>
      </c>
      <c r="L40" s="34" t="s">
        <v>745</v>
      </c>
      <c r="M40" s="34" t="s">
        <v>745</v>
      </c>
      <c r="N40" s="34" t="s">
        <v>745</v>
      </c>
      <c r="O40" s="34" t="s">
        <v>745</v>
      </c>
      <c r="P40" s="34" t="s">
        <v>745</v>
      </c>
      <c r="Q40" s="34" t="s">
        <v>745</v>
      </c>
      <c r="R40" s="34" t="s">
        <v>745</v>
      </c>
      <c r="S40" s="34" t="s">
        <v>745</v>
      </c>
      <c r="T40" s="34" t="s">
        <v>745</v>
      </c>
      <c r="U40" s="34">
        <v>61</v>
      </c>
      <c r="V40" s="34">
        <v>58</v>
      </c>
      <c r="W40" s="34">
        <v>71</v>
      </c>
      <c r="X40" s="34">
        <v>82</v>
      </c>
      <c r="Y40" s="34">
        <v>82</v>
      </c>
      <c r="Z40" s="34">
        <v>89</v>
      </c>
      <c r="AA40" s="34">
        <v>98</v>
      </c>
      <c r="AB40" s="34">
        <v>108</v>
      </c>
      <c r="AC40" s="34">
        <v>115</v>
      </c>
      <c r="AD40" s="34">
        <v>134</v>
      </c>
      <c r="AE40" s="34">
        <v>173</v>
      </c>
      <c r="AF40" s="34">
        <v>152</v>
      </c>
      <c r="AG40" s="34">
        <v>152</v>
      </c>
      <c r="AH40" s="34">
        <v>258</v>
      </c>
      <c r="AI40" s="34">
        <v>318</v>
      </c>
      <c r="AJ40" s="34">
        <v>344</v>
      </c>
      <c r="AK40" s="34">
        <v>456</v>
      </c>
      <c r="AL40" s="34">
        <v>532</v>
      </c>
      <c r="AM40" s="34">
        <v>562</v>
      </c>
      <c r="AN40" s="34">
        <v>544</v>
      </c>
      <c r="AO40" s="34">
        <v>503</v>
      </c>
      <c r="AP40" s="34">
        <v>573</v>
      </c>
      <c r="AQ40" s="34">
        <v>476</v>
      </c>
      <c r="AR40" s="34">
        <v>451</v>
      </c>
      <c r="AS40" s="34">
        <v>568</v>
      </c>
      <c r="AT40" s="34">
        <v>705</v>
      </c>
      <c r="AU40" s="34">
        <v>791</v>
      </c>
      <c r="AV40" s="34">
        <v>951</v>
      </c>
      <c r="AW40" s="34">
        <v>952</v>
      </c>
      <c r="AX40" s="34">
        <v>987</v>
      </c>
      <c r="AY40" s="34">
        <v>867</v>
      </c>
      <c r="AZ40" s="34">
        <v>968</v>
      </c>
      <c r="BA40" s="34">
        <v>1229</v>
      </c>
      <c r="BB40" s="34">
        <v>1391</v>
      </c>
      <c r="BC40" s="34">
        <v>1250</v>
      </c>
      <c r="BD40" s="34">
        <v>1061</v>
      </c>
      <c r="BE40" s="34">
        <v>997</v>
      </c>
      <c r="BF40" s="34">
        <v>951</v>
      </c>
      <c r="BG40" s="34">
        <v>976</v>
      </c>
      <c r="BH40" s="34">
        <v>843</v>
      </c>
      <c r="BI40" s="34">
        <v>923</v>
      </c>
      <c r="BJ40" s="34">
        <v>948</v>
      </c>
      <c r="BK40" s="34">
        <v>1465</v>
      </c>
      <c r="BL40" s="34">
        <v>1333</v>
      </c>
      <c r="BM40" s="34">
        <v>1394</v>
      </c>
      <c r="BN40" s="34">
        <v>1633</v>
      </c>
      <c r="BO40" s="34">
        <v>1257</v>
      </c>
      <c r="BP40" s="34">
        <v>1402</v>
      </c>
      <c r="BQ40" s="34">
        <v>1818</v>
      </c>
      <c r="BR40" s="34">
        <v>1740</v>
      </c>
      <c r="BS40" s="34">
        <v>2019</v>
      </c>
      <c r="BT40" s="34">
        <v>3163</v>
      </c>
      <c r="BU40" s="34">
        <v>3295</v>
      </c>
      <c r="BV40" s="34">
        <v>2965</v>
      </c>
      <c r="BW40" s="34">
        <v>3288</v>
      </c>
      <c r="BX40" s="34">
        <v>5052</v>
      </c>
      <c r="BY40" s="34">
        <v>3460</v>
      </c>
    </row>
    <row r="41" spans="1:77" x14ac:dyDescent="0.35">
      <c r="A41" s="34">
        <v>1993</v>
      </c>
      <c r="B41" s="34">
        <v>1995</v>
      </c>
      <c r="C41" s="44" t="s">
        <v>84</v>
      </c>
      <c r="D41" s="44" t="s">
        <v>744</v>
      </c>
      <c r="E41" s="45" t="s">
        <v>716</v>
      </c>
      <c r="F41" s="34" t="s">
        <v>745</v>
      </c>
      <c r="G41" s="34" t="s">
        <v>745</v>
      </c>
      <c r="H41" s="34" t="s">
        <v>745</v>
      </c>
      <c r="I41" s="34" t="s">
        <v>745</v>
      </c>
      <c r="J41" s="34" t="s">
        <v>745</v>
      </c>
      <c r="K41" s="34" t="s">
        <v>745</v>
      </c>
      <c r="L41" s="34" t="s">
        <v>745</v>
      </c>
      <c r="M41" s="34" t="s">
        <v>745</v>
      </c>
      <c r="N41" s="34" t="s">
        <v>745</v>
      </c>
      <c r="O41" s="34" t="s">
        <v>745</v>
      </c>
      <c r="P41" s="34" t="s">
        <v>745</v>
      </c>
      <c r="Q41" s="34" t="s">
        <v>745</v>
      </c>
      <c r="R41" s="34" t="s">
        <v>745</v>
      </c>
      <c r="S41" s="34" t="s">
        <v>745</v>
      </c>
      <c r="T41" s="34" t="s">
        <v>745</v>
      </c>
      <c r="U41" s="34" t="s">
        <v>745</v>
      </c>
      <c r="V41" s="34" t="s">
        <v>745</v>
      </c>
      <c r="W41" s="34" t="s">
        <v>745</v>
      </c>
      <c r="X41" s="34" t="s">
        <v>745</v>
      </c>
      <c r="Y41" s="34" t="s">
        <v>745</v>
      </c>
      <c r="Z41" s="34" t="s">
        <v>745</v>
      </c>
      <c r="AA41" s="34" t="s">
        <v>745</v>
      </c>
      <c r="AB41" s="34" t="s">
        <v>745</v>
      </c>
      <c r="AC41" s="34" t="s">
        <v>745</v>
      </c>
      <c r="AD41" s="34" t="s">
        <v>745</v>
      </c>
      <c r="AE41" s="34" t="s">
        <v>745</v>
      </c>
      <c r="AF41" s="34" t="s">
        <v>745</v>
      </c>
      <c r="AG41" s="34" t="s">
        <v>745</v>
      </c>
      <c r="AH41" s="34" t="s">
        <v>745</v>
      </c>
      <c r="AI41" s="34" t="s">
        <v>745</v>
      </c>
      <c r="AJ41" s="34" t="s">
        <v>745</v>
      </c>
      <c r="AK41" s="34" t="s">
        <v>745</v>
      </c>
      <c r="AL41" s="34" t="s">
        <v>745</v>
      </c>
      <c r="AM41" s="34" t="s">
        <v>745</v>
      </c>
      <c r="AN41" s="34" t="s">
        <v>745</v>
      </c>
      <c r="AO41" s="34" t="s">
        <v>745</v>
      </c>
      <c r="AP41" s="34" t="s">
        <v>745</v>
      </c>
      <c r="AQ41" s="34" t="s">
        <v>745</v>
      </c>
      <c r="AR41" s="34" t="s">
        <v>745</v>
      </c>
      <c r="AS41" s="34" t="s">
        <v>745</v>
      </c>
      <c r="AT41" s="34" t="s">
        <v>745</v>
      </c>
      <c r="AU41" s="34" t="s">
        <v>745</v>
      </c>
      <c r="AV41" s="34" t="s">
        <v>745</v>
      </c>
      <c r="AW41" s="34" t="s">
        <v>745</v>
      </c>
      <c r="AX41" s="34" t="s">
        <v>745</v>
      </c>
      <c r="AY41" s="34">
        <v>14465</v>
      </c>
      <c r="AZ41" s="34">
        <v>15940</v>
      </c>
      <c r="BA41" s="34">
        <v>21335</v>
      </c>
      <c r="BB41" s="34">
        <v>22165</v>
      </c>
      <c r="BC41" s="34">
        <v>22360</v>
      </c>
      <c r="BD41" s="34">
        <v>25855</v>
      </c>
      <c r="BE41" s="34">
        <v>26556</v>
      </c>
      <c r="BF41" s="34">
        <v>29094</v>
      </c>
      <c r="BG41" s="34">
        <v>33324</v>
      </c>
      <c r="BH41" s="34">
        <v>38492</v>
      </c>
      <c r="BI41" s="34">
        <v>48702</v>
      </c>
      <c r="BJ41" s="34">
        <v>68986</v>
      </c>
      <c r="BK41" s="34">
        <v>78110</v>
      </c>
      <c r="BL41" s="34">
        <v>94929</v>
      </c>
      <c r="BM41" s="34">
        <v>122498</v>
      </c>
      <c r="BN41" s="34">
        <v>146799</v>
      </c>
      <c r="BO41" s="34">
        <v>112955</v>
      </c>
      <c r="BP41" s="34">
        <v>132982</v>
      </c>
      <c r="BQ41" s="34">
        <v>162939</v>
      </c>
      <c r="BR41" s="34">
        <v>157041</v>
      </c>
      <c r="BS41" s="34">
        <v>162274</v>
      </c>
      <c r="BT41" s="34">
        <v>175021</v>
      </c>
      <c r="BU41" s="34">
        <v>157878</v>
      </c>
      <c r="BV41" s="34">
        <v>162692</v>
      </c>
      <c r="BW41" s="34">
        <v>182142</v>
      </c>
      <c r="BX41" s="34">
        <v>202238</v>
      </c>
      <c r="BY41" s="34">
        <v>198881</v>
      </c>
    </row>
    <row r="42" spans="1:77" x14ac:dyDescent="0.35">
      <c r="A42" s="34">
        <v>1971</v>
      </c>
      <c r="B42" s="34">
        <v>1997</v>
      </c>
      <c r="C42" s="44" t="s">
        <v>70</v>
      </c>
      <c r="D42" s="44" t="s">
        <v>744</v>
      </c>
      <c r="E42" s="45" t="s">
        <v>716</v>
      </c>
      <c r="F42" s="34" t="s">
        <v>745</v>
      </c>
      <c r="G42" s="34" t="s">
        <v>745</v>
      </c>
      <c r="H42" s="34" t="s">
        <v>745</v>
      </c>
      <c r="I42" s="34" t="s">
        <v>745</v>
      </c>
      <c r="J42" s="34" t="s">
        <v>745</v>
      </c>
      <c r="K42" s="34" t="s">
        <v>745</v>
      </c>
      <c r="L42" s="34" t="s">
        <v>745</v>
      </c>
      <c r="M42" s="34" t="s">
        <v>745</v>
      </c>
      <c r="N42" s="34" t="s">
        <v>745</v>
      </c>
      <c r="O42" s="34" t="s">
        <v>745</v>
      </c>
      <c r="P42" s="34" t="s">
        <v>745</v>
      </c>
      <c r="Q42" s="34" t="s">
        <v>745</v>
      </c>
      <c r="R42" s="34" t="s">
        <v>745</v>
      </c>
      <c r="S42" s="34" t="s">
        <v>745</v>
      </c>
      <c r="T42" s="34" t="s">
        <v>745</v>
      </c>
      <c r="U42" s="34" t="s">
        <v>745</v>
      </c>
      <c r="V42" s="34" t="s">
        <v>745</v>
      </c>
      <c r="W42" s="34" t="s">
        <v>745</v>
      </c>
      <c r="X42" s="34" t="s">
        <v>745</v>
      </c>
      <c r="Y42" s="34" t="s">
        <v>745</v>
      </c>
      <c r="Z42" s="34" t="s">
        <v>745</v>
      </c>
      <c r="AA42" s="34" t="s">
        <v>745</v>
      </c>
      <c r="AB42" s="34" t="s">
        <v>745</v>
      </c>
      <c r="AC42" s="34">
        <v>687</v>
      </c>
      <c r="AD42" s="34">
        <v>738</v>
      </c>
      <c r="AE42" s="34">
        <v>1013</v>
      </c>
      <c r="AF42" s="34">
        <v>1381</v>
      </c>
      <c r="AG42" s="34">
        <v>865</v>
      </c>
      <c r="AH42" s="34">
        <v>944</v>
      </c>
      <c r="AI42" s="34">
        <v>989</v>
      </c>
      <c r="AJ42" s="34">
        <v>931</v>
      </c>
      <c r="AK42" s="34">
        <v>1514</v>
      </c>
      <c r="AL42" s="34">
        <v>2269</v>
      </c>
      <c r="AM42" s="34">
        <v>1678</v>
      </c>
      <c r="AN42" s="34">
        <v>1601</v>
      </c>
      <c r="AO42" s="34">
        <v>1686</v>
      </c>
      <c r="AP42" s="34">
        <v>1928</v>
      </c>
      <c r="AQ42" s="34">
        <v>1853</v>
      </c>
      <c r="AR42" s="34">
        <v>1844</v>
      </c>
      <c r="AS42" s="34">
        <v>1813</v>
      </c>
      <c r="AT42" s="34">
        <v>2460</v>
      </c>
      <c r="AU42" s="34">
        <v>2417</v>
      </c>
      <c r="AV42" s="34">
        <v>2326</v>
      </c>
      <c r="AW42" s="34">
        <v>1649</v>
      </c>
      <c r="AX42" s="34">
        <v>1246</v>
      </c>
      <c r="AY42" s="34">
        <v>1144</v>
      </c>
      <c r="AZ42" s="34">
        <v>1256</v>
      </c>
      <c r="BA42" s="34" t="s">
        <v>745</v>
      </c>
      <c r="BB42" s="34" t="s">
        <v>745</v>
      </c>
      <c r="BC42" s="34">
        <v>1449</v>
      </c>
      <c r="BD42" s="34">
        <v>1422</v>
      </c>
      <c r="BE42" s="34">
        <v>809</v>
      </c>
      <c r="BF42" s="34">
        <v>807</v>
      </c>
      <c r="BG42" s="34">
        <v>880</v>
      </c>
      <c r="BH42" s="34">
        <v>1132</v>
      </c>
      <c r="BI42" s="34">
        <v>1378</v>
      </c>
      <c r="BJ42" s="34">
        <v>1917</v>
      </c>
      <c r="BK42" s="34">
        <v>2403</v>
      </c>
      <c r="BL42" s="34">
        <v>2705</v>
      </c>
      <c r="BM42" s="34">
        <v>3100</v>
      </c>
      <c r="BN42" s="34">
        <v>4400</v>
      </c>
      <c r="BO42" s="34">
        <v>3500</v>
      </c>
      <c r="BP42" s="34">
        <v>5300</v>
      </c>
      <c r="BQ42" s="34">
        <v>6600</v>
      </c>
      <c r="BR42" s="34">
        <v>6300</v>
      </c>
      <c r="BS42" s="34">
        <v>6200</v>
      </c>
      <c r="BT42" s="34">
        <v>7915</v>
      </c>
      <c r="BU42" s="34">
        <v>5800</v>
      </c>
      <c r="BV42" s="34">
        <v>5400</v>
      </c>
      <c r="BW42" s="34">
        <v>7700</v>
      </c>
      <c r="BX42" s="34">
        <v>10800</v>
      </c>
      <c r="BY42" s="34">
        <v>6800</v>
      </c>
    </row>
    <row r="43" spans="1:77" x14ac:dyDescent="0.35">
      <c r="A43" s="34">
        <v>1950</v>
      </c>
      <c r="B43" s="34">
        <v>1995</v>
      </c>
      <c r="C43" s="44" t="s">
        <v>92</v>
      </c>
      <c r="D43" s="44" t="s">
        <v>744</v>
      </c>
      <c r="E43" s="45" t="s">
        <v>716</v>
      </c>
      <c r="F43" s="34" t="s">
        <v>745</v>
      </c>
      <c r="G43" s="34" t="s">
        <v>745</v>
      </c>
      <c r="H43" s="34">
        <v>665</v>
      </c>
      <c r="I43" s="34">
        <v>839</v>
      </c>
      <c r="J43" s="34">
        <v>850</v>
      </c>
      <c r="K43" s="34">
        <v>894</v>
      </c>
      <c r="L43" s="34">
        <v>963</v>
      </c>
      <c r="M43" s="34">
        <v>1057</v>
      </c>
      <c r="N43" s="34">
        <v>1112</v>
      </c>
      <c r="O43" s="34">
        <v>1173</v>
      </c>
      <c r="P43" s="34">
        <v>1268</v>
      </c>
      <c r="Q43" s="34">
        <v>1398</v>
      </c>
      <c r="R43" s="34">
        <v>1494</v>
      </c>
      <c r="S43" s="34">
        <v>1537</v>
      </c>
      <c r="T43" s="34">
        <v>1669</v>
      </c>
      <c r="U43" s="34">
        <v>1908</v>
      </c>
      <c r="V43" s="34">
        <v>2107</v>
      </c>
      <c r="W43" s="34">
        <v>2320</v>
      </c>
      <c r="X43" s="34">
        <v>2453</v>
      </c>
      <c r="Y43" s="34">
        <v>2538</v>
      </c>
      <c r="Z43" s="34">
        <v>2640</v>
      </c>
      <c r="AA43" s="34">
        <v>3019</v>
      </c>
      <c r="AB43" s="34">
        <v>3356</v>
      </c>
      <c r="AC43" s="34">
        <v>3680</v>
      </c>
      <c r="AD43" s="34">
        <v>4432</v>
      </c>
      <c r="AE43" s="34">
        <v>6248</v>
      </c>
      <c r="AF43" s="34">
        <v>7719</v>
      </c>
      <c r="AG43" s="34">
        <v>8712</v>
      </c>
      <c r="AH43" s="34">
        <v>9115</v>
      </c>
      <c r="AI43" s="34">
        <v>10065</v>
      </c>
      <c r="AJ43" s="34">
        <v>11883</v>
      </c>
      <c r="AK43" s="34">
        <v>14696</v>
      </c>
      <c r="AL43" s="34">
        <v>16749</v>
      </c>
      <c r="AM43" s="34">
        <v>16095</v>
      </c>
      <c r="AN43" s="34">
        <v>15397</v>
      </c>
      <c r="AO43" s="34">
        <v>16053</v>
      </c>
      <c r="AP43" s="34">
        <v>15980</v>
      </c>
      <c r="AQ43" s="34">
        <v>17089</v>
      </c>
      <c r="AR43" s="34">
        <v>21286</v>
      </c>
      <c r="AS43" s="34">
        <v>25675</v>
      </c>
      <c r="AT43" s="34">
        <v>28514</v>
      </c>
      <c r="AU43" s="34">
        <v>29570</v>
      </c>
      <c r="AV43" s="34">
        <v>36870</v>
      </c>
      <c r="AW43" s="34">
        <v>37824</v>
      </c>
      <c r="AX43" s="34">
        <v>41577</v>
      </c>
      <c r="AY43" s="34">
        <v>37754</v>
      </c>
      <c r="AZ43" s="34">
        <v>42343</v>
      </c>
      <c r="BA43" s="34">
        <v>50906</v>
      </c>
      <c r="BB43" s="34">
        <v>51415</v>
      </c>
      <c r="BC43" s="34">
        <v>49273</v>
      </c>
      <c r="BD43" s="34">
        <v>49013</v>
      </c>
      <c r="BE43" s="34">
        <v>50296</v>
      </c>
      <c r="BF43" s="34">
        <v>51292</v>
      </c>
      <c r="BG43" s="34">
        <v>51705</v>
      </c>
      <c r="BH43" s="34">
        <v>57495</v>
      </c>
      <c r="BI43" s="34">
        <v>66512</v>
      </c>
      <c r="BJ43" s="34">
        <v>77079</v>
      </c>
      <c r="BK43" s="34">
        <v>85121</v>
      </c>
      <c r="BL43" s="34">
        <v>92558</v>
      </c>
      <c r="BM43" s="34">
        <v>103171</v>
      </c>
      <c r="BN43" s="34">
        <v>116923</v>
      </c>
      <c r="BO43" s="34">
        <v>93984</v>
      </c>
      <c r="BP43" s="34">
        <v>96440</v>
      </c>
      <c r="BQ43" s="34">
        <v>111864</v>
      </c>
      <c r="BR43" s="34">
        <v>105469</v>
      </c>
      <c r="BS43" s="34">
        <v>110949</v>
      </c>
      <c r="BT43" s="34">
        <v>111493</v>
      </c>
      <c r="BU43" s="34">
        <v>95457</v>
      </c>
      <c r="BV43" s="34">
        <v>95326</v>
      </c>
      <c r="BW43" s="34">
        <v>102506</v>
      </c>
      <c r="BX43" s="34">
        <v>109711</v>
      </c>
      <c r="BY43" s="34">
        <v>110779</v>
      </c>
    </row>
    <row r="44" spans="1:77" x14ac:dyDescent="0.35">
      <c r="A44" s="34">
        <v>1994</v>
      </c>
      <c r="B44" s="34">
        <v>1995</v>
      </c>
      <c r="C44" s="44" t="s">
        <v>88</v>
      </c>
      <c r="D44" s="44" t="s">
        <v>744</v>
      </c>
      <c r="E44" s="45" t="s">
        <v>716</v>
      </c>
      <c r="F44" s="34" t="s">
        <v>745</v>
      </c>
      <c r="G44" s="34" t="s">
        <v>745</v>
      </c>
      <c r="H44" s="34" t="s">
        <v>745</v>
      </c>
      <c r="I44" s="34" t="s">
        <v>745</v>
      </c>
      <c r="J44" s="34" t="s">
        <v>745</v>
      </c>
      <c r="K44" s="34" t="s">
        <v>745</v>
      </c>
      <c r="L44" s="34" t="s">
        <v>745</v>
      </c>
      <c r="M44" s="34" t="s">
        <v>745</v>
      </c>
      <c r="N44" s="34" t="s">
        <v>745</v>
      </c>
      <c r="O44" s="34" t="s">
        <v>745</v>
      </c>
      <c r="P44" s="34" t="s">
        <v>745</v>
      </c>
      <c r="Q44" s="34" t="s">
        <v>745</v>
      </c>
      <c r="R44" s="34" t="s">
        <v>745</v>
      </c>
      <c r="S44" s="34" t="s">
        <v>745</v>
      </c>
      <c r="T44" s="34" t="s">
        <v>745</v>
      </c>
      <c r="U44" s="34" t="s">
        <v>745</v>
      </c>
      <c r="V44" s="34" t="s">
        <v>745</v>
      </c>
      <c r="W44" s="34" t="s">
        <v>745</v>
      </c>
      <c r="X44" s="34" t="s">
        <v>745</v>
      </c>
      <c r="Y44" s="34" t="s">
        <v>745</v>
      </c>
      <c r="Z44" s="34" t="s">
        <v>745</v>
      </c>
      <c r="AA44" s="34" t="s">
        <v>745</v>
      </c>
      <c r="AB44" s="34" t="s">
        <v>745</v>
      </c>
      <c r="AC44" s="34" t="s">
        <v>745</v>
      </c>
      <c r="AD44" s="34" t="s">
        <v>745</v>
      </c>
      <c r="AE44" s="34" t="s">
        <v>745</v>
      </c>
      <c r="AF44" s="34" t="s">
        <v>745</v>
      </c>
      <c r="AG44" s="34" t="s">
        <v>745</v>
      </c>
      <c r="AH44" s="34" t="s">
        <v>745</v>
      </c>
      <c r="AI44" s="34" t="s">
        <v>745</v>
      </c>
      <c r="AJ44" s="34" t="s">
        <v>745</v>
      </c>
      <c r="AK44" s="34" t="s">
        <v>745</v>
      </c>
      <c r="AL44" s="34" t="s">
        <v>745</v>
      </c>
      <c r="AM44" s="34" t="s">
        <v>745</v>
      </c>
      <c r="AN44" s="34" t="s">
        <v>745</v>
      </c>
      <c r="AO44" s="34" t="s">
        <v>745</v>
      </c>
      <c r="AP44" s="34" t="s">
        <v>745</v>
      </c>
      <c r="AQ44" s="34" t="s">
        <v>745</v>
      </c>
      <c r="AR44" s="34" t="s">
        <v>745</v>
      </c>
      <c r="AS44" s="34" t="s">
        <v>745</v>
      </c>
      <c r="AT44" s="34" t="s">
        <v>745</v>
      </c>
      <c r="AU44" s="34" t="s">
        <v>745</v>
      </c>
      <c r="AV44" s="34" t="s">
        <v>745</v>
      </c>
      <c r="AW44" s="34" t="s">
        <v>745</v>
      </c>
      <c r="AX44" s="34" t="s">
        <v>745</v>
      </c>
      <c r="AY44" s="34" t="s">
        <v>745</v>
      </c>
      <c r="AZ44" s="34">
        <v>12</v>
      </c>
      <c r="BA44" s="34">
        <v>14</v>
      </c>
      <c r="BB44" s="34">
        <v>29</v>
      </c>
      <c r="BC44" s="34">
        <v>31</v>
      </c>
      <c r="BD44" s="34">
        <v>28</v>
      </c>
      <c r="BE44" s="34">
        <v>28</v>
      </c>
      <c r="BF44" s="34">
        <v>32</v>
      </c>
      <c r="BG44" s="34">
        <v>32</v>
      </c>
      <c r="BH44" s="34">
        <v>36</v>
      </c>
      <c r="BI44" s="34">
        <v>37</v>
      </c>
      <c r="BJ44" s="34">
        <v>38</v>
      </c>
      <c r="BK44" s="34">
        <v>40</v>
      </c>
      <c r="BL44" s="34">
        <v>55</v>
      </c>
      <c r="BM44" s="34">
        <v>58</v>
      </c>
      <c r="BN44" s="34">
        <v>69</v>
      </c>
      <c r="BO44" s="34">
        <v>77</v>
      </c>
      <c r="BP44" s="34">
        <v>85</v>
      </c>
      <c r="BQ44" s="34">
        <v>93</v>
      </c>
      <c r="BR44" s="34">
        <v>118</v>
      </c>
      <c r="BS44" s="34">
        <v>120</v>
      </c>
      <c r="BT44" s="34">
        <v>129</v>
      </c>
      <c r="BU44" s="34">
        <v>134</v>
      </c>
      <c r="BV44" s="34">
        <v>1732</v>
      </c>
      <c r="BW44" s="34">
        <v>3162</v>
      </c>
      <c r="BX44" s="34">
        <v>3521</v>
      </c>
      <c r="BY44" s="34">
        <v>3606</v>
      </c>
    </row>
    <row r="45" spans="1:77" x14ac:dyDescent="0.35">
      <c r="A45" s="34">
        <v>1993</v>
      </c>
      <c r="B45" s="34">
        <v>1995</v>
      </c>
      <c r="C45" s="44" t="s">
        <v>90</v>
      </c>
      <c r="D45" s="44" t="s">
        <v>744</v>
      </c>
      <c r="E45" s="45" t="s">
        <v>716</v>
      </c>
      <c r="F45" s="34" t="s">
        <v>745</v>
      </c>
      <c r="G45" s="34" t="s">
        <v>745</v>
      </c>
      <c r="H45" s="34" t="s">
        <v>745</v>
      </c>
      <c r="I45" s="34" t="s">
        <v>745</v>
      </c>
      <c r="J45" s="34" t="s">
        <v>745</v>
      </c>
      <c r="K45" s="34" t="s">
        <v>745</v>
      </c>
      <c r="L45" s="34" t="s">
        <v>745</v>
      </c>
      <c r="M45" s="34" t="s">
        <v>745</v>
      </c>
      <c r="N45" s="34" t="s">
        <v>745</v>
      </c>
      <c r="O45" s="34" t="s">
        <v>745</v>
      </c>
      <c r="P45" s="34" t="s">
        <v>745</v>
      </c>
      <c r="Q45" s="34" t="s">
        <v>745</v>
      </c>
      <c r="R45" s="34" t="s">
        <v>745</v>
      </c>
      <c r="S45" s="34" t="s">
        <v>745</v>
      </c>
      <c r="T45" s="34" t="s">
        <v>745</v>
      </c>
      <c r="U45" s="34" t="s">
        <v>745</v>
      </c>
      <c r="V45" s="34" t="s">
        <v>745</v>
      </c>
      <c r="W45" s="34" t="s">
        <v>745</v>
      </c>
      <c r="X45" s="34" t="s">
        <v>745</v>
      </c>
      <c r="Y45" s="34" t="s">
        <v>745</v>
      </c>
      <c r="Z45" s="34" t="s">
        <v>745</v>
      </c>
      <c r="AA45" s="34" t="s">
        <v>745</v>
      </c>
      <c r="AB45" s="34" t="s">
        <v>745</v>
      </c>
      <c r="AC45" s="34" t="s">
        <v>745</v>
      </c>
      <c r="AD45" s="34" t="s">
        <v>745</v>
      </c>
      <c r="AE45" s="34" t="s">
        <v>745</v>
      </c>
      <c r="AF45" s="34" t="s">
        <v>745</v>
      </c>
      <c r="AG45" s="34" t="s">
        <v>745</v>
      </c>
      <c r="AH45" s="34" t="s">
        <v>745</v>
      </c>
      <c r="AI45" s="34" t="s">
        <v>745</v>
      </c>
      <c r="AJ45" s="34" t="s">
        <v>745</v>
      </c>
      <c r="AK45" s="34" t="s">
        <v>745</v>
      </c>
      <c r="AL45" s="34" t="s">
        <v>745</v>
      </c>
      <c r="AM45" s="34" t="s">
        <v>745</v>
      </c>
      <c r="AN45" s="34" t="s">
        <v>745</v>
      </c>
      <c r="AO45" s="34" t="s">
        <v>745</v>
      </c>
      <c r="AP45" s="34" t="s">
        <v>745</v>
      </c>
      <c r="AQ45" s="34" t="s">
        <v>745</v>
      </c>
      <c r="AR45" s="34" t="s">
        <v>745</v>
      </c>
      <c r="AS45" s="34" t="s">
        <v>745</v>
      </c>
      <c r="AT45" s="34" t="s">
        <v>745</v>
      </c>
      <c r="AU45" s="34" t="s">
        <v>745</v>
      </c>
      <c r="AV45" s="34" t="s">
        <v>745</v>
      </c>
      <c r="AW45" s="34" t="s">
        <v>745</v>
      </c>
      <c r="AX45" s="34" t="s">
        <v>745</v>
      </c>
      <c r="AY45" s="34">
        <v>48</v>
      </c>
      <c r="AZ45" s="34">
        <v>47</v>
      </c>
      <c r="BA45" s="34">
        <v>45</v>
      </c>
      <c r="BB45" s="34">
        <v>51</v>
      </c>
      <c r="BC45" s="34">
        <v>52</v>
      </c>
      <c r="BD45" s="34">
        <v>62</v>
      </c>
      <c r="BE45" s="34">
        <v>56</v>
      </c>
      <c r="BF45" s="34">
        <v>54</v>
      </c>
      <c r="BG45" s="34">
        <v>44</v>
      </c>
      <c r="BH45" s="34">
        <v>43</v>
      </c>
      <c r="BI45" s="34">
        <v>40</v>
      </c>
      <c r="BJ45" s="34">
        <v>42</v>
      </c>
      <c r="BK45" s="34">
        <v>42</v>
      </c>
      <c r="BL45" s="34">
        <v>41</v>
      </c>
      <c r="BM45" s="34">
        <v>37</v>
      </c>
      <c r="BN45" s="34">
        <v>40</v>
      </c>
      <c r="BO45" s="34">
        <v>33</v>
      </c>
      <c r="BP45" s="34">
        <v>37</v>
      </c>
      <c r="BQ45" s="34">
        <v>29</v>
      </c>
      <c r="BR45" s="34">
        <v>34</v>
      </c>
      <c r="BS45" s="34">
        <v>35</v>
      </c>
      <c r="BT45" s="34">
        <v>36</v>
      </c>
      <c r="BU45" s="34">
        <v>30</v>
      </c>
      <c r="BV45" s="34">
        <v>18</v>
      </c>
      <c r="BW45" s="34">
        <v>12</v>
      </c>
      <c r="BX45" s="34">
        <v>10</v>
      </c>
      <c r="BY45" s="34">
        <v>18</v>
      </c>
    </row>
    <row r="46" spans="1:77" x14ac:dyDescent="0.35">
      <c r="A46" s="34">
        <v>1950</v>
      </c>
      <c r="B46" s="34">
        <v>1995</v>
      </c>
      <c r="C46" s="44" t="s">
        <v>94</v>
      </c>
      <c r="D46" s="44" t="s">
        <v>744</v>
      </c>
      <c r="E46" s="45" t="s">
        <v>716</v>
      </c>
      <c r="F46" s="34" t="s">
        <v>745</v>
      </c>
      <c r="G46" s="34" t="s">
        <v>745</v>
      </c>
      <c r="H46" s="34">
        <v>87</v>
      </c>
      <c r="I46" s="34">
        <v>119</v>
      </c>
      <c r="J46" s="34">
        <v>115</v>
      </c>
      <c r="K46" s="34">
        <v>105</v>
      </c>
      <c r="L46" s="34">
        <v>120</v>
      </c>
      <c r="M46" s="34">
        <v>115</v>
      </c>
      <c r="N46" s="34">
        <v>122</v>
      </c>
      <c r="O46" s="34">
        <v>161</v>
      </c>
      <c r="P46" s="34">
        <v>137</v>
      </c>
      <c r="Q46" s="34">
        <v>130</v>
      </c>
      <c r="R46" s="34">
        <v>180</v>
      </c>
      <c r="S46" s="34">
        <v>143</v>
      </c>
      <c r="T46" s="34">
        <v>172</v>
      </c>
      <c r="U46" s="34">
        <v>174</v>
      </c>
      <c r="V46" s="34">
        <v>179</v>
      </c>
      <c r="W46" s="34">
        <v>126</v>
      </c>
      <c r="X46" s="34">
        <v>137</v>
      </c>
      <c r="Y46" s="34">
        <v>156</v>
      </c>
      <c r="Z46" s="34">
        <v>183</v>
      </c>
      <c r="AA46" s="34">
        <v>184</v>
      </c>
      <c r="AB46" s="34">
        <v>249</v>
      </c>
      <c r="AC46" s="34">
        <v>243</v>
      </c>
      <c r="AD46" s="34">
        <v>348</v>
      </c>
      <c r="AE46" s="34">
        <v>442</v>
      </c>
      <c r="AF46" s="34">
        <v>637</v>
      </c>
      <c r="AG46" s="34">
        <v>894</v>
      </c>
      <c r="AH46" s="34">
        <v>716</v>
      </c>
      <c r="AI46" s="34">
        <v>780</v>
      </c>
      <c r="AJ46" s="34">
        <v>676</v>
      </c>
      <c r="AK46" s="34">
        <v>869</v>
      </c>
      <c r="AL46" s="34">
        <v>1217</v>
      </c>
      <c r="AM46" s="34">
        <v>1457</v>
      </c>
      <c r="AN46" s="34">
        <v>984</v>
      </c>
      <c r="AO46" s="34">
        <v>1083</v>
      </c>
      <c r="AP46" s="34">
        <v>1254</v>
      </c>
      <c r="AQ46" s="34">
        <v>1228</v>
      </c>
      <c r="AR46" s="34">
        <v>1312</v>
      </c>
      <c r="AS46" s="34">
        <v>1498</v>
      </c>
      <c r="AT46" s="34">
        <v>1963</v>
      </c>
      <c r="AU46" s="34">
        <v>2241</v>
      </c>
      <c r="AV46" s="34">
        <v>2170</v>
      </c>
      <c r="AW46" s="34">
        <v>2449</v>
      </c>
      <c r="AX46" s="34">
        <v>2831</v>
      </c>
      <c r="AY46" s="34">
        <v>3211</v>
      </c>
      <c r="AZ46" s="34">
        <v>3453</v>
      </c>
      <c r="BA46" s="34">
        <v>3780</v>
      </c>
      <c r="BB46" s="34">
        <v>4053</v>
      </c>
      <c r="BC46" s="34">
        <v>4614</v>
      </c>
      <c r="BD46" s="34">
        <v>4989</v>
      </c>
      <c r="BE46" s="34">
        <v>5137</v>
      </c>
      <c r="BF46" s="34">
        <v>5737</v>
      </c>
      <c r="BG46" s="34">
        <v>5276</v>
      </c>
      <c r="BH46" s="34">
        <v>5165</v>
      </c>
      <c r="BI46" s="34">
        <v>5471</v>
      </c>
      <c r="BJ46" s="34">
        <v>5936</v>
      </c>
      <c r="BK46" s="34">
        <v>6145</v>
      </c>
      <c r="BL46" s="34">
        <v>6610</v>
      </c>
      <c r="BM46" s="34">
        <v>7160</v>
      </c>
      <c r="BN46" s="34">
        <v>6748</v>
      </c>
      <c r="BO46" s="34">
        <v>5483</v>
      </c>
      <c r="BP46" s="34">
        <v>6754</v>
      </c>
      <c r="BQ46" s="34">
        <v>8492</v>
      </c>
      <c r="BR46" s="34">
        <v>9069</v>
      </c>
      <c r="BS46" s="34">
        <v>9651</v>
      </c>
      <c r="BT46" s="34">
        <v>9899</v>
      </c>
      <c r="BU46" s="34">
        <v>9442</v>
      </c>
      <c r="BV46" s="34">
        <v>9840</v>
      </c>
      <c r="BW46" s="34">
        <v>10135</v>
      </c>
      <c r="BX46" s="34">
        <v>10908</v>
      </c>
      <c r="BY46" s="34">
        <v>11219</v>
      </c>
    </row>
    <row r="47" spans="1:77" x14ac:dyDescent="0.35">
      <c r="B47" s="34">
        <v>1996</v>
      </c>
      <c r="C47" s="44" t="s">
        <v>96</v>
      </c>
      <c r="D47" s="44" t="s">
        <v>744</v>
      </c>
      <c r="E47" s="45" t="s">
        <v>716</v>
      </c>
      <c r="F47" s="34" t="s">
        <v>745</v>
      </c>
      <c r="G47" s="34" t="s">
        <v>745</v>
      </c>
      <c r="H47" s="34" t="s">
        <v>745</v>
      </c>
      <c r="I47" s="34" t="s">
        <v>745</v>
      </c>
      <c r="J47" s="34" t="s">
        <v>745</v>
      </c>
      <c r="K47" s="34" t="s">
        <v>745</v>
      </c>
      <c r="L47" s="34" t="s">
        <v>745</v>
      </c>
      <c r="M47" s="34" t="s">
        <v>745</v>
      </c>
      <c r="N47" s="34" t="s">
        <v>745</v>
      </c>
      <c r="O47" s="34" t="s">
        <v>745</v>
      </c>
      <c r="P47" s="34" t="s">
        <v>745</v>
      </c>
      <c r="Q47" s="34" t="s">
        <v>745</v>
      </c>
      <c r="R47" s="34" t="s">
        <v>745</v>
      </c>
      <c r="S47" s="34" t="s">
        <v>745</v>
      </c>
      <c r="T47" s="34" t="s">
        <v>745</v>
      </c>
      <c r="U47" s="34" t="s">
        <v>745</v>
      </c>
      <c r="V47" s="34" t="s">
        <v>745</v>
      </c>
      <c r="W47" s="34" t="s">
        <v>745</v>
      </c>
      <c r="X47" s="34" t="s">
        <v>745</v>
      </c>
      <c r="Y47" s="34" t="s">
        <v>745</v>
      </c>
      <c r="Z47" s="34" t="s">
        <v>745</v>
      </c>
      <c r="AA47" s="34" t="s">
        <v>745</v>
      </c>
      <c r="AB47" s="34" t="s">
        <v>745</v>
      </c>
      <c r="AC47" s="34" t="s">
        <v>745</v>
      </c>
      <c r="AD47" s="34" t="s">
        <v>745</v>
      </c>
      <c r="AE47" s="34" t="s">
        <v>745</v>
      </c>
      <c r="AF47" s="34" t="s">
        <v>745</v>
      </c>
      <c r="AG47" s="34" t="s">
        <v>745</v>
      </c>
      <c r="AH47" s="34" t="s">
        <v>745</v>
      </c>
      <c r="AI47" s="34" t="s">
        <v>745</v>
      </c>
      <c r="AJ47" s="34" t="s">
        <v>745</v>
      </c>
      <c r="AK47" s="34" t="s">
        <v>745</v>
      </c>
      <c r="AL47" s="34" t="s">
        <v>745</v>
      </c>
      <c r="AM47" s="34" t="s">
        <v>745</v>
      </c>
      <c r="AN47" s="34" t="s">
        <v>745</v>
      </c>
      <c r="AO47" s="34" t="s">
        <v>745</v>
      </c>
      <c r="AP47" s="34" t="s">
        <v>745</v>
      </c>
      <c r="AQ47" s="34" t="s">
        <v>745</v>
      </c>
      <c r="AR47" s="34" t="s">
        <v>745</v>
      </c>
      <c r="AS47" s="34" t="s">
        <v>745</v>
      </c>
      <c r="AT47" s="34" t="s">
        <v>745</v>
      </c>
      <c r="AU47" s="34" t="s">
        <v>745</v>
      </c>
      <c r="AV47" s="34" t="s">
        <v>745</v>
      </c>
      <c r="AW47" s="34" t="s">
        <v>745</v>
      </c>
      <c r="AX47" s="34" t="s">
        <v>745</v>
      </c>
      <c r="AY47" s="34" t="s">
        <v>745</v>
      </c>
      <c r="AZ47" s="34" t="s">
        <v>745</v>
      </c>
      <c r="BA47" s="34" t="s">
        <v>745</v>
      </c>
      <c r="BB47" s="34">
        <v>4900</v>
      </c>
      <c r="BC47" s="34">
        <v>5264</v>
      </c>
      <c r="BD47" s="34">
        <v>4203</v>
      </c>
      <c r="BE47" s="34">
        <v>4451</v>
      </c>
      <c r="BF47" s="34">
        <v>4927</v>
      </c>
      <c r="BG47" s="34">
        <v>4678</v>
      </c>
      <c r="BH47" s="34">
        <v>5042</v>
      </c>
      <c r="BI47" s="34">
        <v>6223</v>
      </c>
      <c r="BJ47" s="34">
        <v>7753</v>
      </c>
      <c r="BK47" s="34">
        <v>10100</v>
      </c>
      <c r="BL47" s="34">
        <v>12728</v>
      </c>
      <c r="BM47" s="34">
        <v>14321</v>
      </c>
      <c r="BN47" s="34">
        <v>18818</v>
      </c>
      <c r="BO47" s="34">
        <v>13863</v>
      </c>
      <c r="BP47" s="34">
        <v>17490</v>
      </c>
      <c r="BQ47" s="34">
        <v>22322</v>
      </c>
      <c r="BR47" s="34">
        <v>23765</v>
      </c>
      <c r="BS47" s="34">
        <v>24848</v>
      </c>
      <c r="BT47" s="34">
        <v>25724</v>
      </c>
      <c r="BU47" s="34">
        <v>18331</v>
      </c>
      <c r="BV47" s="34">
        <v>16798</v>
      </c>
      <c r="BW47" s="34">
        <v>19122</v>
      </c>
      <c r="BX47" s="34">
        <v>21628</v>
      </c>
      <c r="BY47" s="34">
        <v>22329</v>
      </c>
    </row>
    <row r="48" spans="1:77" x14ac:dyDescent="0.35">
      <c r="A48" s="34">
        <v>1970</v>
      </c>
      <c r="B48" s="34">
        <v>1995</v>
      </c>
      <c r="C48" s="44" t="s">
        <v>98</v>
      </c>
      <c r="D48" s="44" t="s">
        <v>744</v>
      </c>
      <c r="E48" s="45" t="s">
        <v>716</v>
      </c>
      <c r="F48" s="34" t="s">
        <v>745</v>
      </c>
      <c r="G48" s="34" t="s">
        <v>745</v>
      </c>
      <c r="H48" s="34" t="s">
        <v>745</v>
      </c>
      <c r="I48" s="34" t="s">
        <v>745</v>
      </c>
      <c r="J48" s="34" t="s">
        <v>745</v>
      </c>
      <c r="K48" s="34" t="s">
        <v>745</v>
      </c>
      <c r="L48" s="34" t="s">
        <v>745</v>
      </c>
      <c r="M48" s="34" t="s">
        <v>745</v>
      </c>
      <c r="N48" s="34" t="s">
        <v>745</v>
      </c>
      <c r="O48" s="34" t="s">
        <v>745</v>
      </c>
      <c r="P48" s="34" t="s">
        <v>745</v>
      </c>
      <c r="Q48" s="34" t="s">
        <v>745</v>
      </c>
      <c r="R48" s="34" t="s">
        <v>745</v>
      </c>
      <c r="S48" s="34" t="s">
        <v>745</v>
      </c>
      <c r="T48" s="34" t="s">
        <v>745</v>
      </c>
      <c r="U48" s="34" t="s">
        <v>745</v>
      </c>
      <c r="V48" s="34" t="s">
        <v>745</v>
      </c>
      <c r="W48" s="34" t="s">
        <v>745</v>
      </c>
      <c r="X48" s="34" t="s">
        <v>745</v>
      </c>
      <c r="Y48" s="34" t="s">
        <v>745</v>
      </c>
      <c r="Z48" s="34" t="s">
        <v>745</v>
      </c>
      <c r="AA48" s="34" t="s">
        <v>745</v>
      </c>
      <c r="AB48" s="34">
        <v>762</v>
      </c>
      <c r="AC48" s="34">
        <v>789</v>
      </c>
      <c r="AD48" s="34">
        <v>825</v>
      </c>
      <c r="AE48" s="34">
        <v>1121</v>
      </c>
      <c r="AF48" s="34">
        <v>1516</v>
      </c>
      <c r="AG48" s="34">
        <v>1402</v>
      </c>
      <c r="AH48" s="34">
        <v>1522</v>
      </c>
      <c r="AI48" s="34">
        <v>1708</v>
      </c>
      <c r="AJ48" s="34">
        <v>1737</v>
      </c>
      <c r="AK48" s="34">
        <v>1840</v>
      </c>
      <c r="AL48" s="34">
        <v>3046</v>
      </c>
      <c r="AM48" s="34">
        <v>3233</v>
      </c>
      <c r="AN48" s="34">
        <v>3120</v>
      </c>
      <c r="AO48" s="34">
        <v>3215</v>
      </c>
      <c r="AP48" s="34">
        <v>3140</v>
      </c>
      <c r="AQ48" s="34">
        <v>3714</v>
      </c>
      <c r="AR48" s="34">
        <v>2934</v>
      </c>
      <c r="AS48" s="34">
        <v>4351</v>
      </c>
      <c r="AT48" s="34">
        <v>5706</v>
      </c>
      <c r="AU48" s="34">
        <v>6764</v>
      </c>
      <c r="AV48" s="34">
        <v>2585</v>
      </c>
      <c r="AW48" s="34">
        <v>3659</v>
      </c>
      <c r="AX48" s="34">
        <v>3051</v>
      </c>
      <c r="AY48" s="34">
        <v>3105</v>
      </c>
      <c r="AZ48" s="34">
        <v>3463</v>
      </c>
      <c r="BA48" s="34">
        <v>3435</v>
      </c>
      <c r="BB48" s="34">
        <v>3535</v>
      </c>
      <c r="BC48" s="34">
        <v>3921</v>
      </c>
      <c r="BD48" s="34">
        <v>3130</v>
      </c>
      <c r="BE48" s="34">
        <v>3559</v>
      </c>
      <c r="BF48" s="34">
        <v>5276</v>
      </c>
      <c r="BG48" s="34">
        <v>4825</v>
      </c>
      <c r="BH48" s="34">
        <v>5546</v>
      </c>
      <c r="BI48" s="34">
        <v>7408</v>
      </c>
      <c r="BJ48" s="34">
        <v>9661</v>
      </c>
      <c r="BK48" s="34">
        <v>12912</v>
      </c>
      <c r="BL48" s="34">
        <v>16728</v>
      </c>
      <c r="BM48" s="34">
        <v>19224</v>
      </c>
      <c r="BN48" s="34">
        <v>26224</v>
      </c>
      <c r="BO48" s="34">
        <v>23062</v>
      </c>
      <c r="BP48" s="34">
        <v>26438</v>
      </c>
      <c r="BQ48" s="34">
        <v>30528</v>
      </c>
      <c r="BR48" s="34">
        <v>29409</v>
      </c>
      <c r="BS48" s="34">
        <v>29018</v>
      </c>
      <c r="BT48" s="34">
        <v>26853</v>
      </c>
      <c r="BU48" s="34">
        <v>21349</v>
      </c>
      <c r="BV48" s="34">
        <v>25468</v>
      </c>
      <c r="BW48" s="34">
        <v>25604</v>
      </c>
      <c r="BX48" s="34">
        <v>27624</v>
      </c>
      <c r="BY48" s="34">
        <v>28993</v>
      </c>
    </row>
    <row r="49" spans="1:77" x14ac:dyDescent="0.35">
      <c r="A49" s="34">
        <v>1991</v>
      </c>
      <c r="B49" s="34">
        <v>1995</v>
      </c>
      <c r="C49" s="44" t="s">
        <v>276</v>
      </c>
      <c r="D49" s="44" t="s">
        <v>744</v>
      </c>
      <c r="E49" s="45" t="s">
        <v>716</v>
      </c>
      <c r="F49" s="34" t="s">
        <v>745</v>
      </c>
      <c r="G49" s="34" t="s">
        <v>745</v>
      </c>
      <c r="H49" s="34" t="s">
        <v>745</v>
      </c>
      <c r="I49" s="34" t="s">
        <v>745</v>
      </c>
      <c r="J49" s="34" t="s">
        <v>745</v>
      </c>
      <c r="K49" s="34" t="s">
        <v>745</v>
      </c>
      <c r="L49" s="34" t="s">
        <v>745</v>
      </c>
      <c r="M49" s="34" t="s">
        <v>745</v>
      </c>
      <c r="N49" s="34" t="s">
        <v>745</v>
      </c>
      <c r="O49" s="34" t="s">
        <v>745</v>
      </c>
      <c r="P49" s="34" t="s">
        <v>745</v>
      </c>
      <c r="Q49" s="34" t="s">
        <v>745</v>
      </c>
      <c r="R49" s="34" t="s">
        <v>745</v>
      </c>
      <c r="S49" s="34" t="s">
        <v>745</v>
      </c>
      <c r="T49" s="34" t="s">
        <v>745</v>
      </c>
      <c r="U49" s="34" t="s">
        <v>745</v>
      </c>
      <c r="V49" s="34" t="s">
        <v>745</v>
      </c>
      <c r="W49" s="34" t="s">
        <v>745</v>
      </c>
      <c r="X49" s="34" t="s">
        <v>745</v>
      </c>
      <c r="Y49" s="34" t="s">
        <v>745</v>
      </c>
      <c r="Z49" s="34" t="s">
        <v>745</v>
      </c>
      <c r="AA49" s="34" t="s">
        <v>745</v>
      </c>
      <c r="AB49" s="34" t="s">
        <v>745</v>
      </c>
      <c r="AC49" s="34" t="s">
        <v>745</v>
      </c>
      <c r="AD49" s="34" t="s">
        <v>745</v>
      </c>
      <c r="AE49" s="34" t="s">
        <v>745</v>
      </c>
      <c r="AF49" s="34" t="s">
        <v>745</v>
      </c>
      <c r="AG49" s="34" t="s">
        <v>745</v>
      </c>
      <c r="AH49" s="34" t="s">
        <v>745</v>
      </c>
      <c r="AI49" s="34" t="s">
        <v>745</v>
      </c>
      <c r="AJ49" s="34" t="s">
        <v>745</v>
      </c>
      <c r="AK49" s="34" t="s">
        <v>745</v>
      </c>
      <c r="AL49" s="34" t="s">
        <v>745</v>
      </c>
      <c r="AM49" s="34" t="s">
        <v>745</v>
      </c>
      <c r="AN49" s="34" t="s">
        <v>745</v>
      </c>
      <c r="AO49" s="34" t="s">
        <v>745</v>
      </c>
      <c r="AP49" s="34" t="s">
        <v>745</v>
      </c>
      <c r="AQ49" s="34" t="s">
        <v>745</v>
      </c>
      <c r="AR49" s="34" t="s">
        <v>745</v>
      </c>
      <c r="AS49" s="34" t="s">
        <v>745</v>
      </c>
      <c r="AT49" s="34" t="s">
        <v>745</v>
      </c>
      <c r="AU49" s="34" t="s">
        <v>745</v>
      </c>
      <c r="AV49" s="34" t="s">
        <v>745</v>
      </c>
      <c r="AW49" s="34">
        <v>588</v>
      </c>
      <c r="AX49" s="34">
        <v>796</v>
      </c>
      <c r="AY49" s="34">
        <v>1032</v>
      </c>
      <c r="AZ49" s="34">
        <v>1249</v>
      </c>
      <c r="BA49" s="34">
        <v>1652</v>
      </c>
      <c r="BB49" s="34">
        <v>1789</v>
      </c>
      <c r="BC49" s="34">
        <v>2416</v>
      </c>
      <c r="BD49" s="34">
        <v>2452</v>
      </c>
      <c r="BE49" s="34">
        <v>2510</v>
      </c>
      <c r="BF49" s="34">
        <v>2941</v>
      </c>
      <c r="BG49" s="34">
        <v>2864</v>
      </c>
      <c r="BH49" s="34">
        <v>2996</v>
      </c>
      <c r="BI49" s="34">
        <v>3128</v>
      </c>
      <c r="BJ49" s="34">
        <v>3305</v>
      </c>
      <c r="BK49" s="34">
        <v>3418</v>
      </c>
      <c r="BL49" s="34">
        <v>3706</v>
      </c>
      <c r="BM49" s="34">
        <v>4015</v>
      </c>
      <c r="BN49" s="34">
        <v>4641</v>
      </c>
      <c r="BO49" s="34">
        <v>3866</v>
      </c>
      <c r="BP49" s="34">
        <v>4499</v>
      </c>
      <c r="BQ49" s="34">
        <v>5308</v>
      </c>
      <c r="BR49" s="34">
        <v>5339</v>
      </c>
      <c r="BS49" s="34">
        <v>5491</v>
      </c>
      <c r="BT49" s="34">
        <v>5302</v>
      </c>
      <c r="BU49" s="34">
        <v>5509</v>
      </c>
      <c r="BV49" s="34">
        <v>5420</v>
      </c>
      <c r="BW49" s="34">
        <v>5760</v>
      </c>
      <c r="BX49" s="34">
        <v>5905</v>
      </c>
      <c r="BY49" s="34">
        <v>5943</v>
      </c>
    </row>
    <row r="50" spans="1:77" x14ac:dyDescent="0.35">
      <c r="B50" s="34">
        <v>1999</v>
      </c>
      <c r="C50" s="44" t="s">
        <v>102</v>
      </c>
      <c r="D50" s="44" t="s">
        <v>744</v>
      </c>
      <c r="E50" s="45" t="s">
        <v>716</v>
      </c>
      <c r="F50" s="34" t="s">
        <v>745</v>
      </c>
      <c r="G50" s="34" t="s">
        <v>745</v>
      </c>
      <c r="H50" s="34" t="s">
        <v>745</v>
      </c>
      <c r="I50" s="34" t="s">
        <v>745</v>
      </c>
      <c r="J50" s="34" t="s">
        <v>745</v>
      </c>
      <c r="K50" s="34" t="s">
        <v>745</v>
      </c>
      <c r="L50" s="34" t="s">
        <v>745</v>
      </c>
      <c r="M50" s="34" t="s">
        <v>745</v>
      </c>
      <c r="N50" s="34" t="s">
        <v>745</v>
      </c>
      <c r="O50" s="34" t="s">
        <v>745</v>
      </c>
      <c r="P50" s="34" t="s">
        <v>745</v>
      </c>
      <c r="Q50" s="34" t="s">
        <v>745</v>
      </c>
      <c r="R50" s="34" t="s">
        <v>745</v>
      </c>
      <c r="S50" s="34" t="s">
        <v>745</v>
      </c>
      <c r="T50" s="34" t="s">
        <v>745</v>
      </c>
      <c r="U50" s="34" t="s">
        <v>745</v>
      </c>
      <c r="V50" s="34" t="s">
        <v>745</v>
      </c>
      <c r="W50" s="34" t="s">
        <v>745</v>
      </c>
      <c r="X50" s="34" t="s">
        <v>745</v>
      </c>
      <c r="Y50" s="34" t="s">
        <v>745</v>
      </c>
      <c r="Z50" s="34" t="s">
        <v>745</v>
      </c>
      <c r="AA50" s="34" t="s">
        <v>745</v>
      </c>
      <c r="AB50" s="34" t="s">
        <v>745</v>
      </c>
      <c r="AC50" s="34" t="s">
        <v>745</v>
      </c>
      <c r="AD50" s="34" t="s">
        <v>745</v>
      </c>
      <c r="AE50" s="34" t="s">
        <v>745</v>
      </c>
      <c r="AF50" s="34" t="s">
        <v>745</v>
      </c>
      <c r="AG50" s="34" t="s">
        <v>745</v>
      </c>
      <c r="AH50" s="34" t="s">
        <v>745</v>
      </c>
      <c r="AI50" s="34" t="s">
        <v>745</v>
      </c>
      <c r="AJ50" s="34" t="s">
        <v>745</v>
      </c>
      <c r="AK50" s="34" t="s">
        <v>745</v>
      </c>
      <c r="AL50" s="34" t="s">
        <v>745</v>
      </c>
      <c r="AM50" s="34" t="s">
        <v>745</v>
      </c>
      <c r="AN50" s="34" t="s">
        <v>745</v>
      </c>
      <c r="AO50" s="34" t="s">
        <v>745</v>
      </c>
      <c r="AP50" s="34" t="s">
        <v>745</v>
      </c>
      <c r="AQ50" s="34" t="s">
        <v>745</v>
      </c>
      <c r="AR50" s="34" t="s">
        <v>745</v>
      </c>
      <c r="AS50" s="34" t="s">
        <v>745</v>
      </c>
      <c r="AT50" s="34" t="s">
        <v>745</v>
      </c>
      <c r="AU50" s="34" t="s">
        <v>745</v>
      </c>
      <c r="AV50" s="34" t="s">
        <v>745</v>
      </c>
      <c r="AW50" s="34" t="s">
        <v>745</v>
      </c>
      <c r="AX50" s="34" t="s">
        <v>745</v>
      </c>
      <c r="AY50" s="34" t="s">
        <v>745</v>
      </c>
      <c r="AZ50" s="34" t="s">
        <v>745</v>
      </c>
      <c r="BA50" s="34" t="s">
        <v>745</v>
      </c>
      <c r="BB50" s="34" t="s">
        <v>745</v>
      </c>
      <c r="BC50" s="34" t="s">
        <v>745</v>
      </c>
      <c r="BD50" s="34" t="s">
        <v>745</v>
      </c>
      <c r="BE50" s="34">
        <v>3017</v>
      </c>
      <c r="BF50" s="34">
        <v>3830</v>
      </c>
      <c r="BG50" s="34">
        <v>4015</v>
      </c>
      <c r="BH50" s="34">
        <v>4336</v>
      </c>
      <c r="BI50" s="34">
        <v>5622</v>
      </c>
      <c r="BJ50" s="34">
        <v>5932</v>
      </c>
      <c r="BK50" s="34">
        <v>7716</v>
      </c>
      <c r="BL50" s="34">
        <v>9692</v>
      </c>
      <c r="BM50" s="34">
        <v>11010</v>
      </c>
      <c r="BN50" s="34">
        <v>12458</v>
      </c>
      <c r="BO50" s="34">
        <v>9048</v>
      </c>
      <c r="BP50" s="34">
        <v>11591</v>
      </c>
      <c r="BQ50" s="34">
        <v>16709</v>
      </c>
      <c r="BR50" s="34">
        <v>16087</v>
      </c>
      <c r="BS50" s="34">
        <v>16320</v>
      </c>
      <c r="BT50" s="34">
        <v>16042</v>
      </c>
      <c r="BU50" s="34">
        <v>12836</v>
      </c>
      <c r="BV50" s="34">
        <v>13171</v>
      </c>
      <c r="BW50" s="34">
        <v>14559</v>
      </c>
      <c r="BX50" s="34">
        <v>17016</v>
      </c>
      <c r="BY50" s="34">
        <v>16105</v>
      </c>
    </row>
    <row r="51" spans="1:77" x14ac:dyDescent="0.35">
      <c r="A51" s="34">
        <v>1993</v>
      </c>
      <c r="B51" s="34">
        <v>1995</v>
      </c>
      <c r="C51" s="44" t="s">
        <v>286</v>
      </c>
      <c r="D51" s="44" t="s">
        <v>744</v>
      </c>
      <c r="E51" s="45" t="s">
        <v>716</v>
      </c>
      <c r="F51" s="34" t="s">
        <v>745</v>
      </c>
      <c r="G51" s="34" t="s">
        <v>745</v>
      </c>
      <c r="H51" s="34" t="s">
        <v>745</v>
      </c>
      <c r="I51" s="34" t="s">
        <v>745</v>
      </c>
      <c r="J51" s="34" t="s">
        <v>745</v>
      </c>
      <c r="K51" s="34" t="s">
        <v>745</v>
      </c>
      <c r="L51" s="34" t="s">
        <v>745</v>
      </c>
      <c r="M51" s="34" t="s">
        <v>745</v>
      </c>
      <c r="N51" s="34" t="s">
        <v>745</v>
      </c>
      <c r="O51" s="34" t="s">
        <v>745</v>
      </c>
      <c r="P51" s="34" t="s">
        <v>745</v>
      </c>
      <c r="Q51" s="34" t="s">
        <v>745</v>
      </c>
      <c r="R51" s="34" t="s">
        <v>745</v>
      </c>
      <c r="S51" s="34" t="s">
        <v>745</v>
      </c>
      <c r="T51" s="34" t="s">
        <v>745</v>
      </c>
      <c r="U51" s="34" t="s">
        <v>745</v>
      </c>
      <c r="V51" s="34" t="s">
        <v>745</v>
      </c>
      <c r="W51" s="34" t="s">
        <v>745</v>
      </c>
      <c r="X51" s="34" t="s">
        <v>745</v>
      </c>
      <c r="Y51" s="34" t="s">
        <v>745</v>
      </c>
      <c r="Z51" s="34" t="s">
        <v>745</v>
      </c>
      <c r="AA51" s="34" t="s">
        <v>745</v>
      </c>
      <c r="AB51" s="34" t="s">
        <v>745</v>
      </c>
      <c r="AC51" s="34" t="s">
        <v>745</v>
      </c>
      <c r="AD51" s="34" t="s">
        <v>745</v>
      </c>
      <c r="AE51" s="34" t="s">
        <v>745</v>
      </c>
      <c r="AF51" s="34" t="s">
        <v>745</v>
      </c>
      <c r="AG51" s="34" t="s">
        <v>745</v>
      </c>
      <c r="AH51" s="34" t="s">
        <v>745</v>
      </c>
      <c r="AI51" s="34" t="s">
        <v>745</v>
      </c>
      <c r="AJ51" s="34" t="s">
        <v>745</v>
      </c>
      <c r="AK51" s="34" t="s">
        <v>745</v>
      </c>
      <c r="AL51" s="34" t="s">
        <v>745</v>
      </c>
      <c r="AM51" s="34" t="s">
        <v>745</v>
      </c>
      <c r="AN51" s="34" t="s">
        <v>745</v>
      </c>
      <c r="AO51" s="34" t="s">
        <v>745</v>
      </c>
      <c r="AP51" s="34" t="s">
        <v>745</v>
      </c>
      <c r="AQ51" s="34" t="s">
        <v>745</v>
      </c>
      <c r="AR51" s="34" t="s">
        <v>745</v>
      </c>
      <c r="AS51" s="34" t="s">
        <v>745</v>
      </c>
      <c r="AT51" s="34" t="s">
        <v>745</v>
      </c>
      <c r="AU51" s="34" t="s">
        <v>745</v>
      </c>
      <c r="AV51" s="34" t="s">
        <v>745</v>
      </c>
      <c r="AW51" s="34" t="s">
        <v>745</v>
      </c>
      <c r="AX51" s="34" t="s">
        <v>745</v>
      </c>
      <c r="AY51" s="34">
        <v>680</v>
      </c>
      <c r="AZ51" s="34">
        <v>781</v>
      </c>
      <c r="BA51" s="34">
        <v>866</v>
      </c>
      <c r="BB51" s="34">
        <v>856</v>
      </c>
      <c r="BC51" s="34">
        <v>962</v>
      </c>
      <c r="BD51" s="34">
        <v>973</v>
      </c>
      <c r="BE51" s="34">
        <v>937</v>
      </c>
      <c r="BF51" s="34">
        <v>910</v>
      </c>
      <c r="BG51" s="34">
        <v>1054</v>
      </c>
      <c r="BH51" s="34">
        <v>1029</v>
      </c>
      <c r="BI51" s="34">
        <v>1638</v>
      </c>
      <c r="BJ51" s="34">
        <v>1949</v>
      </c>
      <c r="BK51" s="34">
        <v>1640</v>
      </c>
      <c r="BL51" s="34">
        <v>1660</v>
      </c>
      <c r="BM51" s="34">
        <v>1740</v>
      </c>
      <c r="BN51" s="34">
        <v>1570</v>
      </c>
      <c r="BO51" s="34">
        <v>1660</v>
      </c>
      <c r="BP51" s="34">
        <v>1800</v>
      </c>
      <c r="BQ51" s="34">
        <v>1910</v>
      </c>
      <c r="BR51" s="34">
        <v>1926</v>
      </c>
      <c r="BS51" s="34">
        <v>1895</v>
      </c>
      <c r="BT51" s="34">
        <v>2004</v>
      </c>
      <c r="BU51" s="34">
        <v>1812</v>
      </c>
      <c r="BV51" s="34">
        <v>1633</v>
      </c>
      <c r="BW51" s="34">
        <v>1791</v>
      </c>
      <c r="BX51" s="34">
        <v>1747</v>
      </c>
      <c r="BY51" s="34">
        <v>2044</v>
      </c>
    </row>
    <row r="52" spans="1:77" x14ac:dyDescent="0.35">
      <c r="A52" s="34">
        <v>1993</v>
      </c>
      <c r="B52" s="34">
        <v>1996</v>
      </c>
      <c r="C52" s="44" t="s">
        <v>106</v>
      </c>
      <c r="D52" s="44" t="s">
        <v>744</v>
      </c>
      <c r="E52" s="45" t="s">
        <v>716</v>
      </c>
      <c r="F52" s="34" t="s">
        <v>745</v>
      </c>
      <c r="G52" s="34" t="s">
        <v>745</v>
      </c>
      <c r="H52" s="34" t="s">
        <v>745</v>
      </c>
      <c r="I52" s="34" t="s">
        <v>745</v>
      </c>
      <c r="J52" s="34" t="s">
        <v>745</v>
      </c>
      <c r="K52" s="34" t="s">
        <v>745</v>
      </c>
      <c r="L52" s="34" t="s">
        <v>745</v>
      </c>
      <c r="M52" s="34" t="s">
        <v>745</v>
      </c>
      <c r="N52" s="34" t="s">
        <v>745</v>
      </c>
      <c r="O52" s="34" t="s">
        <v>745</v>
      </c>
      <c r="P52" s="34" t="s">
        <v>745</v>
      </c>
      <c r="Q52" s="34" t="s">
        <v>745</v>
      </c>
      <c r="R52" s="34" t="s">
        <v>745</v>
      </c>
      <c r="S52" s="34" t="s">
        <v>745</v>
      </c>
      <c r="T52" s="34" t="s">
        <v>745</v>
      </c>
      <c r="U52" s="34" t="s">
        <v>745</v>
      </c>
      <c r="V52" s="34" t="s">
        <v>745</v>
      </c>
      <c r="W52" s="34" t="s">
        <v>745</v>
      </c>
      <c r="X52" s="34" t="s">
        <v>745</v>
      </c>
      <c r="Y52" s="34" t="s">
        <v>745</v>
      </c>
      <c r="Z52" s="34" t="s">
        <v>745</v>
      </c>
      <c r="AA52" s="34" t="s">
        <v>745</v>
      </c>
      <c r="AB52" s="34" t="s">
        <v>745</v>
      </c>
      <c r="AC52" s="34" t="s">
        <v>745</v>
      </c>
      <c r="AD52" s="34" t="s">
        <v>745</v>
      </c>
      <c r="AE52" s="34" t="s">
        <v>745</v>
      </c>
      <c r="AF52" s="34" t="s">
        <v>745</v>
      </c>
      <c r="AG52" s="34" t="s">
        <v>745</v>
      </c>
      <c r="AH52" s="34" t="s">
        <v>745</v>
      </c>
      <c r="AI52" s="34" t="s">
        <v>745</v>
      </c>
      <c r="AJ52" s="34" t="s">
        <v>745</v>
      </c>
      <c r="AK52" s="34" t="s">
        <v>745</v>
      </c>
      <c r="AL52" s="34" t="s">
        <v>745</v>
      </c>
      <c r="AM52" s="34" t="s">
        <v>745</v>
      </c>
      <c r="AN52" s="34" t="s">
        <v>745</v>
      </c>
      <c r="AO52" s="34" t="s">
        <v>745</v>
      </c>
      <c r="AP52" s="34" t="s">
        <v>745</v>
      </c>
      <c r="AQ52" s="34" t="s">
        <v>745</v>
      </c>
      <c r="AR52" s="34" t="s">
        <v>745</v>
      </c>
      <c r="AS52" s="34" t="s">
        <v>745</v>
      </c>
      <c r="AT52" s="34" t="s">
        <v>745</v>
      </c>
      <c r="AU52" s="34" t="s">
        <v>745</v>
      </c>
      <c r="AV52" s="34" t="s">
        <v>745</v>
      </c>
      <c r="AW52" s="34" t="s">
        <v>745</v>
      </c>
      <c r="AX52" s="34" t="s">
        <v>745</v>
      </c>
      <c r="AY52" s="34">
        <v>450</v>
      </c>
      <c r="AZ52" s="34">
        <v>572</v>
      </c>
      <c r="BA52" s="34" t="s">
        <v>745</v>
      </c>
      <c r="BB52" s="34">
        <v>748</v>
      </c>
      <c r="BC52" s="34">
        <v>622</v>
      </c>
      <c r="BD52" s="34">
        <v>512</v>
      </c>
      <c r="BE52" s="34">
        <v>609</v>
      </c>
      <c r="BF52" s="34">
        <v>585</v>
      </c>
      <c r="BG52" s="34">
        <v>537</v>
      </c>
      <c r="BH52" s="34">
        <v>515</v>
      </c>
      <c r="BI52" s="34">
        <v>668</v>
      </c>
      <c r="BJ52" s="34">
        <v>693</v>
      </c>
      <c r="BK52" s="34">
        <v>701</v>
      </c>
      <c r="BL52" s="34">
        <v>694</v>
      </c>
      <c r="BM52" s="34">
        <v>755</v>
      </c>
      <c r="BN52" s="34">
        <v>922</v>
      </c>
      <c r="BO52" s="34">
        <v>630</v>
      </c>
      <c r="BP52" s="34">
        <v>841</v>
      </c>
      <c r="BQ52" s="34">
        <v>1069</v>
      </c>
      <c r="BR52" s="34">
        <v>1221</v>
      </c>
      <c r="BS52" s="34">
        <v>1108</v>
      </c>
      <c r="BT52" s="34">
        <v>1373</v>
      </c>
      <c r="BU52" s="34">
        <v>895</v>
      </c>
      <c r="BV52" s="34">
        <v>926</v>
      </c>
      <c r="BW52" s="34">
        <v>956</v>
      </c>
      <c r="BX52" s="34">
        <v>1041</v>
      </c>
      <c r="BY52" s="34">
        <v>1031</v>
      </c>
    </row>
    <row r="53" spans="1:77" x14ac:dyDescent="0.35">
      <c r="A53" s="34">
        <v>1950</v>
      </c>
      <c r="B53" s="34">
        <v>1995</v>
      </c>
      <c r="C53" s="44" t="s">
        <v>104</v>
      </c>
      <c r="D53" s="44" t="s">
        <v>744</v>
      </c>
      <c r="E53" s="45" t="s">
        <v>716</v>
      </c>
      <c r="F53" s="34" t="s">
        <v>745</v>
      </c>
      <c r="G53" s="34" t="s">
        <v>745</v>
      </c>
      <c r="H53" s="34">
        <v>390</v>
      </c>
      <c r="I53" s="34">
        <v>867</v>
      </c>
      <c r="J53" s="34">
        <v>717</v>
      </c>
      <c r="K53" s="34">
        <v>572</v>
      </c>
      <c r="L53" s="34">
        <v>681</v>
      </c>
      <c r="M53" s="34">
        <v>788</v>
      </c>
      <c r="N53" s="34">
        <v>774</v>
      </c>
      <c r="O53" s="34">
        <v>837</v>
      </c>
      <c r="P53" s="34">
        <v>774</v>
      </c>
      <c r="Q53" s="34">
        <v>835</v>
      </c>
      <c r="R53" s="34">
        <v>989</v>
      </c>
      <c r="S53" s="34">
        <v>1054</v>
      </c>
      <c r="T53" s="34">
        <v>1104</v>
      </c>
      <c r="U53" s="34">
        <v>1149</v>
      </c>
      <c r="V53" s="34">
        <v>1291</v>
      </c>
      <c r="W53" s="34">
        <v>1427</v>
      </c>
      <c r="X53" s="34">
        <v>1505</v>
      </c>
      <c r="Y53" s="34">
        <v>1513</v>
      </c>
      <c r="Z53" s="34">
        <v>1635</v>
      </c>
      <c r="AA53" s="34">
        <v>1987</v>
      </c>
      <c r="AB53" s="34">
        <v>2306</v>
      </c>
      <c r="AC53" s="34">
        <v>2367</v>
      </c>
      <c r="AD53" s="34">
        <v>2913</v>
      </c>
      <c r="AE53" s="34">
        <v>3837</v>
      </c>
      <c r="AF53" s="34">
        <v>5490</v>
      </c>
      <c r="AG53" s="34">
        <v>5502</v>
      </c>
      <c r="AH53" s="34">
        <v>6342</v>
      </c>
      <c r="AI53" s="34">
        <v>7665</v>
      </c>
      <c r="AJ53" s="34">
        <v>8570</v>
      </c>
      <c r="AK53" s="34">
        <v>11172</v>
      </c>
      <c r="AL53" s="34">
        <v>14150</v>
      </c>
      <c r="AM53" s="34">
        <v>14005</v>
      </c>
      <c r="AN53" s="34">
        <v>13088</v>
      </c>
      <c r="AO53" s="34">
        <v>12518</v>
      </c>
      <c r="AP53" s="34">
        <v>13472</v>
      </c>
      <c r="AQ53" s="34">
        <v>13617</v>
      </c>
      <c r="AR53" s="34">
        <v>16356</v>
      </c>
      <c r="AS53" s="34">
        <v>20037</v>
      </c>
      <c r="AT53" s="34">
        <v>21748</v>
      </c>
      <c r="AU53" s="34">
        <v>23298</v>
      </c>
      <c r="AV53" s="34">
        <v>26571</v>
      </c>
      <c r="AW53" s="34">
        <v>23080</v>
      </c>
      <c r="AX53" s="34">
        <v>23981</v>
      </c>
      <c r="AY53" s="34">
        <v>23495</v>
      </c>
      <c r="AZ53" s="34">
        <v>29703</v>
      </c>
      <c r="BA53" s="34">
        <v>40490</v>
      </c>
      <c r="BB53" s="34">
        <v>41124</v>
      </c>
      <c r="BC53" s="34">
        <v>41471</v>
      </c>
      <c r="BD53" s="34">
        <v>43752</v>
      </c>
      <c r="BE53" s="34">
        <v>42243</v>
      </c>
      <c r="BF53" s="34">
        <v>46102</v>
      </c>
      <c r="BG53" s="34">
        <v>43237</v>
      </c>
      <c r="BH53" s="34">
        <v>45145</v>
      </c>
      <c r="BI53" s="34">
        <v>53171</v>
      </c>
      <c r="BJ53" s="34">
        <v>61520</v>
      </c>
      <c r="BK53" s="34">
        <v>65498</v>
      </c>
      <c r="BL53" s="34">
        <v>77206</v>
      </c>
      <c r="BM53" s="34">
        <v>90025</v>
      </c>
      <c r="BN53" s="34">
        <v>96455</v>
      </c>
      <c r="BO53" s="34">
        <v>62854</v>
      </c>
      <c r="BP53" s="34">
        <v>69518</v>
      </c>
      <c r="BQ53" s="34">
        <v>79142</v>
      </c>
      <c r="BR53" s="34">
        <v>73077</v>
      </c>
      <c r="BS53" s="34">
        <v>74437</v>
      </c>
      <c r="BT53" s="34">
        <v>74333</v>
      </c>
      <c r="BU53" s="34">
        <v>59817</v>
      </c>
      <c r="BV53" s="34">
        <v>57908</v>
      </c>
      <c r="BW53" s="34">
        <v>68073</v>
      </c>
      <c r="BX53" s="34">
        <v>75869</v>
      </c>
      <c r="BY53" s="34">
        <v>73472</v>
      </c>
    </row>
    <row r="54" spans="1:77" x14ac:dyDescent="0.35">
      <c r="A54" s="34">
        <v>1948</v>
      </c>
      <c r="B54" s="34">
        <v>1995</v>
      </c>
      <c r="C54" s="44" t="s">
        <v>108</v>
      </c>
      <c r="D54" s="44" t="s">
        <v>744</v>
      </c>
      <c r="E54" s="45" t="s">
        <v>716</v>
      </c>
      <c r="F54" s="34">
        <v>2012</v>
      </c>
      <c r="G54" s="34">
        <v>2781</v>
      </c>
      <c r="H54" s="34">
        <v>3082</v>
      </c>
      <c r="I54" s="34">
        <v>4241</v>
      </c>
      <c r="J54" s="34">
        <v>4046</v>
      </c>
      <c r="K54" s="34">
        <v>4019</v>
      </c>
      <c r="L54" s="34">
        <v>4313</v>
      </c>
      <c r="M54" s="34">
        <v>4960</v>
      </c>
      <c r="N54" s="34">
        <v>4641</v>
      </c>
      <c r="O54" s="34">
        <v>5223</v>
      </c>
      <c r="P54" s="34">
        <v>5129</v>
      </c>
      <c r="Q54" s="34">
        <v>5621</v>
      </c>
      <c r="R54" s="34">
        <v>6866</v>
      </c>
      <c r="S54" s="34">
        <v>7224</v>
      </c>
      <c r="T54" s="34">
        <v>7411</v>
      </c>
      <c r="U54" s="34">
        <v>8204</v>
      </c>
      <c r="V54" s="34">
        <v>9106</v>
      </c>
      <c r="W54" s="34">
        <v>10176</v>
      </c>
      <c r="X54" s="34">
        <v>10982</v>
      </c>
      <c r="Y54" s="34">
        <v>11547</v>
      </c>
      <c r="Z54" s="34">
        <v>12903</v>
      </c>
      <c r="AA54" s="34">
        <v>15194</v>
      </c>
      <c r="AB54" s="34">
        <v>18099</v>
      </c>
      <c r="AC54" s="34">
        <v>20811</v>
      </c>
      <c r="AD54" s="34">
        <v>26449</v>
      </c>
      <c r="AE54" s="34">
        <v>36669</v>
      </c>
      <c r="AF54" s="34">
        <v>46259</v>
      </c>
      <c r="AG54" s="34">
        <v>53100</v>
      </c>
      <c r="AH54" s="34">
        <v>56874</v>
      </c>
      <c r="AI54" s="34">
        <v>65130</v>
      </c>
      <c r="AJ54" s="34">
        <v>79371</v>
      </c>
      <c r="AK54" s="34">
        <v>100692</v>
      </c>
      <c r="AL54" s="34">
        <v>116030</v>
      </c>
      <c r="AM54" s="34">
        <v>106424</v>
      </c>
      <c r="AN54" s="34">
        <v>96694</v>
      </c>
      <c r="AO54" s="34">
        <v>94943</v>
      </c>
      <c r="AP54" s="34">
        <v>97566</v>
      </c>
      <c r="AQ54" s="34">
        <v>101674</v>
      </c>
      <c r="AR54" s="34">
        <v>124948</v>
      </c>
      <c r="AS54" s="34">
        <v>148382</v>
      </c>
      <c r="AT54" s="34">
        <v>167787</v>
      </c>
      <c r="AU54" s="34">
        <v>179397</v>
      </c>
      <c r="AV54" s="34">
        <v>216588</v>
      </c>
      <c r="AW54" s="34">
        <v>217100</v>
      </c>
      <c r="AX54" s="34">
        <v>235871</v>
      </c>
      <c r="AY54" s="34">
        <v>221619</v>
      </c>
      <c r="AZ54" s="34">
        <v>250571</v>
      </c>
      <c r="BA54" s="34">
        <v>301162</v>
      </c>
      <c r="BB54" s="34">
        <v>305509</v>
      </c>
      <c r="BC54" s="34">
        <v>302144</v>
      </c>
      <c r="BD54" s="34">
        <v>320631</v>
      </c>
      <c r="BE54" s="34">
        <v>325526</v>
      </c>
      <c r="BF54" s="34">
        <v>327611</v>
      </c>
      <c r="BG54" s="34">
        <v>323379</v>
      </c>
      <c r="BH54" s="34">
        <v>331719</v>
      </c>
      <c r="BI54" s="34">
        <v>392039</v>
      </c>
      <c r="BJ54" s="34">
        <v>452106</v>
      </c>
      <c r="BK54" s="34">
        <v>463428</v>
      </c>
      <c r="BL54" s="34">
        <v>495868</v>
      </c>
      <c r="BM54" s="34">
        <v>559612</v>
      </c>
      <c r="BN54" s="34">
        <v>616240</v>
      </c>
      <c r="BO54" s="34">
        <v>484781</v>
      </c>
      <c r="BP54" s="34">
        <v>523767</v>
      </c>
      <c r="BQ54" s="34">
        <v>596473</v>
      </c>
      <c r="BR54" s="34">
        <v>568708</v>
      </c>
      <c r="BS54" s="34">
        <v>580963</v>
      </c>
      <c r="BT54" s="34">
        <v>581393</v>
      </c>
      <c r="BU54" s="34">
        <v>506264</v>
      </c>
      <c r="BV54" s="34">
        <v>501179</v>
      </c>
      <c r="BW54" s="34">
        <v>535298</v>
      </c>
      <c r="BX54" s="34">
        <v>582222</v>
      </c>
      <c r="BY54" s="34">
        <v>571465</v>
      </c>
    </row>
    <row r="55" spans="1:77" x14ac:dyDescent="0.35">
      <c r="A55" s="34">
        <v>1963</v>
      </c>
      <c r="B55" s="34">
        <v>1995</v>
      </c>
      <c r="C55" s="44" t="s">
        <v>110</v>
      </c>
      <c r="D55" s="44" t="s">
        <v>744</v>
      </c>
      <c r="E55" s="45" t="s">
        <v>716</v>
      </c>
      <c r="F55" s="34" t="s">
        <v>745</v>
      </c>
      <c r="G55" s="34" t="s">
        <v>745</v>
      </c>
      <c r="H55" s="34" t="s">
        <v>745</v>
      </c>
      <c r="I55" s="34" t="s">
        <v>745</v>
      </c>
      <c r="J55" s="34" t="s">
        <v>745</v>
      </c>
      <c r="K55" s="34" t="s">
        <v>745</v>
      </c>
      <c r="L55" s="34" t="s">
        <v>745</v>
      </c>
      <c r="M55" s="34" t="s">
        <v>745</v>
      </c>
      <c r="N55" s="34" t="s">
        <v>745</v>
      </c>
      <c r="O55" s="34" t="s">
        <v>745</v>
      </c>
      <c r="P55" s="34" t="s">
        <v>745</v>
      </c>
      <c r="Q55" s="34" t="s">
        <v>745</v>
      </c>
      <c r="R55" s="34" t="s">
        <v>745</v>
      </c>
      <c r="S55" s="34" t="s">
        <v>745</v>
      </c>
      <c r="T55" s="34" t="s">
        <v>745</v>
      </c>
      <c r="U55" s="34">
        <v>73</v>
      </c>
      <c r="V55" s="34">
        <v>95</v>
      </c>
      <c r="W55" s="34">
        <v>105</v>
      </c>
      <c r="X55" s="34">
        <v>101</v>
      </c>
      <c r="Y55" s="34">
        <v>120</v>
      </c>
      <c r="Z55" s="34">
        <v>125</v>
      </c>
      <c r="AA55" s="34">
        <v>142</v>
      </c>
      <c r="AB55" s="34">
        <v>144</v>
      </c>
      <c r="AC55" s="34">
        <v>179</v>
      </c>
      <c r="AD55" s="34">
        <v>228</v>
      </c>
      <c r="AE55" s="34">
        <v>331</v>
      </c>
      <c r="AF55" s="34">
        <v>768</v>
      </c>
      <c r="AG55" s="34">
        <v>943</v>
      </c>
      <c r="AH55" s="34">
        <v>1135</v>
      </c>
      <c r="AI55" s="34">
        <v>1343</v>
      </c>
      <c r="AJ55" s="34">
        <v>1107</v>
      </c>
      <c r="AK55" s="34">
        <v>1848</v>
      </c>
      <c r="AL55" s="34">
        <v>2173</v>
      </c>
      <c r="AM55" s="34">
        <v>2201</v>
      </c>
      <c r="AN55" s="34">
        <v>2161</v>
      </c>
      <c r="AO55" s="34">
        <v>2000</v>
      </c>
      <c r="AP55" s="34">
        <v>2011</v>
      </c>
      <c r="AQ55" s="34">
        <v>1951</v>
      </c>
      <c r="AR55" s="34">
        <v>1271</v>
      </c>
      <c r="AS55" s="34">
        <v>1286</v>
      </c>
      <c r="AT55" s="34">
        <v>1196</v>
      </c>
      <c r="AU55" s="34">
        <v>1598</v>
      </c>
      <c r="AV55" s="34">
        <v>2204</v>
      </c>
      <c r="AW55" s="34">
        <v>2243</v>
      </c>
      <c r="AX55" s="34">
        <v>2082</v>
      </c>
      <c r="AY55" s="34">
        <v>2295</v>
      </c>
      <c r="AZ55" s="34">
        <v>2350</v>
      </c>
      <c r="BA55" s="34">
        <v>2713</v>
      </c>
      <c r="BB55" s="34">
        <v>3184</v>
      </c>
      <c r="BC55" s="34">
        <v>3024</v>
      </c>
      <c r="BD55" s="34">
        <v>1916</v>
      </c>
      <c r="BE55" s="34">
        <v>2394</v>
      </c>
      <c r="BF55" s="34">
        <v>2598</v>
      </c>
      <c r="BG55" s="34">
        <v>2524</v>
      </c>
      <c r="BH55" s="34">
        <v>2409</v>
      </c>
      <c r="BI55" s="34">
        <v>3062</v>
      </c>
      <c r="BJ55" s="34">
        <v>3728</v>
      </c>
      <c r="BK55" s="34">
        <v>5065</v>
      </c>
      <c r="BL55" s="34">
        <v>5450</v>
      </c>
      <c r="BM55" s="34">
        <v>6309</v>
      </c>
      <c r="BN55" s="34">
        <v>9566</v>
      </c>
      <c r="BO55" s="34">
        <v>5356</v>
      </c>
      <c r="BP55" s="34">
        <v>8686</v>
      </c>
      <c r="BQ55" s="34">
        <v>9766</v>
      </c>
      <c r="BR55" s="34">
        <v>9493</v>
      </c>
      <c r="BS55" s="34">
        <v>10039</v>
      </c>
      <c r="BT55" s="34">
        <v>8290</v>
      </c>
      <c r="BU55" s="34">
        <v>5113</v>
      </c>
      <c r="BV55" s="34">
        <v>4345</v>
      </c>
      <c r="BW55" s="34">
        <v>5165</v>
      </c>
      <c r="BX55" s="34">
        <v>6687</v>
      </c>
      <c r="BY55" s="34">
        <v>7448</v>
      </c>
    </row>
    <row r="56" spans="1:77" x14ac:dyDescent="0.35">
      <c r="A56" s="34">
        <v>1965</v>
      </c>
      <c r="B56" s="34">
        <v>1996</v>
      </c>
      <c r="C56" s="44" t="s">
        <v>120</v>
      </c>
      <c r="D56" s="44" t="s">
        <v>744</v>
      </c>
      <c r="E56" s="45" t="s">
        <v>716</v>
      </c>
      <c r="F56" s="34" t="s">
        <v>745</v>
      </c>
      <c r="G56" s="34" t="s">
        <v>745</v>
      </c>
      <c r="H56" s="34" t="s">
        <v>745</v>
      </c>
      <c r="I56" s="34" t="s">
        <v>745</v>
      </c>
      <c r="J56" s="34" t="s">
        <v>745</v>
      </c>
      <c r="K56" s="34" t="s">
        <v>745</v>
      </c>
      <c r="L56" s="34" t="s">
        <v>745</v>
      </c>
      <c r="M56" s="34" t="s">
        <v>745</v>
      </c>
      <c r="N56" s="34" t="s">
        <v>745</v>
      </c>
      <c r="O56" s="34" t="s">
        <v>745</v>
      </c>
      <c r="P56" s="34" t="s">
        <v>745</v>
      </c>
      <c r="Q56" s="34" t="s">
        <v>745</v>
      </c>
      <c r="R56" s="34" t="s">
        <v>745</v>
      </c>
      <c r="S56" s="34" t="s">
        <v>745</v>
      </c>
      <c r="T56" s="34" t="s">
        <v>745</v>
      </c>
      <c r="U56" s="34" t="s">
        <v>745</v>
      </c>
      <c r="V56" s="34" t="s">
        <v>745</v>
      </c>
      <c r="W56" s="34">
        <v>14</v>
      </c>
      <c r="X56" s="34">
        <v>16</v>
      </c>
      <c r="Y56" s="34">
        <v>18</v>
      </c>
      <c r="Z56" s="34">
        <v>13</v>
      </c>
      <c r="AA56" s="34">
        <v>16</v>
      </c>
      <c r="AB56" s="34">
        <v>17</v>
      </c>
      <c r="AC56" s="34">
        <v>13</v>
      </c>
      <c r="AD56" s="34">
        <v>19</v>
      </c>
      <c r="AE56" s="34">
        <v>25</v>
      </c>
      <c r="AF56" s="34">
        <v>43</v>
      </c>
      <c r="AG56" s="34">
        <v>44</v>
      </c>
      <c r="AH56" s="34">
        <v>35</v>
      </c>
      <c r="AI56" s="34">
        <v>47</v>
      </c>
      <c r="AJ56" s="34">
        <v>39</v>
      </c>
      <c r="AK56" s="34">
        <v>58</v>
      </c>
      <c r="AL56" s="34">
        <v>31</v>
      </c>
      <c r="AM56" s="34">
        <v>27</v>
      </c>
      <c r="AN56" s="34">
        <v>44</v>
      </c>
      <c r="AO56" s="34">
        <v>48</v>
      </c>
      <c r="AP56" s="34">
        <v>49</v>
      </c>
      <c r="AQ56" s="34">
        <v>43</v>
      </c>
      <c r="AR56" s="34">
        <v>35</v>
      </c>
      <c r="AS56" s="34">
        <v>40</v>
      </c>
      <c r="AT56" s="34">
        <v>58</v>
      </c>
      <c r="AU56" s="34">
        <v>27</v>
      </c>
      <c r="AV56" s="34">
        <v>31</v>
      </c>
      <c r="AW56" s="34">
        <v>38</v>
      </c>
      <c r="AX56" s="34">
        <v>57</v>
      </c>
      <c r="AY56" s="34">
        <v>67</v>
      </c>
      <c r="AZ56" s="34">
        <v>35</v>
      </c>
      <c r="BA56" s="34" t="s">
        <v>745</v>
      </c>
      <c r="BB56" s="34">
        <v>21</v>
      </c>
      <c r="BC56" s="34">
        <v>15</v>
      </c>
      <c r="BD56" s="34">
        <v>21</v>
      </c>
      <c r="BE56" s="34">
        <v>12</v>
      </c>
      <c r="BF56" s="34">
        <v>16</v>
      </c>
      <c r="BG56" s="34">
        <v>9</v>
      </c>
      <c r="BH56" s="34">
        <v>17</v>
      </c>
      <c r="BI56" s="34">
        <v>5</v>
      </c>
      <c r="BJ56" s="34">
        <v>18</v>
      </c>
      <c r="BK56" s="34">
        <v>7</v>
      </c>
      <c r="BL56" s="34">
        <v>11</v>
      </c>
      <c r="BM56" s="34">
        <v>13</v>
      </c>
      <c r="BN56" s="34">
        <v>14</v>
      </c>
      <c r="BO56" s="34">
        <v>66</v>
      </c>
      <c r="BP56" s="34">
        <v>68</v>
      </c>
      <c r="BQ56" s="34">
        <v>102</v>
      </c>
      <c r="BR56" s="34">
        <v>126</v>
      </c>
      <c r="BS56" s="34">
        <v>134</v>
      </c>
      <c r="BT56" s="34">
        <v>125</v>
      </c>
      <c r="BU56" s="34">
        <v>115</v>
      </c>
      <c r="BV56" s="34">
        <v>105</v>
      </c>
      <c r="BW56" s="34">
        <v>124</v>
      </c>
      <c r="BX56" s="34">
        <v>140</v>
      </c>
      <c r="BY56" s="34">
        <v>133</v>
      </c>
    </row>
    <row r="57" spans="1:77" x14ac:dyDescent="0.35">
      <c r="B57" s="34">
        <v>2000</v>
      </c>
      <c r="C57" s="44" t="s">
        <v>114</v>
      </c>
      <c r="D57" s="44" t="s">
        <v>744</v>
      </c>
      <c r="E57" s="45" t="s">
        <v>716</v>
      </c>
      <c r="F57" s="34" t="s">
        <v>745</v>
      </c>
      <c r="G57" s="34" t="s">
        <v>745</v>
      </c>
      <c r="H57" s="34" t="s">
        <v>745</v>
      </c>
      <c r="I57" s="34" t="s">
        <v>745</v>
      </c>
      <c r="J57" s="34" t="s">
        <v>745</v>
      </c>
      <c r="K57" s="34" t="s">
        <v>745</v>
      </c>
      <c r="L57" s="34" t="s">
        <v>745</v>
      </c>
      <c r="M57" s="34" t="s">
        <v>745</v>
      </c>
      <c r="N57" s="34" t="s">
        <v>745</v>
      </c>
      <c r="O57" s="34" t="s">
        <v>745</v>
      </c>
      <c r="P57" s="34" t="s">
        <v>745</v>
      </c>
      <c r="Q57" s="34" t="s">
        <v>745</v>
      </c>
      <c r="R57" s="34" t="s">
        <v>745</v>
      </c>
      <c r="S57" s="34" t="s">
        <v>745</v>
      </c>
      <c r="T57" s="34" t="s">
        <v>745</v>
      </c>
      <c r="U57" s="34" t="s">
        <v>745</v>
      </c>
      <c r="V57" s="34" t="s">
        <v>745</v>
      </c>
      <c r="W57" s="34" t="s">
        <v>745</v>
      </c>
      <c r="X57" s="34" t="s">
        <v>745</v>
      </c>
      <c r="Y57" s="34" t="s">
        <v>745</v>
      </c>
      <c r="Z57" s="34" t="s">
        <v>745</v>
      </c>
      <c r="AA57" s="34" t="s">
        <v>745</v>
      </c>
      <c r="AB57" s="34" t="s">
        <v>745</v>
      </c>
      <c r="AC57" s="34" t="s">
        <v>745</v>
      </c>
      <c r="AD57" s="34" t="s">
        <v>745</v>
      </c>
      <c r="AE57" s="34" t="s">
        <v>745</v>
      </c>
      <c r="AF57" s="34" t="s">
        <v>745</v>
      </c>
      <c r="AG57" s="34" t="s">
        <v>745</v>
      </c>
      <c r="AH57" s="34" t="s">
        <v>745</v>
      </c>
      <c r="AI57" s="34" t="s">
        <v>745</v>
      </c>
      <c r="AJ57" s="34" t="s">
        <v>745</v>
      </c>
      <c r="AK57" s="34" t="s">
        <v>745</v>
      </c>
      <c r="AL57" s="34" t="s">
        <v>745</v>
      </c>
      <c r="AM57" s="34" t="s">
        <v>745</v>
      </c>
      <c r="AN57" s="34" t="s">
        <v>745</v>
      </c>
      <c r="AO57" s="34" t="s">
        <v>745</v>
      </c>
      <c r="AP57" s="34" t="s">
        <v>745</v>
      </c>
      <c r="AQ57" s="34" t="s">
        <v>745</v>
      </c>
      <c r="AR57" s="34" t="s">
        <v>745</v>
      </c>
      <c r="AS57" s="34" t="s">
        <v>745</v>
      </c>
      <c r="AT57" s="34" t="s">
        <v>745</v>
      </c>
      <c r="AU57" s="34" t="s">
        <v>745</v>
      </c>
      <c r="AV57" s="34" t="s">
        <v>745</v>
      </c>
      <c r="AW57" s="34" t="s">
        <v>745</v>
      </c>
      <c r="AX57" s="34" t="s">
        <v>745</v>
      </c>
      <c r="AY57" s="34" t="s">
        <v>745</v>
      </c>
      <c r="AZ57" s="34" t="s">
        <v>745</v>
      </c>
      <c r="BA57" s="34" t="s">
        <v>745</v>
      </c>
      <c r="BB57" s="34" t="s">
        <v>745</v>
      </c>
      <c r="BC57" s="34" t="s">
        <v>745</v>
      </c>
      <c r="BD57" s="34" t="s">
        <v>745</v>
      </c>
      <c r="BE57" s="34" t="s">
        <v>745</v>
      </c>
      <c r="BF57" s="34">
        <v>323</v>
      </c>
      <c r="BG57" s="34">
        <v>318</v>
      </c>
      <c r="BH57" s="34">
        <v>346</v>
      </c>
      <c r="BI57" s="34">
        <v>461</v>
      </c>
      <c r="BJ57" s="34">
        <v>647</v>
      </c>
      <c r="BK57" s="34">
        <v>865</v>
      </c>
      <c r="BL57" s="34">
        <v>936</v>
      </c>
      <c r="BM57" s="34">
        <v>1232</v>
      </c>
      <c r="BN57" s="34">
        <v>1495</v>
      </c>
      <c r="BO57" s="34">
        <v>1134</v>
      </c>
      <c r="BP57" s="34">
        <v>1677</v>
      </c>
      <c r="BQ57" s="34">
        <v>2189</v>
      </c>
      <c r="BR57" s="34">
        <v>2376</v>
      </c>
      <c r="BS57" s="34">
        <v>2910</v>
      </c>
      <c r="BT57" s="34">
        <v>2861</v>
      </c>
      <c r="BU57" s="34">
        <v>2204</v>
      </c>
      <c r="BV57" s="34">
        <v>2117</v>
      </c>
      <c r="BW57" s="34">
        <v>2746</v>
      </c>
      <c r="BX57" s="34">
        <v>3380</v>
      </c>
      <c r="BY57" s="34">
        <v>3798</v>
      </c>
    </row>
    <row r="58" spans="1:77" x14ac:dyDescent="0.35">
      <c r="A58" s="34">
        <v>1951</v>
      </c>
      <c r="B58" s="34">
        <v>1995</v>
      </c>
      <c r="C58" s="44" t="s">
        <v>86</v>
      </c>
      <c r="D58" s="44" t="s">
        <v>744</v>
      </c>
      <c r="E58" s="45" t="s">
        <v>716</v>
      </c>
      <c r="F58" s="34" t="s">
        <v>745</v>
      </c>
      <c r="G58" s="34" t="s">
        <v>745</v>
      </c>
      <c r="H58" s="34" t="s">
        <v>745</v>
      </c>
      <c r="I58" s="34">
        <v>3475</v>
      </c>
      <c r="J58" s="34">
        <v>4031</v>
      </c>
      <c r="K58" s="34">
        <v>4411</v>
      </c>
      <c r="L58" s="34">
        <v>5246</v>
      </c>
      <c r="M58" s="34">
        <v>6124</v>
      </c>
      <c r="N58" s="34">
        <v>7348</v>
      </c>
      <c r="O58" s="34">
        <v>8564</v>
      </c>
      <c r="P58" s="34">
        <v>8810</v>
      </c>
      <c r="Q58" s="34">
        <v>9807</v>
      </c>
      <c r="R58" s="34">
        <v>11416</v>
      </c>
      <c r="S58" s="34">
        <v>12651</v>
      </c>
      <c r="T58" s="34">
        <v>13244</v>
      </c>
      <c r="U58" s="34">
        <v>14578</v>
      </c>
      <c r="V58" s="34">
        <v>16230</v>
      </c>
      <c r="W58" s="34">
        <v>17913</v>
      </c>
      <c r="X58" s="34">
        <v>20157</v>
      </c>
      <c r="Y58" s="34">
        <v>21761</v>
      </c>
      <c r="Z58" s="34">
        <v>24888</v>
      </c>
      <c r="AA58" s="34">
        <v>28852</v>
      </c>
      <c r="AB58" s="34">
        <v>34228</v>
      </c>
      <c r="AC58" s="34">
        <v>38845</v>
      </c>
      <c r="AD58" s="34">
        <v>46737</v>
      </c>
      <c r="AE58" s="34">
        <v>67563</v>
      </c>
      <c r="AF58" s="34">
        <v>89368</v>
      </c>
      <c r="AG58" s="34">
        <v>90176</v>
      </c>
      <c r="AH58" s="34">
        <v>102162</v>
      </c>
      <c r="AI58" s="34">
        <v>118072</v>
      </c>
      <c r="AJ58" s="34">
        <v>142453</v>
      </c>
      <c r="AK58" s="34">
        <v>171804</v>
      </c>
      <c r="AL58" s="34">
        <v>192860</v>
      </c>
      <c r="AM58" s="34">
        <v>176047</v>
      </c>
      <c r="AN58" s="34">
        <v>176424</v>
      </c>
      <c r="AO58" s="34">
        <v>169417</v>
      </c>
      <c r="AP58" s="34">
        <v>171735</v>
      </c>
      <c r="AQ58" s="34">
        <v>183933</v>
      </c>
      <c r="AR58" s="34">
        <v>243326</v>
      </c>
      <c r="AS58" s="34">
        <v>294369</v>
      </c>
      <c r="AT58" s="34">
        <v>323323</v>
      </c>
      <c r="AU58" s="34">
        <v>341231</v>
      </c>
      <c r="AV58" s="34">
        <v>421100</v>
      </c>
      <c r="AW58" s="34">
        <v>402843</v>
      </c>
      <c r="AX58" s="34">
        <v>430042</v>
      </c>
      <c r="AY58" s="34">
        <v>380096</v>
      </c>
      <c r="AZ58" s="34">
        <v>426935</v>
      </c>
      <c r="BA58" s="34">
        <v>523461</v>
      </c>
      <c r="BB58" s="34">
        <v>524649</v>
      </c>
      <c r="BC58" s="34">
        <v>512891</v>
      </c>
      <c r="BD58" s="34">
        <v>543752</v>
      </c>
      <c r="BE58" s="34">
        <v>543539</v>
      </c>
      <c r="BF58" s="34">
        <v>551810</v>
      </c>
      <c r="BG58" s="34">
        <v>571645</v>
      </c>
      <c r="BH58" s="34">
        <v>615831</v>
      </c>
      <c r="BI58" s="34">
        <v>751560</v>
      </c>
      <c r="BJ58" s="34">
        <v>909887</v>
      </c>
      <c r="BK58" s="34">
        <v>970914</v>
      </c>
      <c r="BL58" s="34">
        <v>1108107</v>
      </c>
      <c r="BM58" s="34">
        <v>1321214</v>
      </c>
      <c r="BN58" s="34">
        <v>1446171</v>
      </c>
      <c r="BO58" s="34">
        <v>1120041</v>
      </c>
      <c r="BP58" s="34">
        <v>1258924</v>
      </c>
      <c r="BQ58" s="34">
        <v>1473985</v>
      </c>
      <c r="BR58" s="34">
        <v>1401113</v>
      </c>
      <c r="BS58" s="34">
        <v>1445067</v>
      </c>
      <c r="BT58" s="34">
        <v>1494214</v>
      </c>
      <c r="BU58" s="34">
        <v>1326206</v>
      </c>
      <c r="BV58" s="34">
        <v>1334355</v>
      </c>
      <c r="BW58" s="34">
        <v>1448191</v>
      </c>
      <c r="BX58" s="34">
        <v>1560539</v>
      </c>
      <c r="BY58" s="34">
        <v>1489152</v>
      </c>
    </row>
    <row r="59" spans="1:77" x14ac:dyDescent="0.35">
      <c r="A59" s="34">
        <v>1957</v>
      </c>
      <c r="B59" s="34">
        <v>1995</v>
      </c>
      <c r="C59" s="44" t="s">
        <v>116</v>
      </c>
      <c r="D59" s="44" t="s">
        <v>744</v>
      </c>
      <c r="E59" s="45" t="s">
        <v>716</v>
      </c>
      <c r="F59" s="34" t="s">
        <v>745</v>
      </c>
      <c r="G59" s="34" t="s">
        <v>745</v>
      </c>
      <c r="H59" s="34" t="s">
        <v>745</v>
      </c>
      <c r="I59" s="34" t="s">
        <v>745</v>
      </c>
      <c r="J59" s="34" t="s">
        <v>745</v>
      </c>
      <c r="K59" s="34" t="s">
        <v>745</v>
      </c>
      <c r="L59" s="34" t="s">
        <v>745</v>
      </c>
      <c r="M59" s="34" t="s">
        <v>745</v>
      </c>
      <c r="N59" s="34" t="s">
        <v>745</v>
      </c>
      <c r="O59" s="34">
        <v>256</v>
      </c>
      <c r="P59" s="34">
        <v>293</v>
      </c>
      <c r="Q59" s="34">
        <v>313</v>
      </c>
      <c r="R59" s="34">
        <v>325</v>
      </c>
      <c r="S59" s="34">
        <v>322</v>
      </c>
      <c r="T59" s="34">
        <v>322</v>
      </c>
      <c r="U59" s="34">
        <v>305</v>
      </c>
      <c r="V59" s="34">
        <v>321</v>
      </c>
      <c r="W59" s="34">
        <v>318</v>
      </c>
      <c r="X59" s="34">
        <v>268</v>
      </c>
      <c r="Y59" s="34">
        <v>303</v>
      </c>
      <c r="Z59" s="34">
        <v>332</v>
      </c>
      <c r="AA59" s="34">
        <v>327</v>
      </c>
      <c r="AB59" s="34">
        <v>458</v>
      </c>
      <c r="AC59" s="34">
        <v>492</v>
      </c>
      <c r="AD59" s="34">
        <v>441</v>
      </c>
      <c r="AE59" s="34">
        <v>657</v>
      </c>
      <c r="AF59" s="34">
        <v>738</v>
      </c>
      <c r="AG59" s="34">
        <v>816</v>
      </c>
      <c r="AH59" s="34">
        <v>832</v>
      </c>
      <c r="AI59" s="34">
        <v>1014</v>
      </c>
      <c r="AJ59" s="34">
        <v>1093</v>
      </c>
      <c r="AK59" s="34">
        <v>995</v>
      </c>
      <c r="AL59" s="34">
        <v>1258</v>
      </c>
      <c r="AM59" s="34">
        <v>1065</v>
      </c>
      <c r="AN59" s="34">
        <v>874</v>
      </c>
      <c r="AO59" s="34">
        <v>1158</v>
      </c>
      <c r="AP59" s="34">
        <v>528</v>
      </c>
      <c r="AQ59" s="34">
        <v>617</v>
      </c>
      <c r="AR59" s="34">
        <v>863</v>
      </c>
      <c r="AS59" s="34">
        <v>977</v>
      </c>
      <c r="AT59" s="34">
        <v>1009</v>
      </c>
      <c r="AU59" s="34">
        <v>1018</v>
      </c>
      <c r="AV59" s="34">
        <v>897</v>
      </c>
      <c r="AW59" s="34">
        <v>617</v>
      </c>
      <c r="AX59" s="34">
        <v>1252</v>
      </c>
      <c r="AY59" s="34">
        <v>974</v>
      </c>
      <c r="AZ59" s="34">
        <v>1425</v>
      </c>
      <c r="BA59" s="34">
        <v>1724</v>
      </c>
      <c r="BB59" s="34">
        <v>1669</v>
      </c>
      <c r="BC59" s="34">
        <v>1635</v>
      </c>
      <c r="BD59" s="34">
        <v>1795</v>
      </c>
      <c r="BE59" s="34">
        <v>1720</v>
      </c>
      <c r="BF59" s="34">
        <v>1671</v>
      </c>
      <c r="BG59" s="34">
        <v>1716</v>
      </c>
      <c r="BH59" s="34">
        <v>1850</v>
      </c>
      <c r="BI59" s="34">
        <v>2324</v>
      </c>
      <c r="BJ59" s="34">
        <v>2450</v>
      </c>
      <c r="BK59" s="34">
        <v>2802</v>
      </c>
      <c r="BL59" s="34">
        <v>3727</v>
      </c>
      <c r="BM59" s="34">
        <v>4195</v>
      </c>
      <c r="BN59" s="34">
        <v>5270</v>
      </c>
      <c r="BO59" s="34">
        <v>5840</v>
      </c>
      <c r="BP59" s="34">
        <v>7960</v>
      </c>
      <c r="BQ59" s="34">
        <v>12785</v>
      </c>
      <c r="BR59" s="34">
        <v>13552</v>
      </c>
      <c r="BS59" s="34">
        <v>13752</v>
      </c>
      <c r="BT59" s="34">
        <v>13217</v>
      </c>
      <c r="BU59" s="34">
        <v>10321</v>
      </c>
      <c r="BV59" s="34">
        <v>11138</v>
      </c>
      <c r="BW59" s="34">
        <v>13835</v>
      </c>
      <c r="BX59" s="34">
        <v>14943</v>
      </c>
      <c r="BY59" s="34">
        <v>15668</v>
      </c>
    </row>
    <row r="60" spans="1:77" x14ac:dyDescent="0.35">
      <c r="A60" s="34">
        <v>1950</v>
      </c>
      <c r="B60" s="34">
        <v>1995</v>
      </c>
      <c r="C60" s="44" t="s">
        <v>124</v>
      </c>
      <c r="D60" s="44" t="s">
        <v>744</v>
      </c>
      <c r="E60" s="45" t="s">
        <v>716</v>
      </c>
      <c r="F60" s="34" t="s">
        <v>745</v>
      </c>
      <c r="G60" s="34" t="s">
        <v>745</v>
      </c>
      <c r="H60" s="34">
        <v>90</v>
      </c>
      <c r="I60" s="34">
        <v>102</v>
      </c>
      <c r="J60" s="34">
        <v>120</v>
      </c>
      <c r="K60" s="34">
        <v>129</v>
      </c>
      <c r="L60" s="34">
        <v>152</v>
      </c>
      <c r="M60" s="34">
        <v>183</v>
      </c>
      <c r="N60" s="34">
        <v>190</v>
      </c>
      <c r="O60" s="34">
        <v>220</v>
      </c>
      <c r="P60" s="34">
        <v>232</v>
      </c>
      <c r="Q60" s="34">
        <v>204</v>
      </c>
      <c r="R60" s="34">
        <v>203</v>
      </c>
      <c r="S60" s="34">
        <v>223</v>
      </c>
      <c r="T60" s="34">
        <v>250</v>
      </c>
      <c r="U60" s="34">
        <v>290</v>
      </c>
      <c r="V60" s="34">
        <v>309</v>
      </c>
      <c r="W60" s="34">
        <v>328</v>
      </c>
      <c r="X60" s="34">
        <v>406</v>
      </c>
      <c r="Y60" s="34">
        <v>495</v>
      </c>
      <c r="Z60" s="34">
        <v>468</v>
      </c>
      <c r="AA60" s="34">
        <v>554</v>
      </c>
      <c r="AB60" s="34">
        <v>643</v>
      </c>
      <c r="AC60" s="34">
        <v>662</v>
      </c>
      <c r="AD60" s="34">
        <v>870</v>
      </c>
      <c r="AE60" s="34">
        <v>1456</v>
      </c>
      <c r="AF60" s="34">
        <v>2030</v>
      </c>
      <c r="AG60" s="34">
        <v>2294</v>
      </c>
      <c r="AH60" s="34">
        <v>2561</v>
      </c>
      <c r="AI60" s="34">
        <v>2756</v>
      </c>
      <c r="AJ60" s="34">
        <v>3368</v>
      </c>
      <c r="AK60" s="34">
        <v>3885</v>
      </c>
      <c r="AL60" s="34">
        <v>5153</v>
      </c>
      <c r="AM60" s="34">
        <v>4246</v>
      </c>
      <c r="AN60" s="34">
        <v>4298</v>
      </c>
      <c r="AO60" s="34">
        <v>4413</v>
      </c>
      <c r="AP60" s="34">
        <v>4816</v>
      </c>
      <c r="AQ60" s="34">
        <v>4539</v>
      </c>
      <c r="AR60" s="34">
        <v>5648</v>
      </c>
      <c r="AS60" s="34">
        <v>6533</v>
      </c>
      <c r="AT60" s="34">
        <v>5429</v>
      </c>
      <c r="AU60" s="34">
        <v>7545</v>
      </c>
      <c r="AV60" s="34">
        <v>8105</v>
      </c>
      <c r="AW60" s="34">
        <v>8666</v>
      </c>
      <c r="AX60" s="34">
        <v>9510</v>
      </c>
      <c r="AY60" s="34">
        <v>8442</v>
      </c>
      <c r="AZ60" s="34">
        <v>9404</v>
      </c>
      <c r="BA60" s="34">
        <v>11054</v>
      </c>
      <c r="BB60" s="34">
        <v>11711</v>
      </c>
      <c r="BC60" s="34">
        <v>11326</v>
      </c>
      <c r="BD60" s="34">
        <v>10867</v>
      </c>
      <c r="BE60" s="34">
        <v>11070</v>
      </c>
      <c r="BF60" s="34">
        <v>11751</v>
      </c>
      <c r="BG60" s="34">
        <v>11507</v>
      </c>
      <c r="BH60" s="34">
        <v>10414</v>
      </c>
      <c r="BI60" s="34">
        <v>13382</v>
      </c>
      <c r="BJ60" s="34">
        <v>15308</v>
      </c>
      <c r="BK60" s="34">
        <v>18436</v>
      </c>
      <c r="BL60" s="34">
        <v>21533</v>
      </c>
      <c r="BM60" s="34">
        <v>26558</v>
      </c>
      <c r="BN60" s="34">
        <v>31281</v>
      </c>
      <c r="BO60" s="34">
        <v>25149</v>
      </c>
      <c r="BP60" s="34">
        <v>28017</v>
      </c>
      <c r="BQ60" s="34">
        <v>33779</v>
      </c>
      <c r="BR60" s="34">
        <v>35324</v>
      </c>
      <c r="BS60" s="34">
        <v>36140</v>
      </c>
      <c r="BT60" s="34">
        <v>35960</v>
      </c>
      <c r="BU60" s="34">
        <v>28554</v>
      </c>
      <c r="BV60" s="34">
        <v>28151</v>
      </c>
      <c r="BW60" s="34">
        <v>32627</v>
      </c>
      <c r="BX60" s="34">
        <v>39502</v>
      </c>
      <c r="BY60" s="34">
        <v>37887</v>
      </c>
    </row>
    <row r="61" spans="1:77" x14ac:dyDescent="0.35">
      <c r="A61" s="34">
        <v>1994</v>
      </c>
      <c r="B61" s="34">
        <v>1996</v>
      </c>
      <c r="C61" s="44" t="s">
        <v>126</v>
      </c>
      <c r="D61" s="44" t="s">
        <v>744</v>
      </c>
      <c r="E61" s="45" t="s">
        <v>716</v>
      </c>
      <c r="F61" s="34" t="s">
        <v>745</v>
      </c>
      <c r="G61" s="34" t="s">
        <v>745</v>
      </c>
      <c r="H61" s="34" t="s">
        <v>745</v>
      </c>
      <c r="I61" s="34" t="s">
        <v>745</v>
      </c>
      <c r="J61" s="34" t="s">
        <v>745</v>
      </c>
      <c r="K61" s="34" t="s">
        <v>745</v>
      </c>
      <c r="L61" s="34" t="s">
        <v>745</v>
      </c>
      <c r="M61" s="34" t="s">
        <v>745</v>
      </c>
      <c r="N61" s="34" t="s">
        <v>745</v>
      </c>
      <c r="O61" s="34" t="s">
        <v>745</v>
      </c>
      <c r="P61" s="34" t="s">
        <v>745</v>
      </c>
      <c r="Q61" s="34" t="s">
        <v>745</v>
      </c>
      <c r="R61" s="34" t="s">
        <v>745</v>
      </c>
      <c r="S61" s="34" t="s">
        <v>745</v>
      </c>
      <c r="T61" s="34" t="s">
        <v>745</v>
      </c>
      <c r="U61" s="34" t="s">
        <v>745</v>
      </c>
      <c r="V61" s="34" t="s">
        <v>745</v>
      </c>
      <c r="W61" s="34" t="s">
        <v>745</v>
      </c>
      <c r="X61" s="34" t="s">
        <v>745</v>
      </c>
      <c r="Y61" s="34" t="s">
        <v>745</v>
      </c>
      <c r="Z61" s="34" t="s">
        <v>745</v>
      </c>
      <c r="AA61" s="34" t="s">
        <v>745</v>
      </c>
      <c r="AB61" s="34" t="s">
        <v>745</v>
      </c>
      <c r="AC61" s="34" t="s">
        <v>745</v>
      </c>
      <c r="AD61" s="34" t="s">
        <v>745</v>
      </c>
      <c r="AE61" s="34" t="s">
        <v>745</v>
      </c>
      <c r="AF61" s="34" t="s">
        <v>745</v>
      </c>
      <c r="AG61" s="34" t="s">
        <v>745</v>
      </c>
      <c r="AH61" s="34" t="s">
        <v>745</v>
      </c>
      <c r="AI61" s="34" t="s">
        <v>745</v>
      </c>
      <c r="AJ61" s="34" t="s">
        <v>745</v>
      </c>
      <c r="AK61" s="34" t="s">
        <v>745</v>
      </c>
      <c r="AL61" s="34" t="s">
        <v>745</v>
      </c>
      <c r="AM61" s="34" t="s">
        <v>745</v>
      </c>
      <c r="AN61" s="34" t="s">
        <v>745</v>
      </c>
      <c r="AO61" s="34" t="s">
        <v>745</v>
      </c>
      <c r="AP61" s="34" t="s">
        <v>745</v>
      </c>
      <c r="AQ61" s="34" t="s">
        <v>745</v>
      </c>
      <c r="AR61" s="34" t="s">
        <v>745</v>
      </c>
      <c r="AS61" s="34" t="s">
        <v>745</v>
      </c>
      <c r="AT61" s="34" t="s">
        <v>745</v>
      </c>
      <c r="AU61" s="34" t="s">
        <v>745</v>
      </c>
      <c r="AV61" s="34" t="s">
        <v>745</v>
      </c>
      <c r="AW61" s="34" t="s">
        <v>745</v>
      </c>
      <c r="AX61" s="34" t="s">
        <v>745</v>
      </c>
      <c r="AY61" s="34" t="s">
        <v>745</v>
      </c>
      <c r="AZ61" s="34">
        <v>23</v>
      </c>
      <c r="BA61" s="34" t="s">
        <v>745</v>
      </c>
      <c r="BB61" s="34">
        <v>20</v>
      </c>
      <c r="BC61" s="34">
        <v>23</v>
      </c>
      <c r="BD61" s="34">
        <v>35</v>
      </c>
      <c r="BE61" s="34">
        <v>36</v>
      </c>
      <c r="BF61" s="34">
        <v>48</v>
      </c>
      <c r="BG61" s="34">
        <v>43</v>
      </c>
      <c r="BH61" s="34">
        <v>38</v>
      </c>
      <c r="BI61" s="34">
        <v>42</v>
      </c>
      <c r="BJ61" s="34">
        <v>32</v>
      </c>
      <c r="BK61" s="34">
        <v>28</v>
      </c>
      <c r="BL61" s="34">
        <v>25</v>
      </c>
      <c r="BM61" s="34">
        <v>33</v>
      </c>
      <c r="BN61" s="34">
        <v>31</v>
      </c>
      <c r="BO61" s="34">
        <v>29</v>
      </c>
      <c r="BP61" s="34">
        <v>25</v>
      </c>
      <c r="BQ61" s="34">
        <v>31</v>
      </c>
      <c r="BR61" s="34">
        <v>35</v>
      </c>
      <c r="BS61" s="34">
        <v>37</v>
      </c>
      <c r="BT61" s="34">
        <v>37</v>
      </c>
      <c r="BU61" s="34">
        <v>33</v>
      </c>
      <c r="BV61" s="34">
        <v>30</v>
      </c>
      <c r="BW61" s="34">
        <v>30</v>
      </c>
      <c r="BX61" s="34">
        <v>31</v>
      </c>
      <c r="BY61" s="34">
        <v>32</v>
      </c>
    </row>
    <row r="62" spans="1:77" x14ac:dyDescent="0.35">
      <c r="A62" s="34">
        <v>1991</v>
      </c>
      <c r="B62" s="34">
        <v>1995</v>
      </c>
      <c r="C62" s="44" t="s">
        <v>128</v>
      </c>
      <c r="D62" s="44" t="s">
        <v>744</v>
      </c>
      <c r="E62" s="45" t="s">
        <v>716</v>
      </c>
      <c r="F62" s="34" t="s">
        <v>745</v>
      </c>
      <c r="G62" s="34" t="s">
        <v>745</v>
      </c>
      <c r="H62" s="34" t="s">
        <v>745</v>
      </c>
      <c r="I62" s="34" t="s">
        <v>745</v>
      </c>
      <c r="J62" s="34" t="s">
        <v>745</v>
      </c>
      <c r="K62" s="34" t="s">
        <v>745</v>
      </c>
      <c r="L62" s="34" t="s">
        <v>745</v>
      </c>
      <c r="M62" s="34" t="s">
        <v>745</v>
      </c>
      <c r="N62" s="34" t="s">
        <v>745</v>
      </c>
      <c r="O62" s="34" t="s">
        <v>745</v>
      </c>
      <c r="P62" s="34" t="s">
        <v>745</v>
      </c>
      <c r="Q62" s="34" t="s">
        <v>745</v>
      </c>
      <c r="R62" s="34" t="s">
        <v>745</v>
      </c>
      <c r="S62" s="34" t="s">
        <v>745</v>
      </c>
      <c r="T62" s="34" t="s">
        <v>745</v>
      </c>
      <c r="U62" s="34" t="s">
        <v>745</v>
      </c>
      <c r="V62" s="34" t="s">
        <v>745</v>
      </c>
      <c r="W62" s="34" t="s">
        <v>745</v>
      </c>
      <c r="X62" s="34" t="s">
        <v>745</v>
      </c>
      <c r="Y62" s="34" t="s">
        <v>745</v>
      </c>
      <c r="Z62" s="34" t="s">
        <v>745</v>
      </c>
      <c r="AA62" s="34" t="s">
        <v>745</v>
      </c>
      <c r="AB62" s="34" t="s">
        <v>745</v>
      </c>
      <c r="AC62" s="34" t="s">
        <v>745</v>
      </c>
      <c r="AD62" s="34" t="s">
        <v>745</v>
      </c>
      <c r="AE62" s="34" t="s">
        <v>745</v>
      </c>
      <c r="AF62" s="34" t="s">
        <v>745</v>
      </c>
      <c r="AG62" s="34" t="s">
        <v>745</v>
      </c>
      <c r="AH62" s="34" t="s">
        <v>745</v>
      </c>
      <c r="AI62" s="34" t="s">
        <v>745</v>
      </c>
      <c r="AJ62" s="34" t="s">
        <v>745</v>
      </c>
      <c r="AK62" s="34" t="s">
        <v>745</v>
      </c>
      <c r="AL62" s="34" t="s">
        <v>745</v>
      </c>
      <c r="AM62" s="34" t="s">
        <v>745</v>
      </c>
      <c r="AN62" s="34" t="s">
        <v>745</v>
      </c>
      <c r="AO62" s="34" t="s">
        <v>745</v>
      </c>
      <c r="AP62" s="34" t="s">
        <v>745</v>
      </c>
      <c r="AQ62" s="34" t="s">
        <v>745</v>
      </c>
      <c r="AR62" s="34" t="s">
        <v>745</v>
      </c>
      <c r="AS62" s="34" t="s">
        <v>745</v>
      </c>
      <c r="AT62" s="34" t="s">
        <v>745</v>
      </c>
      <c r="AU62" s="34" t="s">
        <v>745</v>
      </c>
      <c r="AV62" s="34" t="s">
        <v>745</v>
      </c>
      <c r="AW62" s="34">
        <v>1202</v>
      </c>
      <c r="AX62" s="34">
        <v>1295</v>
      </c>
      <c r="AY62" s="34">
        <v>1340</v>
      </c>
      <c r="AZ62" s="34">
        <v>1550</v>
      </c>
      <c r="BA62" s="34">
        <v>1991</v>
      </c>
      <c r="BB62" s="34">
        <v>2056</v>
      </c>
      <c r="BC62" s="34">
        <v>2391</v>
      </c>
      <c r="BD62" s="34">
        <v>2563</v>
      </c>
      <c r="BE62" s="34">
        <v>2494</v>
      </c>
      <c r="BF62" s="34">
        <v>2711</v>
      </c>
      <c r="BG62" s="34">
        <v>2466</v>
      </c>
      <c r="BH62" s="34">
        <v>4162</v>
      </c>
      <c r="BI62" s="34">
        <v>4459</v>
      </c>
      <c r="BJ62" s="34">
        <v>5036</v>
      </c>
      <c r="BK62" s="34">
        <v>5381</v>
      </c>
      <c r="BL62" s="34">
        <v>6025</v>
      </c>
      <c r="BM62" s="34">
        <v>6898</v>
      </c>
      <c r="BN62" s="34">
        <v>7737</v>
      </c>
      <c r="BO62" s="34">
        <v>7214</v>
      </c>
      <c r="BP62" s="34">
        <v>8463</v>
      </c>
      <c r="BQ62" s="34">
        <v>10401</v>
      </c>
      <c r="BR62" s="34">
        <v>9979</v>
      </c>
      <c r="BS62" s="34">
        <v>10025</v>
      </c>
      <c r="BT62" s="34">
        <v>10803</v>
      </c>
      <c r="BU62" s="34">
        <v>10677</v>
      </c>
      <c r="BV62" s="34">
        <v>10447</v>
      </c>
      <c r="BW62" s="34">
        <v>10990</v>
      </c>
      <c r="BX62" s="34">
        <v>10769</v>
      </c>
      <c r="BY62" s="34">
        <v>11175</v>
      </c>
    </row>
    <row r="63" spans="1:77" x14ac:dyDescent="0.35">
      <c r="A63" s="34">
        <v>1994</v>
      </c>
      <c r="B63" s="34">
        <v>1995</v>
      </c>
      <c r="C63" s="44" t="s">
        <v>118</v>
      </c>
      <c r="D63" s="44" t="s">
        <v>744</v>
      </c>
      <c r="E63" s="45" t="s">
        <v>716</v>
      </c>
      <c r="F63" s="34" t="s">
        <v>745</v>
      </c>
      <c r="G63" s="34" t="s">
        <v>745</v>
      </c>
      <c r="H63" s="34" t="s">
        <v>745</v>
      </c>
      <c r="I63" s="34" t="s">
        <v>745</v>
      </c>
      <c r="J63" s="34" t="s">
        <v>745</v>
      </c>
      <c r="K63" s="34" t="s">
        <v>745</v>
      </c>
      <c r="L63" s="34" t="s">
        <v>745</v>
      </c>
      <c r="M63" s="34" t="s">
        <v>745</v>
      </c>
      <c r="N63" s="34" t="s">
        <v>745</v>
      </c>
      <c r="O63" s="34" t="s">
        <v>745</v>
      </c>
      <c r="P63" s="34" t="s">
        <v>745</v>
      </c>
      <c r="Q63" s="34" t="s">
        <v>745</v>
      </c>
      <c r="R63" s="34" t="s">
        <v>745</v>
      </c>
      <c r="S63" s="34" t="s">
        <v>745</v>
      </c>
      <c r="T63" s="34" t="s">
        <v>745</v>
      </c>
      <c r="U63" s="34" t="s">
        <v>745</v>
      </c>
      <c r="V63" s="34" t="s">
        <v>745</v>
      </c>
      <c r="W63" s="34" t="s">
        <v>745</v>
      </c>
      <c r="X63" s="34" t="s">
        <v>745</v>
      </c>
      <c r="Y63" s="34" t="s">
        <v>745</v>
      </c>
      <c r="Z63" s="34" t="s">
        <v>745</v>
      </c>
      <c r="AA63" s="34" t="s">
        <v>745</v>
      </c>
      <c r="AB63" s="34" t="s">
        <v>745</v>
      </c>
      <c r="AC63" s="34" t="s">
        <v>745</v>
      </c>
      <c r="AD63" s="34" t="s">
        <v>745</v>
      </c>
      <c r="AE63" s="34" t="s">
        <v>745</v>
      </c>
      <c r="AF63" s="34" t="s">
        <v>745</v>
      </c>
      <c r="AG63" s="34" t="s">
        <v>745</v>
      </c>
      <c r="AH63" s="34" t="s">
        <v>745</v>
      </c>
      <c r="AI63" s="34" t="s">
        <v>745</v>
      </c>
      <c r="AJ63" s="34" t="s">
        <v>745</v>
      </c>
      <c r="AK63" s="34" t="s">
        <v>745</v>
      </c>
      <c r="AL63" s="34" t="s">
        <v>745</v>
      </c>
      <c r="AM63" s="34" t="s">
        <v>745</v>
      </c>
      <c r="AN63" s="34" t="s">
        <v>745</v>
      </c>
      <c r="AO63" s="34" t="s">
        <v>745</v>
      </c>
      <c r="AP63" s="34" t="s">
        <v>745</v>
      </c>
      <c r="AQ63" s="34" t="s">
        <v>745</v>
      </c>
      <c r="AR63" s="34" t="s">
        <v>745</v>
      </c>
      <c r="AS63" s="34" t="s">
        <v>745</v>
      </c>
      <c r="AT63" s="34" t="s">
        <v>745</v>
      </c>
      <c r="AU63" s="34" t="s">
        <v>745</v>
      </c>
      <c r="AV63" s="34" t="s">
        <v>745</v>
      </c>
      <c r="AW63" s="34" t="s">
        <v>745</v>
      </c>
      <c r="AX63" s="34" t="s">
        <v>745</v>
      </c>
      <c r="AY63" s="34" t="s">
        <v>745</v>
      </c>
      <c r="AZ63" s="34">
        <v>516</v>
      </c>
      <c r="BA63" s="34">
        <v>702</v>
      </c>
      <c r="BB63" s="34">
        <v>709</v>
      </c>
      <c r="BC63" s="34">
        <v>685</v>
      </c>
      <c r="BD63" s="34">
        <v>693</v>
      </c>
      <c r="BE63" s="34">
        <v>636</v>
      </c>
      <c r="BF63" s="34">
        <v>666</v>
      </c>
      <c r="BG63" s="34">
        <v>731</v>
      </c>
      <c r="BH63" s="34">
        <v>709</v>
      </c>
      <c r="BI63" s="34">
        <v>609</v>
      </c>
      <c r="BJ63" s="34">
        <v>744</v>
      </c>
      <c r="BK63" s="34">
        <v>853</v>
      </c>
      <c r="BL63" s="34">
        <v>1033</v>
      </c>
      <c r="BM63" s="34">
        <v>1203</v>
      </c>
      <c r="BN63" s="34">
        <v>1342</v>
      </c>
      <c r="BO63" s="34">
        <v>1050</v>
      </c>
      <c r="BP63" s="34">
        <v>1471</v>
      </c>
      <c r="BQ63" s="34">
        <v>1433</v>
      </c>
      <c r="BR63" s="34">
        <v>1928</v>
      </c>
      <c r="BS63" s="34">
        <v>1886</v>
      </c>
      <c r="BT63" s="34">
        <v>2066</v>
      </c>
      <c r="BU63" s="34">
        <v>1781</v>
      </c>
      <c r="BV63" s="34">
        <v>2414</v>
      </c>
      <c r="BW63" s="34">
        <v>4594</v>
      </c>
      <c r="BX63" s="34">
        <v>3978</v>
      </c>
      <c r="BY63" s="34">
        <v>3851</v>
      </c>
    </row>
    <row r="64" spans="1:77" x14ac:dyDescent="0.35">
      <c r="A64" s="34">
        <v>1994</v>
      </c>
      <c r="B64" s="34">
        <v>1995</v>
      </c>
      <c r="C64" s="44" t="s">
        <v>122</v>
      </c>
      <c r="D64" s="44" t="s">
        <v>744</v>
      </c>
      <c r="E64" s="45" t="s">
        <v>716</v>
      </c>
      <c r="F64" s="34" t="s">
        <v>745</v>
      </c>
      <c r="G64" s="34" t="s">
        <v>745</v>
      </c>
      <c r="H64" s="34" t="s">
        <v>745</v>
      </c>
      <c r="I64" s="34" t="s">
        <v>745</v>
      </c>
      <c r="J64" s="34" t="s">
        <v>745</v>
      </c>
      <c r="K64" s="34" t="s">
        <v>745</v>
      </c>
      <c r="L64" s="34" t="s">
        <v>745</v>
      </c>
      <c r="M64" s="34" t="s">
        <v>745</v>
      </c>
      <c r="N64" s="34" t="s">
        <v>745</v>
      </c>
      <c r="O64" s="34" t="s">
        <v>745</v>
      </c>
      <c r="P64" s="34" t="s">
        <v>745</v>
      </c>
      <c r="Q64" s="34" t="s">
        <v>745</v>
      </c>
      <c r="R64" s="34" t="s">
        <v>745</v>
      </c>
      <c r="S64" s="34" t="s">
        <v>745</v>
      </c>
      <c r="T64" s="34" t="s">
        <v>745</v>
      </c>
      <c r="U64" s="34" t="s">
        <v>745</v>
      </c>
      <c r="V64" s="34" t="s">
        <v>745</v>
      </c>
      <c r="W64" s="34" t="s">
        <v>745</v>
      </c>
      <c r="X64" s="34" t="s">
        <v>745</v>
      </c>
      <c r="Y64" s="34" t="s">
        <v>745</v>
      </c>
      <c r="Z64" s="34" t="s">
        <v>745</v>
      </c>
      <c r="AA64" s="34" t="s">
        <v>745</v>
      </c>
      <c r="AB64" s="34" t="s">
        <v>745</v>
      </c>
      <c r="AC64" s="34" t="s">
        <v>745</v>
      </c>
      <c r="AD64" s="34" t="s">
        <v>745</v>
      </c>
      <c r="AE64" s="34" t="s">
        <v>745</v>
      </c>
      <c r="AF64" s="34" t="s">
        <v>745</v>
      </c>
      <c r="AG64" s="34" t="s">
        <v>745</v>
      </c>
      <c r="AH64" s="34" t="s">
        <v>745</v>
      </c>
      <c r="AI64" s="34" t="s">
        <v>745</v>
      </c>
      <c r="AJ64" s="34" t="s">
        <v>745</v>
      </c>
      <c r="AK64" s="34" t="s">
        <v>745</v>
      </c>
      <c r="AL64" s="34" t="s">
        <v>745</v>
      </c>
      <c r="AM64" s="34" t="s">
        <v>745</v>
      </c>
      <c r="AN64" s="34" t="s">
        <v>745</v>
      </c>
      <c r="AO64" s="34" t="s">
        <v>745</v>
      </c>
      <c r="AP64" s="34" t="s">
        <v>745</v>
      </c>
      <c r="AQ64" s="34" t="s">
        <v>745</v>
      </c>
      <c r="AR64" s="34" t="s">
        <v>745</v>
      </c>
      <c r="AS64" s="34" t="s">
        <v>745</v>
      </c>
      <c r="AT64" s="34" t="s">
        <v>745</v>
      </c>
      <c r="AU64" s="34" t="s">
        <v>745</v>
      </c>
      <c r="AV64" s="34" t="s">
        <v>745</v>
      </c>
      <c r="AW64" s="34" t="s">
        <v>745</v>
      </c>
      <c r="AX64" s="34" t="s">
        <v>745</v>
      </c>
      <c r="AY64" s="34" t="s">
        <v>745</v>
      </c>
      <c r="AZ64" s="34">
        <v>33</v>
      </c>
      <c r="BA64" s="34">
        <v>24</v>
      </c>
      <c r="BB64" s="34">
        <v>28</v>
      </c>
      <c r="BC64" s="34">
        <v>48</v>
      </c>
      <c r="BD64" s="34">
        <v>27</v>
      </c>
      <c r="BE64" s="34">
        <v>51</v>
      </c>
      <c r="BF64" s="34">
        <v>62</v>
      </c>
      <c r="BG64" s="34">
        <v>63</v>
      </c>
      <c r="BH64" s="34">
        <v>54</v>
      </c>
      <c r="BI64" s="34">
        <v>65</v>
      </c>
      <c r="BJ64" s="34">
        <v>76</v>
      </c>
      <c r="BK64" s="34">
        <v>89</v>
      </c>
      <c r="BL64" s="34">
        <v>74</v>
      </c>
      <c r="BM64" s="34">
        <v>107</v>
      </c>
      <c r="BN64" s="34">
        <v>128</v>
      </c>
      <c r="BO64" s="34">
        <v>122</v>
      </c>
      <c r="BP64" s="34">
        <v>127</v>
      </c>
      <c r="BQ64" s="34">
        <v>242</v>
      </c>
      <c r="BR64" s="34">
        <v>131</v>
      </c>
      <c r="BS64" s="34">
        <v>153</v>
      </c>
      <c r="BT64" s="34">
        <v>166</v>
      </c>
      <c r="BU64" s="34">
        <v>252</v>
      </c>
      <c r="BV64" s="34">
        <v>277</v>
      </c>
      <c r="BW64" s="34">
        <v>339</v>
      </c>
      <c r="BX64" s="34">
        <v>339</v>
      </c>
      <c r="BY64" s="34">
        <v>223</v>
      </c>
    </row>
    <row r="65" spans="1:77" x14ac:dyDescent="0.35">
      <c r="A65" s="34">
        <v>1966</v>
      </c>
      <c r="B65" s="34">
        <v>1995</v>
      </c>
      <c r="C65" s="44" t="s">
        <v>130</v>
      </c>
      <c r="D65" s="44" t="s">
        <v>744</v>
      </c>
      <c r="E65" s="45" t="s">
        <v>716</v>
      </c>
      <c r="F65" s="34" t="s">
        <v>745</v>
      </c>
      <c r="G65" s="34" t="s">
        <v>745</v>
      </c>
      <c r="H65" s="34" t="s">
        <v>745</v>
      </c>
      <c r="I65" s="34" t="s">
        <v>745</v>
      </c>
      <c r="J65" s="34" t="s">
        <v>745</v>
      </c>
      <c r="K65" s="34" t="s">
        <v>745</v>
      </c>
      <c r="L65" s="34" t="s">
        <v>745</v>
      </c>
      <c r="M65" s="34" t="s">
        <v>745</v>
      </c>
      <c r="N65" s="34" t="s">
        <v>745</v>
      </c>
      <c r="O65" s="34" t="s">
        <v>745</v>
      </c>
      <c r="P65" s="34" t="s">
        <v>745</v>
      </c>
      <c r="Q65" s="34" t="s">
        <v>745</v>
      </c>
      <c r="R65" s="34" t="s">
        <v>745</v>
      </c>
      <c r="S65" s="34" t="s">
        <v>745</v>
      </c>
      <c r="T65" s="34" t="s">
        <v>745</v>
      </c>
      <c r="U65" s="34" t="s">
        <v>745</v>
      </c>
      <c r="V65" s="34" t="s">
        <v>745</v>
      </c>
      <c r="W65" s="34" t="s">
        <v>745</v>
      </c>
      <c r="X65" s="34">
        <v>109</v>
      </c>
      <c r="Y65" s="34">
        <v>113</v>
      </c>
      <c r="Z65" s="34">
        <v>115</v>
      </c>
      <c r="AA65" s="34">
        <v>126</v>
      </c>
      <c r="AB65" s="34">
        <v>136</v>
      </c>
      <c r="AC65" s="34">
        <v>151</v>
      </c>
      <c r="AD65" s="34">
        <v>147</v>
      </c>
      <c r="AE65" s="34">
        <v>136</v>
      </c>
      <c r="AF65" s="34">
        <v>270</v>
      </c>
      <c r="AG65" s="34">
        <v>365</v>
      </c>
      <c r="AH65" s="34">
        <v>279</v>
      </c>
      <c r="AI65" s="34">
        <v>259</v>
      </c>
      <c r="AJ65" s="34">
        <v>296</v>
      </c>
      <c r="AK65" s="34">
        <v>293</v>
      </c>
      <c r="AL65" s="34">
        <v>396</v>
      </c>
      <c r="AM65" s="34">
        <v>352</v>
      </c>
      <c r="AN65" s="34">
        <v>256</v>
      </c>
      <c r="AO65" s="34">
        <v>189</v>
      </c>
      <c r="AP65" s="34">
        <v>210</v>
      </c>
      <c r="AQ65" s="34">
        <v>206</v>
      </c>
      <c r="AR65" s="34">
        <v>214</v>
      </c>
      <c r="AS65" s="34">
        <v>242</v>
      </c>
      <c r="AT65" s="34">
        <v>230</v>
      </c>
      <c r="AU65" s="34">
        <v>227</v>
      </c>
      <c r="AV65" s="34">
        <v>257</v>
      </c>
      <c r="AW65" s="34">
        <v>248</v>
      </c>
      <c r="AX65" s="34">
        <v>292</v>
      </c>
      <c r="AY65" s="34">
        <v>414</v>
      </c>
      <c r="AZ65" s="34">
        <v>456</v>
      </c>
      <c r="BA65" s="34">
        <v>455</v>
      </c>
      <c r="BB65" s="34">
        <v>546</v>
      </c>
      <c r="BC65" s="34">
        <v>596</v>
      </c>
      <c r="BD65" s="34">
        <v>484</v>
      </c>
      <c r="BE65" s="34">
        <v>523</v>
      </c>
      <c r="BF65" s="34">
        <v>498</v>
      </c>
      <c r="BG65" s="34">
        <v>478</v>
      </c>
      <c r="BH65" s="34">
        <v>487</v>
      </c>
      <c r="BI65" s="34">
        <v>513</v>
      </c>
      <c r="BJ65" s="34">
        <v>593</v>
      </c>
      <c r="BK65" s="34">
        <v>553</v>
      </c>
      <c r="BL65" s="34">
        <v>588</v>
      </c>
      <c r="BM65" s="34">
        <v>679</v>
      </c>
      <c r="BN65" s="34">
        <v>795</v>
      </c>
      <c r="BO65" s="34">
        <v>763</v>
      </c>
      <c r="BP65" s="34">
        <v>880</v>
      </c>
      <c r="BQ65" s="34">
        <v>1129</v>
      </c>
      <c r="BR65" s="34">
        <v>1416</v>
      </c>
      <c r="BS65" s="34">
        <v>1375</v>
      </c>
      <c r="BT65" s="34">
        <v>1167</v>
      </c>
      <c r="BU65" s="34">
        <v>1151</v>
      </c>
      <c r="BV65" s="34">
        <v>1441</v>
      </c>
      <c r="BW65" s="34">
        <v>1437</v>
      </c>
      <c r="BX65" s="34">
        <v>1377</v>
      </c>
      <c r="BY65" s="34">
        <v>1567</v>
      </c>
    </row>
    <row r="66" spans="1:77" x14ac:dyDescent="0.35">
      <c r="A66" s="34">
        <v>1950</v>
      </c>
      <c r="B66" s="34">
        <v>1996</v>
      </c>
      <c r="C66" s="44" t="s">
        <v>138</v>
      </c>
      <c r="D66" s="44" t="s">
        <v>744</v>
      </c>
      <c r="E66" s="45" t="s">
        <v>716</v>
      </c>
      <c r="F66" s="34" t="s">
        <v>745</v>
      </c>
      <c r="G66" s="34" t="s">
        <v>745</v>
      </c>
      <c r="H66" s="34">
        <v>39</v>
      </c>
      <c r="I66" s="34">
        <v>51</v>
      </c>
      <c r="J66" s="34">
        <v>52</v>
      </c>
      <c r="K66" s="34">
        <v>38</v>
      </c>
      <c r="L66" s="34">
        <v>55</v>
      </c>
      <c r="M66" s="34">
        <v>36</v>
      </c>
      <c r="N66" s="34">
        <v>42</v>
      </c>
      <c r="O66" s="34">
        <v>34</v>
      </c>
      <c r="P66" s="34">
        <v>39</v>
      </c>
      <c r="Q66" s="34">
        <v>28</v>
      </c>
      <c r="R66" s="34">
        <v>33</v>
      </c>
      <c r="S66" s="34">
        <v>32</v>
      </c>
      <c r="T66" s="34">
        <v>43</v>
      </c>
      <c r="U66" s="34">
        <v>41</v>
      </c>
      <c r="V66" s="34">
        <v>40</v>
      </c>
      <c r="W66" s="34">
        <v>37</v>
      </c>
      <c r="X66" s="34">
        <v>36</v>
      </c>
      <c r="Y66" s="34">
        <v>34</v>
      </c>
      <c r="Z66" s="34">
        <v>36</v>
      </c>
      <c r="AA66" s="34">
        <v>37</v>
      </c>
      <c r="AB66" s="34">
        <v>40</v>
      </c>
      <c r="AC66" s="34">
        <v>47</v>
      </c>
      <c r="AD66" s="34">
        <v>44</v>
      </c>
      <c r="AE66" s="34">
        <v>53</v>
      </c>
      <c r="AF66" s="34">
        <v>72</v>
      </c>
      <c r="AG66" s="34">
        <v>80</v>
      </c>
      <c r="AH66" s="34">
        <v>124</v>
      </c>
      <c r="AI66" s="34">
        <v>149</v>
      </c>
      <c r="AJ66" s="34">
        <v>155</v>
      </c>
      <c r="AK66" s="34">
        <v>185</v>
      </c>
      <c r="AL66" s="34">
        <v>226</v>
      </c>
      <c r="AM66" s="34">
        <v>152</v>
      </c>
      <c r="AN66" s="34">
        <v>178</v>
      </c>
      <c r="AO66" s="34">
        <v>166</v>
      </c>
      <c r="AP66" s="34">
        <v>179</v>
      </c>
      <c r="AQ66" s="34">
        <v>168</v>
      </c>
      <c r="AR66" s="34">
        <v>184</v>
      </c>
      <c r="AS66" s="34">
        <v>214</v>
      </c>
      <c r="AT66" s="34">
        <v>179</v>
      </c>
      <c r="AU66" s="34">
        <v>144</v>
      </c>
      <c r="AV66" s="34">
        <v>160</v>
      </c>
      <c r="AW66" s="34">
        <v>166</v>
      </c>
      <c r="AX66" s="34">
        <v>73</v>
      </c>
      <c r="AY66" s="34">
        <v>80</v>
      </c>
      <c r="AZ66" s="34">
        <v>82</v>
      </c>
      <c r="BA66" s="34" t="s">
        <v>745</v>
      </c>
      <c r="BB66" s="34">
        <v>90</v>
      </c>
      <c r="BC66" s="34">
        <v>212</v>
      </c>
      <c r="BD66" s="34">
        <v>320</v>
      </c>
      <c r="BE66" s="34">
        <v>334</v>
      </c>
      <c r="BF66" s="34">
        <v>318</v>
      </c>
      <c r="BG66" s="34">
        <v>274</v>
      </c>
      <c r="BH66" s="34">
        <v>280</v>
      </c>
      <c r="BI66" s="34">
        <v>347</v>
      </c>
      <c r="BJ66" s="34">
        <v>391</v>
      </c>
      <c r="BK66" s="34">
        <v>470</v>
      </c>
      <c r="BL66" s="34">
        <v>509</v>
      </c>
      <c r="BM66" s="34">
        <v>522</v>
      </c>
      <c r="BN66" s="34">
        <v>480</v>
      </c>
      <c r="BO66" s="34">
        <v>576</v>
      </c>
      <c r="BP66" s="34">
        <v>579</v>
      </c>
      <c r="BQ66" s="34">
        <v>767</v>
      </c>
      <c r="BR66" s="34">
        <v>815</v>
      </c>
      <c r="BS66" s="34">
        <v>885</v>
      </c>
      <c r="BT66" s="34">
        <v>950</v>
      </c>
      <c r="BU66" s="34">
        <v>882</v>
      </c>
      <c r="BV66" s="34">
        <v>986</v>
      </c>
      <c r="BW66" s="34">
        <v>980</v>
      </c>
      <c r="BX66" s="34">
        <v>1078</v>
      </c>
      <c r="BY66" s="34">
        <v>1200</v>
      </c>
    </row>
    <row r="67" spans="1:77" x14ac:dyDescent="0.35">
      <c r="A67" s="34">
        <v>1994</v>
      </c>
      <c r="B67" s="34">
        <v>1995</v>
      </c>
      <c r="C67" s="44" t="s">
        <v>134</v>
      </c>
      <c r="D67" s="44" t="s">
        <v>744</v>
      </c>
      <c r="E67" s="45" t="s">
        <v>716</v>
      </c>
      <c r="F67" s="34" t="s">
        <v>745</v>
      </c>
      <c r="G67" s="34" t="s">
        <v>745</v>
      </c>
      <c r="H67" s="34" t="s">
        <v>745</v>
      </c>
      <c r="I67" s="34" t="s">
        <v>745</v>
      </c>
      <c r="J67" s="34" t="s">
        <v>745</v>
      </c>
      <c r="K67" s="34" t="s">
        <v>745</v>
      </c>
      <c r="L67" s="34" t="s">
        <v>745</v>
      </c>
      <c r="M67" s="34" t="s">
        <v>745</v>
      </c>
      <c r="N67" s="34" t="s">
        <v>745</v>
      </c>
      <c r="O67" s="34" t="s">
        <v>745</v>
      </c>
      <c r="P67" s="34" t="s">
        <v>745</v>
      </c>
      <c r="Q67" s="34" t="s">
        <v>745</v>
      </c>
      <c r="R67" s="34" t="s">
        <v>745</v>
      </c>
      <c r="S67" s="34" t="s">
        <v>745</v>
      </c>
      <c r="T67" s="34" t="s">
        <v>745</v>
      </c>
      <c r="U67" s="34" t="s">
        <v>745</v>
      </c>
      <c r="V67" s="34" t="s">
        <v>745</v>
      </c>
      <c r="W67" s="34" t="s">
        <v>745</v>
      </c>
      <c r="X67" s="34" t="s">
        <v>745</v>
      </c>
      <c r="Y67" s="34" t="s">
        <v>745</v>
      </c>
      <c r="Z67" s="34" t="s">
        <v>745</v>
      </c>
      <c r="AA67" s="34" t="s">
        <v>745</v>
      </c>
      <c r="AB67" s="34" t="s">
        <v>745</v>
      </c>
      <c r="AC67" s="34" t="s">
        <v>745</v>
      </c>
      <c r="AD67" s="34" t="s">
        <v>745</v>
      </c>
      <c r="AE67" s="34" t="s">
        <v>745</v>
      </c>
      <c r="AF67" s="34" t="s">
        <v>745</v>
      </c>
      <c r="AG67" s="34" t="s">
        <v>745</v>
      </c>
      <c r="AH67" s="34" t="s">
        <v>745</v>
      </c>
      <c r="AI67" s="34" t="s">
        <v>745</v>
      </c>
      <c r="AJ67" s="34" t="s">
        <v>745</v>
      </c>
      <c r="AK67" s="34" t="s">
        <v>745</v>
      </c>
      <c r="AL67" s="34" t="s">
        <v>745</v>
      </c>
      <c r="AM67" s="34" t="s">
        <v>745</v>
      </c>
      <c r="AN67" s="34" t="s">
        <v>745</v>
      </c>
      <c r="AO67" s="34" t="s">
        <v>745</v>
      </c>
      <c r="AP67" s="34" t="s">
        <v>745</v>
      </c>
      <c r="AQ67" s="34" t="s">
        <v>745</v>
      </c>
      <c r="AR67" s="34" t="s">
        <v>745</v>
      </c>
      <c r="AS67" s="34" t="s">
        <v>745</v>
      </c>
      <c r="AT67" s="34" t="s">
        <v>745</v>
      </c>
      <c r="AU67" s="34" t="s">
        <v>745</v>
      </c>
      <c r="AV67" s="34" t="s">
        <v>745</v>
      </c>
      <c r="AW67" s="34" t="s">
        <v>745</v>
      </c>
      <c r="AX67" s="34" t="s">
        <v>745</v>
      </c>
      <c r="AY67" s="34" t="s">
        <v>745</v>
      </c>
      <c r="AZ67" s="34">
        <v>1378</v>
      </c>
      <c r="BA67" s="34">
        <v>1769</v>
      </c>
      <c r="BB67" s="34">
        <v>2007</v>
      </c>
      <c r="BC67" s="34">
        <v>2440</v>
      </c>
      <c r="BD67" s="34">
        <v>2929</v>
      </c>
      <c r="BE67" s="34">
        <v>2777</v>
      </c>
      <c r="BF67" s="34">
        <v>3343</v>
      </c>
      <c r="BG67" s="34">
        <v>3423</v>
      </c>
      <c r="BH67" s="34">
        <v>3745</v>
      </c>
      <c r="BI67" s="34">
        <v>3754</v>
      </c>
      <c r="BJ67" s="34">
        <v>4534</v>
      </c>
      <c r="BK67" s="34">
        <v>5048</v>
      </c>
      <c r="BL67" s="34">
        <v>5277</v>
      </c>
      <c r="BM67" s="34">
        <v>5784</v>
      </c>
      <c r="BN67" s="34">
        <v>6199</v>
      </c>
      <c r="BO67" s="34">
        <v>4827</v>
      </c>
      <c r="BP67" s="34">
        <v>6264</v>
      </c>
      <c r="BQ67" s="34">
        <v>7977</v>
      </c>
      <c r="BR67" s="34">
        <v>8359</v>
      </c>
      <c r="BS67" s="34">
        <v>7833</v>
      </c>
      <c r="BT67" s="34">
        <v>8117</v>
      </c>
      <c r="BU67" s="34">
        <v>8226</v>
      </c>
      <c r="BV67" s="34">
        <v>7960</v>
      </c>
      <c r="BW67" s="34">
        <v>8656</v>
      </c>
      <c r="BX67" s="34">
        <v>8588</v>
      </c>
      <c r="BY67" s="34">
        <v>8718</v>
      </c>
    </row>
    <row r="68" spans="1:77" x14ac:dyDescent="0.35">
      <c r="A68" s="34">
        <v>1986</v>
      </c>
      <c r="B68" s="34">
        <v>1995</v>
      </c>
      <c r="C68" s="44" t="s">
        <v>132</v>
      </c>
      <c r="D68" s="44" t="s">
        <v>744</v>
      </c>
      <c r="E68" s="45" t="s">
        <v>716</v>
      </c>
      <c r="F68" s="34" t="s">
        <v>745</v>
      </c>
      <c r="G68" s="34" t="s">
        <v>745</v>
      </c>
      <c r="H68" s="34" t="s">
        <v>745</v>
      </c>
      <c r="I68" s="34" t="s">
        <v>745</v>
      </c>
      <c r="J68" s="34" t="s">
        <v>745</v>
      </c>
      <c r="K68" s="34" t="s">
        <v>745</v>
      </c>
      <c r="L68" s="34" t="s">
        <v>745</v>
      </c>
      <c r="M68" s="34" t="s">
        <v>745</v>
      </c>
      <c r="N68" s="34" t="s">
        <v>745</v>
      </c>
      <c r="O68" s="34" t="s">
        <v>745</v>
      </c>
      <c r="P68" s="34" t="s">
        <v>745</v>
      </c>
      <c r="Q68" s="34" t="s">
        <v>745</v>
      </c>
      <c r="R68" s="34" t="s">
        <v>745</v>
      </c>
      <c r="S68" s="34" t="s">
        <v>745</v>
      </c>
      <c r="T68" s="34" t="s">
        <v>745</v>
      </c>
      <c r="U68" s="34" t="s">
        <v>745</v>
      </c>
      <c r="V68" s="34" t="s">
        <v>745</v>
      </c>
      <c r="W68" s="34" t="s">
        <v>745</v>
      </c>
      <c r="X68" s="34" t="s">
        <v>745</v>
      </c>
      <c r="Y68" s="34" t="s">
        <v>745</v>
      </c>
      <c r="Z68" s="34" t="s">
        <v>745</v>
      </c>
      <c r="AA68" s="34" t="s">
        <v>745</v>
      </c>
      <c r="AB68" s="34" t="s">
        <v>745</v>
      </c>
      <c r="AC68" s="34" t="s">
        <v>745</v>
      </c>
      <c r="AD68" s="34" t="s">
        <v>745</v>
      </c>
      <c r="AE68" s="34" t="s">
        <v>745</v>
      </c>
      <c r="AF68" s="34" t="s">
        <v>745</v>
      </c>
      <c r="AG68" s="34" t="s">
        <v>745</v>
      </c>
      <c r="AH68" s="34" t="s">
        <v>745</v>
      </c>
      <c r="AI68" s="34" t="s">
        <v>745</v>
      </c>
      <c r="AJ68" s="34" t="s">
        <v>745</v>
      </c>
      <c r="AK68" s="34" t="s">
        <v>745</v>
      </c>
      <c r="AL68" s="34" t="s">
        <v>745</v>
      </c>
      <c r="AM68" s="34" t="s">
        <v>745</v>
      </c>
      <c r="AN68" s="34" t="s">
        <v>745</v>
      </c>
      <c r="AO68" s="34" t="s">
        <v>745</v>
      </c>
      <c r="AP68" s="34" t="s">
        <v>745</v>
      </c>
      <c r="AQ68" s="34" t="s">
        <v>745</v>
      </c>
      <c r="AR68" s="34">
        <v>36081</v>
      </c>
      <c r="AS68" s="34">
        <v>48712</v>
      </c>
      <c r="AT68" s="34">
        <v>63493</v>
      </c>
      <c r="AU68" s="34">
        <v>73336</v>
      </c>
      <c r="AV68" s="34">
        <v>82390</v>
      </c>
      <c r="AW68" s="34">
        <v>98659</v>
      </c>
      <c r="AX68" s="34">
        <v>119586</v>
      </c>
      <c r="AY68" s="34">
        <v>135385</v>
      </c>
      <c r="AZ68" s="34">
        <v>151465</v>
      </c>
      <c r="BA68" s="34">
        <v>173871</v>
      </c>
      <c r="BB68" s="34">
        <v>180914</v>
      </c>
      <c r="BC68" s="34">
        <v>188195</v>
      </c>
      <c r="BD68" s="34">
        <v>174864</v>
      </c>
      <c r="BE68" s="34">
        <v>174403</v>
      </c>
      <c r="BF68" s="34">
        <v>202683</v>
      </c>
      <c r="BG68" s="34">
        <v>191066</v>
      </c>
      <c r="BH68" s="34">
        <v>201928</v>
      </c>
      <c r="BI68" s="34">
        <v>228708</v>
      </c>
      <c r="BJ68" s="34">
        <v>265543</v>
      </c>
      <c r="BK68" s="34">
        <v>292119</v>
      </c>
      <c r="BL68" s="34">
        <v>322669</v>
      </c>
      <c r="BM68" s="34">
        <v>349386</v>
      </c>
      <c r="BN68" s="34">
        <v>370242</v>
      </c>
      <c r="BO68" s="34">
        <v>329422</v>
      </c>
      <c r="BP68" s="34">
        <v>400692</v>
      </c>
      <c r="BQ68" s="34">
        <v>455573</v>
      </c>
      <c r="BR68" s="34">
        <v>492907</v>
      </c>
      <c r="BS68" s="34">
        <v>535546</v>
      </c>
      <c r="BT68" s="34">
        <v>524130</v>
      </c>
      <c r="BU68" s="34">
        <v>510486</v>
      </c>
      <c r="BV68" s="34">
        <v>516635</v>
      </c>
      <c r="BW68" s="34">
        <v>549865</v>
      </c>
      <c r="BX68" s="34">
        <v>568456</v>
      </c>
      <c r="BY68" s="34">
        <v>534887</v>
      </c>
    </row>
    <row r="69" spans="1:77" x14ac:dyDescent="0.35">
      <c r="A69" s="34">
        <v>1973</v>
      </c>
      <c r="B69" s="34">
        <v>1995</v>
      </c>
      <c r="C69" s="44" t="s">
        <v>140</v>
      </c>
      <c r="D69" s="44" t="s">
        <v>744</v>
      </c>
      <c r="E69" s="45" t="s">
        <v>716</v>
      </c>
      <c r="F69" s="34" t="s">
        <v>745</v>
      </c>
      <c r="G69" s="34" t="s">
        <v>745</v>
      </c>
      <c r="H69" s="34" t="s">
        <v>745</v>
      </c>
      <c r="I69" s="34" t="s">
        <v>745</v>
      </c>
      <c r="J69" s="34" t="s">
        <v>745</v>
      </c>
      <c r="K69" s="34" t="s">
        <v>745</v>
      </c>
      <c r="L69" s="34" t="s">
        <v>745</v>
      </c>
      <c r="M69" s="34" t="s">
        <v>745</v>
      </c>
      <c r="N69" s="34" t="s">
        <v>745</v>
      </c>
      <c r="O69" s="34" t="s">
        <v>745</v>
      </c>
      <c r="P69" s="34" t="s">
        <v>745</v>
      </c>
      <c r="Q69" s="34" t="s">
        <v>745</v>
      </c>
      <c r="R69" s="34" t="s">
        <v>745</v>
      </c>
      <c r="S69" s="34" t="s">
        <v>745</v>
      </c>
      <c r="T69" s="34" t="s">
        <v>745</v>
      </c>
      <c r="U69" s="34" t="s">
        <v>745</v>
      </c>
      <c r="V69" s="34" t="s">
        <v>745</v>
      </c>
      <c r="W69" s="34" t="s">
        <v>745</v>
      </c>
      <c r="X69" s="34" t="s">
        <v>745</v>
      </c>
      <c r="Y69" s="34" t="s">
        <v>745</v>
      </c>
      <c r="Z69" s="34" t="s">
        <v>745</v>
      </c>
      <c r="AA69" s="34" t="s">
        <v>745</v>
      </c>
      <c r="AB69" s="34" t="s">
        <v>745</v>
      </c>
      <c r="AC69" s="34" t="s">
        <v>745</v>
      </c>
      <c r="AD69" s="34" t="s">
        <v>745</v>
      </c>
      <c r="AE69" s="34">
        <v>4433</v>
      </c>
      <c r="AF69" s="34">
        <v>5130</v>
      </c>
      <c r="AG69" s="34">
        <v>6091</v>
      </c>
      <c r="AH69" s="34">
        <v>4934</v>
      </c>
      <c r="AI69" s="34">
        <v>5832</v>
      </c>
      <c r="AJ69" s="34">
        <v>6408</v>
      </c>
      <c r="AK69" s="34">
        <v>7930</v>
      </c>
      <c r="AL69" s="34">
        <v>8610</v>
      </c>
      <c r="AM69" s="34">
        <v>8730</v>
      </c>
      <c r="AN69" s="34">
        <v>8860</v>
      </c>
      <c r="AO69" s="34">
        <v>8770</v>
      </c>
      <c r="AP69" s="34">
        <v>8620</v>
      </c>
      <c r="AQ69" s="34">
        <v>8470</v>
      </c>
      <c r="AR69" s="34">
        <v>9170</v>
      </c>
      <c r="AS69" s="34">
        <v>9580</v>
      </c>
      <c r="AT69" s="34">
        <v>10000</v>
      </c>
      <c r="AU69" s="34">
        <v>9670</v>
      </c>
      <c r="AV69" s="34">
        <v>10000</v>
      </c>
      <c r="AW69" s="34">
        <v>10185</v>
      </c>
      <c r="AX69" s="34">
        <v>10705</v>
      </c>
      <c r="AY69" s="34">
        <v>8905</v>
      </c>
      <c r="AZ69" s="34">
        <v>10700</v>
      </c>
      <c r="BA69" s="34">
        <v>12865</v>
      </c>
      <c r="BB69" s="34">
        <v>15705</v>
      </c>
      <c r="BC69" s="34">
        <v>19100</v>
      </c>
      <c r="BD69" s="34">
        <v>23005</v>
      </c>
      <c r="BE69" s="34">
        <v>25032</v>
      </c>
      <c r="BF69" s="34">
        <v>28192</v>
      </c>
      <c r="BG69" s="34">
        <v>30436</v>
      </c>
      <c r="BH69" s="34">
        <v>34517</v>
      </c>
      <c r="BI69" s="34">
        <v>43094</v>
      </c>
      <c r="BJ69" s="34">
        <v>55567</v>
      </c>
      <c r="BK69" s="34">
        <v>62936</v>
      </c>
      <c r="BL69" s="34">
        <v>75255</v>
      </c>
      <c r="BM69" s="34">
        <v>95400</v>
      </c>
      <c r="BN69" s="34">
        <v>108504</v>
      </c>
      <c r="BO69" s="34">
        <v>83008</v>
      </c>
      <c r="BP69" s="34">
        <v>95483</v>
      </c>
      <c r="BQ69" s="34">
        <v>112312</v>
      </c>
      <c r="BR69" s="34">
        <v>103570</v>
      </c>
      <c r="BS69" s="34">
        <v>107503</v>
      </c>
      <c r="BT69" s="34">
        <v>110622</v>
      </c>
      <c r="BU69" s="34">
        <v>98524</v>
      </c>
      <c r="BV69" s="34">
        <v>101919</v>
      </c>
      <c r="BW69" s="34">
        <v>113806</v>
      </c>
      <c r="BX69" s="34">
        <v>124705</v>
      </c>
      <c r="BY69" s="34">
        <v>123616</v>
      </c>
    </row>
    <row r="70" spans="1:77" x14ac:dyDescent="0.35">
      <c r="A70" s="34">
        <v>1968</v>
      </c>
      <c r="B70" s="34">
        <v>1995</v>
      </c>
      <c r="C70" s="44" t="s">
        <v>148</v>
      </c>
      <c r="D70" s="44" t="s">
        <v>744</v>
      </c>
      <c r="E70" s="45" t="s">
        <v>716</v>
      </c>
      <c r="F70" s="34" t="s">
        <v>745</v>
      </c>
      <c r="G70" s="34" t="s">
        <v>745</v>
      </c>
      <c r="H70" s="34" t="s">
        <v>745</v>
      </c>
      <c r="I70" s="34" t="s">
        <v>745</v>
      </c>
      <c r="J70" s="34" t="s">
        <v>745</v>
      </c>
      <c r="K70" s="34" t="s">
        <v>745</v>
      </c>
      <c r="L70" s="34" t="s">
        <v>745</v>
      </c>
      <c r="M70" s="34" t="s">
        <v>745</v>
      </c>
      <c r="N70" s="34" t="s">
        <v>745</v>
      </c>
      <c r="O70" s="34" t="s">
        <v>745</v>
      </c>
      <c r="P70" s="34" t="s">
        <v>745</v>
      </c>
      <c r="Q70" s="34" t="s">
        <v>745</v>
      </c>
      <c r="R70" s="34" t="s">
        <v>745</v>
      </c>
      <c r="S70" s="34" t="s">
        <v>745</v>
      </c>
      <c r="T70" s="34" t="s">
        <v>745</v>
      </c>
      <c r="U70" s="34" t="s">
        <v>745</v>
      </c>
      <c r="V70" s="34" t="s">
        <v>745</v>
      </c>
      <c r="W70" s="34" t="s">
        <v>745</v>
      </c>
      <c r="X70" s="34" t="s">
        <v>745</v>
      </c>
      <c r="Y70" s="34" t="s">
        <v>745</v>
      </c>
      <c r="Z70" s="34">
        <v>80</v>
      </c>
      <c r="AA70" s="34">
        <v>108</v>
      </c>
      <c r="AB70" s="34">
        <v>147</v>
      </c>
      <c r="AC70" s="34">
        <v>150</v>
      </c>
      <c r="AD70" s="34">
        <v>189</v>
      </c>
      <c r="AE70" s="34">
        <v>290</v>
      </c>
      <c r="AF70" s="34">
        <v>331</v>
      </c>
      <c r="AG70" s="34">
        <v>306</v>
      </c>
      <c r="AH70" s="34">
        <v>401</v>
      </c>
      <c r="AI70" s="34">
        <v>512</v>
      </c>
      <c r="AJ70" s="34">
        <v>641</v>
      </c>
      <c r="AK70" s="34">
        <v>782</v>
      </c>
      <c r="AL70" s="34">
        <v>918</v>
      </c>
      <c r="AM70" s="34">
        <v>894</v>
      </c>
      <c r="AN70" s="34">
        <v>685</v>
      </c>
      <c r="AO70" s="34">
        <v>740</v>
      </c>
      <c r="AP70" s="34">
        <v>739</v>
      </c>
      <c r="AQ70" s="34">
        <v>815</v>
      </c>
      <c r="AR70" s="34">
        <v>1099</v>
      </c>
      <c r="AS70" s="34">
        <v>1375</v>
      </c>
      <c r="AT70" s="34">
        <v>1424</v>
      </c>
      <c r="AU70" s="34">
        <v>1385</v>
      </c>
      <c r="AV70" s="34">
        <v>1592</v>
      </c>
      <c r="AW70" s="34">
        <v>1549</v>
      </c>
      <c r="AX70" s="34">
        <v>1528</v>
      </c>
      <c r="AY70" s="34">
        <v>1399</v>
      </c>
      <c r="AZ70" s="34">
        <v>1623</v>
      </c>
      <c r="BA70" s="34">
        <v>1802</v>
      </c>
      <c r="BB70" s="34">
        <v>1897</v>
      </c>
      <c r="BC70" s="34">
        <v>1851</v>
      </c>
      <c r="BD70" s="34">
        <v>1931</v>
      </c>
      <c r="BE70" s="34">
        <v>2004</v>
      </c>
      <c r="BF70" s="34">
        <v>1901</v>
      </c>
      <c r="BG70" s="34">
        <v>2019</v>
      </c>
      <c r="BH70" s="34">
        <v>2229</v>
      </c>
      <c r="BI70" s="34">
        <v>2381</v>
      </c>
      <c r="BJ70" s="34">
        <v>2839</v>
      </c>
      <c r="BK70" s="34">
        <v>3091</v>
      </c>
      <c r="BL70" s="34">
        <v>3453</v>
      </c>
      <c r="BM70" s="34">
        <v>4783</v>
      </c>
      <c r="BN70" s="34">
        <v>5382</v>
      </c>
      <c r="BO70" s="34">
        <v>4057</v>
      </c>
      <c r="BP70" s="34">
        <v>4604</v>
      </c>
      <c r="BQ70" s="34">
        <v>5347</v>
      </c>
      <c r="BR70" s="34">
        <v>5064</v>
      </c>
      <c r="BS70" s="34">
        <v>4998</v>
      </c>
      <c r="BT70" s="34">
        <v>5053</v>
      </c>
      <c r="BU70" s="34">
        <v>4732</v>
      </c>
      <c r="BV70" s="34">
        <v>4436</v>
      </c>
      <c r="BW70" s="34">
        <v>4878</v>
      </c>
      <c r="BX70" s="34">
        <v>5556</v>
      </c>
      <c r="BY70" s="34">
        <v>5223</v>
      </c>
    </row>
    <row r="71" spans="1:77" x14ac:dyDescent="0.35">
      <c r="A71" s="34">
        <v>1948</v>
      </c>
      <c r="B71" s="34">
        <v>1995</v>
      </c>
      <c r="C71" s="44" t="s">
        <v>144</v>
      </c>
      <c r="D71" s="44" t="s">
        <v>744</v>
      </c>
      <c r="E71" s="45" t="s">
        <v>716</v>
      </c>
      <c r="F71" s="34">
        <v>1295</v>
      </c>
      <c r="G71" s="34">
        <v>1197</v>
      </c>
      <c r="H71" s="34">
        <v>1145</v>
      </c>
      <c r="I71" s="34">
        <v>1602</v>
      </c>
      <c r="J71" s="34">
        <v>1243</v>
      </c>
      <c r="K71" s="34">
        <v>1101</v>
      </c>
      <c r="L71" s="34">
        <v>1169</v>
      </c>
      <c r="M71" s="34">
        <v>1263</v>
      </c>
      <c r="N71" s="34">
        <v>1257</v>
      </c>
      <c r="O71" s="34">
        <v>1380</v>
      </c>
      <c r="P71" s="34">
        <v>1216</v>
      </c>
      <c r="Q71" s="34">
        <v>1323</v>
      </c>
      <c r="R71" s="34">
        <v>1332</v>
      </c>
      <c r="S71" s="34">
        <v>1386</v>
      </c>
      <c r="T71" s="34">
        <v>1403</v>
      </c>
      <c r="U71" s="34">
        <v>1626</v>
      </c>
      <c r="V71" s="34">
        <v>1705</v>
      </c>
      <c r="W71" s="34">
        <v>1687</v>
      </c>
      <c r="X71" s="34">
        <v>1954</v>
      </c>
      <c r="Y71" s="34">
        <v>1613</v>
      </c>
      <c r="Z71" s="34">
        <v>1761</v>
      </c>
      <c r="AA71" s="34">
        <v>1835</v>
      </c>
      <c r="AB71" s="34">
        <v>2026</v>
      </c>
      <c r="AC71" s="34">
        <v>2036</v>
      </c>
      <c r="AD71" s="34">
        <v>2448</v>
      </c>
      <c r="AE71" s="34">
        <v>2917</v>
      </c>
      <c r="AF71" s="34">
        <v>3926</v>
      </c>
      <c r="AG71" s="34">
        <v>4355</v>
      </c>
      <c r="AH71" s="34">
        <v>5549</v>
      </c>
      <c r="AI71" s="34">
        <v>6378</v>
      </c>
      <c r="AJ71" s="34">
        <v>6671</v>
      </c>
      <c r="AK71" s="34">
        <v>7806</v>
      </c>
      <c r="AL71" s="34">
        <v>8586</v>
      </c>
      <c r="AM71" s="34">
        <v>8295</v>
      </c>
      <c r="AN71" s="34">
        <v>9358</v>
      </c>
      <c r="AO71" s="34">
        <v>9148</v>
      </c>
      <c r="AP71" s="34">
        <v>9451</v>
      </c>
      <c r="AQ71" s="34">
        <v>9140</v>
      </c>
      <c r="AR71" s="34">
        <v>9399</v>
      </c>
      <c r="AS71" s="34">
        <v>11298</v>
      </c>
      <c r="AT71" s="34">
        <v>13234</v>
      </c>
      <c r="AU71" s="34">
        <v>15872</v>
      </c>
      <c r="AV71" s="34">
        <v>17969</v>
      </c>
      <c r="AW71" s="34">
        <v>17727</v>
      </c>
      <c r="AX71" s="34">
        <v>19628</v>
      </c>
      <c r="AY71" s="34">
        <v>21572</v>
      </c>
      <c r="AZ71" s="34">
        <v>25022</v>
      </c>
      <c r="BA71" s="34">
        <v>30630</v>
      </c>
      <c r="BB71" s="34">
        <v>33105</v>
      </c>
      <c r="BC71" s="34">
        <v>35008</v>
      </c>
      <c r="BD71" s="34">
        <v>33437</v>
      </c>
      <c r="BE71" s="34">
        <v>35667</v>
      </c>
      <c r="BF71" s="34">
        <v>42379</v>
      </c>
      <c r="BG71" s="34">
        <v>43361</v>
      </c>
      <c r="BH71" s="34">
        <v>49250</v>
      </c>
      <c r="BI71" s="34">
        <v>58963</v>
      </c>
      <c r="BJ71" s="34">
        <v>76649</v>
      </c>
      <c r="BK71" s="34">
        <v>99616</v>
      </c>
      <c r="BL71" s="34">
        <v>121808</v>
      </c>
      <c r="BM71" s="34">
        <v>150159</v>
      </c>
      <c r="BN71" s="34">
        <v>194828</v>
      </c>
      <c r="BO71" s="34">
        <v>164909</v>
      </c>
      <c r="BP71" s="34">
        <v>226351</v>
      </c>
      <c r="BQ71" s="34">
        <v>302905</v>
      </c>
      <c r="BR71" s="34">
        <v>296828</v>
      </c>
      <c r="BS71" s="34">
        <v>314848</v>
      </c>
      <c r="BT71" s="34">
        <v>322694</v>
      </c>
      <c r="BU71" s="34">
        <v>267951</v>
      </c>
      <c r="BV71" s="34">
        <v>264542</v>
      </c>
      <c r="BW71" s="34">
        <v>299241</v>
      </c>
      <c r="BX71" s="34">
        <v>324778</v>
      </c>
      <c r="BY71" s="34">
        <v>324250</v>
      </c>
    </row>
    <row r="72" spans="1:77" x14ac:dyDescent="0.35">
      <c r="A72" s="34">
        <v>1950</v>
      </c>
      <c r="B72" s="34">
        <v>1995</v>
      </c>
      <c r="C72" s="44" t="s">
        <v>142</v>
      </c>
      <c r="D72" s="44" t="s">
        <v>744</v>
      </c>
      <c r="E72" s="45" t="s">
        <v>716</v>
      </c>
      <c r="F72" s="34" t="s">
        <v>745</v>
      </c>
      <c r="G72" s="34" t="s">
        <v>745</v>
      </c>
      <c r="H72" s="34">
        <v>800</v>
      </c>
      <c r="I72" s="34">
        <v>1292</v>
      </c>
      <c r="J72" s="34">
        <v>934</v>
      </c>
      <c r="K72" s="34">
        <v>840</v>
      </c>
      <c r="L72" s="34">
        <v>867</v>
      </c>
      <c r="M72" s="34">
        <v>946</v>
      </c>
      <c r="N72" s="34">
        <v>925</v>
      </c>
      <c r="O72" s="34">
        <v>955</v>
      </c>
      <c r="P72" s="34">
        <v>791</v>
      </c>
      <c r="Q72" s="34">
        <v>931</v>
      </c>
      <c r="R72" s="34">
        <v>841</v>
      </c>
      <c r="S72" s="34">
        <v>784</v>
      </c>
      <c r="T72" s="34">
        <v>682</v>
      </c>
      <c r="U72" s="34">
        <v>696</v>
      </c>
      <c r="V72" s="34">
        <v>724</v>
      </c>
      <c r="W72" s="34">
        <v>708</v>
      </c>
      <c r="X72" s="34">
        <v>679</v>
      </c>
      <c r="Y72" s="34">
        <v>665</v>
      </c>
      <c r="Z72" s="34">
        <v>731</v>
      </c>
      <c r="AA72" s="34">
        <v>854</v>
      </c>
      <c r="AB72" s="34">
        <v>1108</v>
      </c>
      <c r="AC72" s="34">
        <v>1234</v>
      </c>
      <c r="AD72" s="34">
        <v>1777</v>
      </c>
      <c r="AE72" s="34">
        <v>3211</v>
      </c>
      <c r="AF72" s="34">
        <v>7426</v>
      </c>
      <c r="AG72" s="34">
        <v>7102</v>
      </c>
      <c r="AH72" s="34">
        <v>8547</v>
      </c>
      <c r="AI72" s="34">
        <v>10853</v>
      </c>
      <c r="AJ72" s="34">
        <v>11643</v>
      </c>
      <c r="AK72" s="34">
        <v>15591</v>
      </c>
      <c r="AL72" s="34">
        <v>21909</v>
      </c>
      <c r="AM72" s="34">
        <v>22260</v>
      </c>
      <c r="AN72" s="34">
        <v>22293</v>
      </c>
      <c r="AO72" s="34">
        <v>21152</v>
      </c>
      <c r="AP72" s="34">
        <v>21902</v>
      </c>
      <c r="AQ72" s="34">
        <v>18590</v>
      </c>
      <c r="AR72" s="34">
        <v>16075</v>
      </c>
      <c r="AS72" s="34">
        <v>17135</v>
      </c>
      <c r="AT72" s="34">
        <v>19465</v>
      </c>
      <c r="AU72" s="34">
        <v>22160</v>
      </c>
      <c r="AV72" s="34">
        <v>25675</v>
      </c>
      <c r="AW72" s="34">
        <v>29142</v>
      </c>
      <c r="AX72" s="34">
        <v>33967</v>
      </c>
      <c r="AY72" s="34">
        <v>36823</v>
      </c>
      <c r="AZ72" s="34">
        <v>40055</v>
      </c>
      <c r="BA72" s="34">
        <v>45417</v>
      </c>
      <c r="BB72" s="34">
        <v>49814</v>
      </c>
      <c r="BC72" s="34">
        <v>56298</v>
      </c>
      <c r="BD72" s="34">
        <v>50370</v>
      </c>
      <c r="BE72" s="34">
        <v>51243</v>
      </c>
      <c r="BF72" s="34">
        <v>65403</v>
      </c>
      <c r="BG72" s="34">
        <v>57361</v>
      </c>
      <c r="BH72" s="34">
        <v>59166</v>
      </c>
      <c r="BI72" s="34">
        <v>64108</v>
      </c>
      <c r="BJ72" s="34">
        <v>70767</v>
      </c>
      <c r="BK72" s="34">
        <v>86996</v>
      </c>
      <c r="BL72" s="34">
        <v>103527</v>
      </c>
      <c r="BM72" s="34">
        <v>118013</v>
      </c>
      <c r="BN72" s="34">
        <v>139606</v>
      </c>
      <c r="BO72" s="34">
        <v>119646</v>
      </c>
      <c r="BP72" s="34">
        <v>157779</v>
      </c>
      <c r="BQ72" s="34">
        <v>203497</v>
      </c>
      <c r="BR72" s="34">
        <v>190032</v>
      </c>
      <c r="BS72" s="34">
        <v>182552</v>
      </c>
      <c r="BT72" s="34">
        <v>176293</v>
      </c>
      <c r="BU72" s="34">
        <v>150366</v>
      </c>
      <c r="BV72" s="34">
        <v>144490</v>
      </c>
      <c r="BW72" s="34">
        <v>168811</v>
      </c>
      <c r="BX72" s="34">
        <v>180215</v>
      </c>
      <c r="BY72" s="34">
        <v>167683</v>
      </c>
    </row>
    <row r="73" spans="1:77" x14ac:dyDescent="0.35">
      <c r="A73" s="34">
        <v>1967</v>
      </c>
      <c r="B73" s="34">
        <v>1995</v>
      </c>
      <c r="C73" s="44" t="s">
        <v>146</v>
      </c>
      <c r="D73" s="44" t="s">
        <v>744</v>
      </c>
      <c r="E73" s="45" t="s">
        <v>716</v>
      </c>
      <c r="F73" s="34" t="s">
        <v>745</v>
      </c>
      <c r="G73" s="34" t="s">
        <v>745</v>
      </c>
      <c r="H73" s="34" t="s">
        <v>745</v>
      </c>
      <c r="I73" s="34" t="s">
        <v>745</v>
      </c>
      <c r="J73" s="34" t="s">
        <v>745</v>
      </c>
      <c r="K73" s="34" t="s">
        <v>745</v>
      </c>
      <c r="L73" s="34" t="s">
        <v>745</v>
      </c>
      <c r="M73" s="34" t="s">
        <v>745</v>
      </c>
      <c r="N73" s="34" t="s">
        <v>745</v>
      </c>
      <c r="O73" s="34" t="s">
        <v>745</v>
      </c>
      <c r="P73" s="34" t="s">
        <v>745</v>
      </c>
      <c r="Q73" s="34" t="s">
        <v>745</v>
      </c>
      <c r="R73" s="34" t="s">
        <v>745</v>
      </c>
      <c r="S73" s="34" t="s">
        <v>745</v>
      </c>
      <c r="T73" s="34" t="s">
        <v>745</v>
      </c>
      <c r="U73" s="34" t="s">
        <v>745</v>
      </c>
      <c r="V73" s="34" t="s">
        <v>745</v>
      </c>
      <c r="W73" s="34" t="s">
        <v>745</v>
      </c>
      <c r="X73" s="34" t="s">
        <v>745</v>
      </c>
      <c r="Y73" s="34">
        <v>790</v>
      </c>
      <c r="Z73" s="34">
        <v>798</v>
      </c>
      <c r="AA73" s="34">
        <v>891</v>
      </c>
      <c r="AB73" s="34">
        <v>1120</v>
      </c>
      <c r="AC73" s="34">
        <v>1312</v>
      </c>
      <c r="AD73" s="34">
        <v>1607</v>
      </c>
      <c r="AE73" s="34">
        <v>2131</v>
      </c>
      <c r="AF73" s="34">
        <v>2658</v>
      </c>
      <c r="AG73" s="34">
        <v>3192</v>
      </c>
      <c r="AH73" s="34">
        <v>3315</v>
      </c>
      <c r="AI73" s="34">
        <v>4404</v>
      </c>
      <c r="AJ73" s="34">
        <v>5691</v>
      </c>
      <c r="AK73" s="34">
        <v>7143</v>
      </c>
      <c r="AL73" s="34">
        <v>8398</v>
      </c>
      <c r="AM73" s="34">
        <v>7678</v>
      </c>
      <c r="AN73" s="34">
        <v>8063</v>
      </c>
      <c r="AO73" s="34">
        <v>8592</v>
      </c>
      <c r="AP73" s="34">
        <v>9642</v>
      </c>
      <c r="AQ73" s="34">
        <v>10358</v>
      </c>
      <c r="AR73" s="34">
        <v>12658</v>
      </c>
      <c r="AS73" s="34">
        <v>15999</v>
      </c>
      <c r="AT73" s="34">
        <v>18723</v>
      </c>
      <c r="AU73" s="34">
        <v>20667</v>
      </c>
      <c r="AV73" s="34">
        <v>23743</v>
      </c>
      <c r="AW73" s="34">
        <v>24224</v>
      </c>
      <c r="AX73" s="34">
        <v>28331</v>
      </c>
      <c r="AY73" s="34">
        <v>28992</v>
      </c>
      <c r="AZ73" s="34">
        <v>33996</v>
      </c>
      <c r="BA73" s="34">
        <v>44705</v>
      </c>
      <c r="BB73" s="34">
        <v>48339</v>
      </c>
      <c r="BC73" s="34">
        <v>53348</v>
      </c>
      <c r="BD73" s="34">
        <v>64330</v>
      </c>
      <c r="BE73" s="34">
        <v>71239</v>
      </c>
      <c r="BF73" s="34">
        <v>77413</v>
      </c>
      <c r="BG73" s="34">
        <v>82835</v>
      </c>
      <c r="BH73" s="34">
        <v>88265</v>
      </c>
      <c r="BI73" s="34">
        <v>92755</v>
      </c>
      <c r="BJ73" s="34">
        <v>104788</v>
      </c>
      <c r="BK73" s="34">
        <v>109657</v>
      </c>
      <c r="BL73" s="34">
        <v>108726</v>
      </c>
      <c r="BM73" s="34">
        <v>121543</v>
      </c>
      <c r="BN73" s="34">
        <v>125719</v>
      </c>
      <c r="BO73" s="34">
        <v>115928</v>
      </c>
      <c r="BP73" s="34">
        <v>116497</v>
      </c>
      <c r="BQ73" s="34">
        <v>125740</v>
      </c>
      <c r="BR73" s="34">
        <v>116773</v>
      </c>
      <c r="BS73" s="34">
        <v>116637</v>
      </c>
      <c r="BT73" s="34">
        <v>121057</v>
      </c>
      <c r="BU73" s="34">
        <v>123361</v>
      </c>
      <c r="BV73" s="34">
        <v>130864</v>
      </c>
      <c r="BW73" s="34">
        <v>137359</v>
      </c>
      <c r="BX73" s="34">
        <v>164794</v>
      </c>
      <c r="BY73" s="34">
        <v>169640</v>
      </c>
    </row>
    <row r="74" spans="1:77" x14ac:dyDescent="0.35">
      <c r="A74" s="34">
        <v>1962</v>
      </c>
      <c r="B74" s="34">
        <v>1995</v>
      </c>
      <c r="C74" s="44" t="s">
        <v>150</v>
      </c>
      <c r="D74" s="44" t="s">
        <v>744</v>
      </c>
      <c r="E74" s="45" t="s">
        <v>716</v>
      </c>
      <c r="F74" s="34" t="s">
        <v>745</v>
      </c>
      <c r="G74" s="34" t="s">
        <v>745</v>
      </c>
      <c r="H74" s="34" t="s">
        <v>745</v>
      </c>
      <c r="I74" s="34" t="s">
        <v>745</v>
      </c>
      <c r="J74" s="34" t="s">
        <v>745</v>
      </c>
      <c r="K74" s="34" t="s">
        <v>745</v>
      </c>
      <c r="L74" s="34" t="s">
        <v>745</v>
      </c>
      <c r="M74" s="34" t="s">
        <v>745</v>
      </c>
      <c r="N74" s="34" t="s">
        <v>745</v>
      </c>
      <c r="O74" s="34" t="s">
        <v>745</v>
      </c>
      <c r="P74" s="34" t="s">
        <v>745</v>
      </c>
      <c r="Q74" s="34" t="s">
        <v>745</v>
      </c>
      <c r="R74" s="34" t="s">
        <v>745</v>
      </c>
      <c r="S74" s="34" t="s">
        <v>745</v>
      </c>
      <c r="T74" s="34">
        <v>279</v>
      </c>
      <c r="U74" s="34">
        <v>352</v>
      </c>
      <c r="V74" s="34">
        <v>372</v>
      </c>
      <c r="W74" s="34">
        <v>430</v>
      </c>
      <c r="X74" s="34">
        <v>503</v>
      </c>
      <c r="Y74" s="34">
        <v>555</v>
      </c>
      <c r="Z74" s="34">
        <v>639</v>
      </c>
      <c r="AA74" s="34">
        <v>729</v>
      </c>
      <c r="AB74" s="34">
        <v>779</v>
      </c>
      <c r="AC74" s="34">
        <v>958</v>
      </c>
      <c r="AD74" s="34">
        <v>1147</v>
      </c>
      <c r="AE74" s="34">
        <v>1449</v>
      </c>
      <c r="AF74" s="34">
        <v>1825</v>
      </c>
      <c r="AG74" s="34">
        <v>1941</v>
      </c>
      <c r="AH74" s="34">
        <v>2415</v>
      </c>
      <c r="AI74" s="34">
        <v>3082</v>
      </c>
      <c r="AJ74" s="34">
        <v>3921</v>
      </c>
      <c r="AK74" s="34">
        <v>4546</v>
      </c>
      <c r="AL74" s="34">
        <v>5538</v>
      </c>
      <c r="AM74" s="34">
        <v>5670</v>
      </c>
      <c r="AN74" s="34">
        <v>5255</v>
      </c>
      <c r="AO74" s="34">
        <v>5108</v>
      </c>
      <c r="AP74" s="34">
        <v>5807</v>
      </c>
      <c r="AQ74" s="34">
        <v>6260</v>
      </c>
      <c r="AR74" s="34">
        <v>7154</v>
      </c>
      <c r="AS74" s="34">
        <v>8454</v>
      </c>
      <c r="AT74" s="34">
        <v>9752</v>
      </c>
      <c r="AU74" s="34">
        <v>11072</v>
      </c>
      <c r="AV74" s="34">
        <v>12080</v>
      </c>
      <c r="AW74" s="34">
        <v>11921</v>
      </c>
      <c r="AX74" s="34">
        <v>13119</v>
      </c>
      <c r="AY74" s="34">
        <v>14826</v>
      </c>
      <c r="AZ74" s="34">
        <v>16884</v>
      </c>
      <c r="BA74" s="34">
        <v>19046</v>
      </c>
      <c r="BB74" s="34">
        <v>20610</v>
      </c>
      <c r="BC74" s="34">
        <v>22503</v>
      </c>
      <c r="BD74" s="34">
        <v>22993</v>
      </c>
      <c r="BE74" s="34">
        <v>25794</v>
      </c>
      <c r="BF74" s="34">
        <v>31404</v>
      </c>
      <c r="BG74" s="34">
        <v>29048</v>
      </c>
      <c r="BH74" s="34">
        <v>29347</v>
      </c>
      <c r="BI74" s="34">
        <v>31784</v>
      </c>
      <c r="BJ74" s="34">
        <v>38618</v>
      </c>
      <c r="BK74" s="34">
        <v>42770</v>
      </c>
      <c r="BL74" s="34">
        <v>46789</v>
      </c>
      <c r="BM74" s="34">
        <v>54092</v>
      </c>
      <c r="BN74" s="34">
        <v>60825</v>
      </c>
      <c r="BO74" s="34">
        <v>47935</v>
      </c>
      <c r="BP74" s="34">
        <v>58415</v>
      </c>
      <c r="BQ74" s="34">
        <v>67648</v>
      </c>
      <c r="BR74" s="34">
        <v>63191</v>
      </c>
      <c r="BS74" s="34">
        <v>66607</v>
      </c>
      <c r="BT74" s="34">
        <v>68507</v>
      </c>
      <c r="BU74" s="34">
        <v>64063</v>
      </c>
      <c r="BV74" s="34">
        <v>60571</v>
      </c>
      <c r="BW74" s="34">
        <v>61150</v>
      </c>
      <c r="BX74" s="34">
        <v>61952</v>
      </c>
      <c r="BY74" s="34">
        <v>58507</v>
      </c>
    </row>
    <row r="75" spans="1:77" x14ac:dyDescent="0.35">
      <c r="A75" s="34">
        <v>1950</v>
      </c>
      <c r="B75" s="34">
        <v>1995</v>
      </c>
      <c r="C75" s="44" t="s">
        <v>152</v>
      </c>
      <c r="D75" s="44" t="s">
        <v>744</v>
      </c>
      <c r="E75" s="45" t="s">
        <v>716</v>
      </c>
      <c r="F75" s="34" t="s">
        <v>745</v>
      </c>
      <c r="G75" s="34" t="s">
        <v>745</v>
      </c>
      <c r="H75" s="34">
        <v>1206</v>
      </c>
      <c r="I75" s="34">
        <v>1648</v>
      </c>
      <c r="J75" s="34">
        <v>1387</v>
      </c>
      <c r="K75" s="34">
        <v>1507</v>
      </c>
      <c r="L75" s="34">
        <v>1638</v>
      </c>
      <c r="M75" s="34">
        <v>1856</v>
      </c>
      <c r="N75" s="34">
        <v>2146</v>
      </c>
      <c r="O75" s="34">
        <v>2547</v>
      </c>
      <c r="P75" s="34">
        <v>2577</v>
      </c>
      <c r="Q75" s="34">
        <v>2929</v>
      </c>
      <c r="R75" s="34">
        <v>3657</v>
      </c>
      <c r="S75" s="34">
        <v>4184</v>
      </c>
      <c r="T75" s="34">
        <v>4667</v>
      </c>
      <c r="U75" s="34">
        <v>5056</v>
      </c>
      <c r="V75" s="34">
        <v>5962</v>
      </c>
      <c r="W75" s="34">
        <v>7198</v>
      </c>
      <c r="X75" s="34">
        <v>8038</v>
      </c>
      <c r="Y75" s="34">
        <v>8706</v>
      </c>
      <c r="Z75" s="34">
        <v>10186</v>
      </c>
      <c r="AA75" s="34">
        <v>11728</v>
      </c>
      <c r="AB75" s="34">
        <v>13205</v>
      </c>
      <c r="AC75" s="34">
        <v>15105</v>
      </c>
      <c r="AD75" s="34">
        <v>18609</v>
      </c>
      <c r="AE75" s="34">
        <v>22226</v>
      </c>
      <c r="AF75" s="34">
        <v>30465</v>
      </c>
      <c r="AG75" s="34">
        <v>34988</v>
      </c>
      <c r="AH75" s="34">
        <v>37265</v>
      </c>
      <c r="AI75" s="34">
        <v>45305</v>
      </c>
      <c r="AJ75" s="34">
        <v>56090</v>
      </c>
      <c r="AK75" s="34">
        <v>72233</v>
      </c>
      <c r="AL75" s="34">
        <v>78104</v>
      </c>
      <c r="AM75" s="34">
        <v>77070</v>
      </c>
      <c r="AN75" s="34">
        <v>73791</v>
      </c>
      <c r="AO75" s="34">
        <v>72877</v>
      </c>
      <c r="AP75" s="34">
        <v>74564</v>
      </c>
      <c r="AQ75" s="34">
        <v>76717</v>
      </c>
      <c r="AR75" s="34">
        <v>97204</v>
      </c>
      <c r="AS75" s="34">
        <v>116711</v>
      </c>
      <c r="AT75" s="34">
        <v>127859</v>
      </c>
      <c r="AU75" s="34">
        <v>140556</v>
      </c>
      <c r="AV75" s="34">
        <v>170304</v>
      </c>
      <c r="AW75" s="34">
        <v>169465</v>
      </c>
      <c r="AX75" s="34">
        <v>178155</v>
      </c>
      <c r="AY75" s="34">
        <v>169229</v>
      </c>
      <c r="AZ75" s="34">
        <v>191362</v>
      </c>
      <c r="BA75" s="34">
        <v>233766</v>
      </c>
      <c r="BB75" s="34">
        <v>252293</v>
      </c>
      <c r="BC75" s="34">
        <v>240414</v>
      </c>
      <c r="BD75" s="34">
        <v>245801</v>
      </c>
      <c r="BE75" s="34">
        <v>235564</v>
      </c>
      <c r="BF75" s="34">
        <v>240518</v>
      </c>
      <c r="BG75" s="34">
        <v>244490</v>
      </c>
      <c r="BH75" s="34">
        <v>254427</v>
      </c>
      <c r="BI75" s="34">
        <v>299333</v>
      </c>
      <c r="BJ75" s="34">
        <v>353782</v>
      </c>
      <c r="BK75" s="34">
        <v>373135</v>
      </c>
      <c r="BL75" s="34">
        <v>416875</v>
      </c>
      <c r="BM75" s="34">
        <v>499882</v>
      </c>
      <c r="BN75" s="34">
        <v>542748</v>
      </c>
      <c r="BO75" s="34">
        <v>406909</v>
      </c>
      <c r="BP75" s="34">
        <v>447301</v>
      </c>
      <c r="BQ75" s="34">
        <v>523258</v>
      </c>
      <c r="BR75" s="34">
        <v>501306</v>
      </c>
      <c r="BS75" s="34">
        <v>518268</v>
      </c>
      <c r="BT75" s="34">
        <v>529797</v>
      </c>
      <c r="BU75" s="34">
        <v>456990</v>
      </c>
      <c r="BV75" s="34">
        <v>461737</v>
      </c>
      <c r="BW75" s="34">
        <v>507418</v>
      </c>
      <c r="BX75" s="34">
        <v>549526</v>
      </c>
      <c r="BY75" s="34">
        <v>532663</v>
      </c>
    </row>
    <row r="76" spans="1:77" x14ac:dyDescent="0.35">
      <c r="A76" s="34">
        <v>1963</v>
      </c>
      <c r="B76" s="34">
        <v>1995</v>
      </c>
      <c r="C76" s="44" t="s">
        <v>154</v>
      </c>
      <c r="D76" s="44" t="s">
        <v>744</v>
      </c>
      <c r="E76" s="45" t="s">
        <v>716</v>
      </c>
      <c r="F76" s="34" t="s">
        <v>745</v>
      </c>
      <c r="G76" s="34" t="s">
        <v>745</v>
      </c>
      <c r="H76" s="34" t="s">
        <v>745</v>
      </c>
      <c r="I76" s="34" t="s">
        <v>745</v>
      </c>
      <c r="J76" s="34" t="s">
        <v>745</v>
      </c>
      <c r="K76" s="34" t="s">
        <v>745</v>
      </c>
      <c r="L76" s="34" t="s">
        <v>745</v>
      </c>
      <c r="M76" s="34" t="s">
        <v>745</v>
      </c>
      <c r="N76" s="34" t="s">
        <v>745</v>
      </c>
      <c r="O76" s="34" t="s">
        <v>745</v>
      </c>
      <c r="P76" s="34" t="s">
        <v>745</v>
      </c>
      <c r="Q76" s="34" t="s">
        <v>745</v>
      </c>
      <c r="R76" s="34" t="s">
        <v>745</v>
      </c>
      <c r="S76" s="34" t="s">
        <v>745</v>
      </c>
      <c r="T76" s="34" t="s">
        <v>745</v>
      </c>
      <c r="U76" s="34">
        <v>202</v>
      </c>
      <c r="V76" s="34">
        <v>216</v>
      </c>
      <c r="W76" s="34">
        <v>214</v>
      </c>
      <c r="X76" s="34">
        <v>228</v>
      </c>
      <c r="Y76" s="34">
        <v>226</v>
      </c>
      <c r="Z76" s="34">
        <v>220</v>
      </c>
      <c r="AA76" s="34">
        <v>254</v>
      </c>
      <c r="AB76" s="34">
        <v>342</v>
      </c>
      <c r="AC76" s="34">
        <v>339</v>
      </c>
      <c r="AD76" s="34">
        <v>391</v>
      </c>
      <c r="AE76" s="34">
        <v>390</v>
      </c>
      <c r="AF76" s="34">
        <v>604</v>
      </c>
      <c r="AG76" s="34">
        <v>759</v>
      </c>
      <c r="AH76" s="34">
        <v>630</v>
      </c>
      <c r="AI76" s="34">
        <v>768</v>
      </c>
      <c r="AJ76" s="34">
        <v>833</v>
      </c>
      <c r="AK76" s="34">
        <v>818</v>
      </c>
      <c r="AL76" s="34">
        <v>963</v>
      </c>
      <c r="AM76" s="34">
        <v>974</v>
      </c>
      <c r="AN76" s="34">
        <v>767</v>
      </c>
      <c r="AO76" s="34">
        <v>718</v>
      </c>
      <c r="AP76" s="34">
        <v>705</v>
      </c>
      <c r="AQ76" s="34">
        <v>566</v>
      </c>
      <c r="AR76" s="34">
        <v>589</v>
      </c>
      <c r="AS76" s="34">
        <v>706</v>
      </c>
      <c r="AT76" s="34">
        <v>880</v>
      </c>
      <c r="AU76" s="34">
        <v>998</v>
      </c>
      <c r="AV76" s="34">
        <v>1158</v>
      </c>
      <c r="AW76" s="34">
        <v>1118</v>
      </c>
      <c r="AX76" s="34">
        <v>1047</v>
      </c>
      <c r="AY76" s="34">
        <v>1071</v>
      </c>
      <c r="AZ76" s="34">
        <v>1212</v>
      </c>
      <c r="BA76" s="34">
        <v>1427</v>
      </c>
      <c r="BB76" s="34">
        <v>1383</v>
      </c>
      <c r="BC76" s="34">
        <v>1383</v>
      </c>
      <c r="BD76" s="34">
        <v>1312</v>
      </c>
      <c r="BE76" s="34">
        <v>1240</v>
      </c>
      <c r="BF76" s="34">
        <v>1295</v>
      </c>
      <c r="BG76" s="34">
        <v>1220</v>
      </c>
      <c r="BH76" s="34">
        <v>1114</v>
      </c>
      <c r="BI76" s="34">
        <v>1180</v>
      </c>
      <c r="BJ76" s="34">
        <v>1402</v>
      </c>
      <c r="BK76" s="34">
        <v>1532</v>
      </c>
      <c r="BL76" s="34">
        <v>1948</v>
      </c>
      <c r="BM76" s="34">
        <v>2254</v>
      </c>
      <c r="BN76" s="34">
        <v>2439</v>
      </c>
      <c r="BO76" s="34">
        <v>1316</v>
      </c>
      <c r="BP76" s="34">
        <v>1328</v>
      </c>
      <c r="BQ76" s="34">
        <v>1623</v>
      </c>
      <c r="BR76" s="34">
        <v>1712</v>
      </c>
      <c r="BS76" s="34">
        <v>1569</v>
      </c>
      <c r="BT76" s="34">
        <v>1452</v>
      </c>
      <c r="BU76" s="34">
        <v>1263</v>
      </c>
      <c r="BV76" s="34">
        <v>1202</v>
      </c>
      <c r="BW76" s="34">
        <v>1310</v>
      </c>
      <c r="BX76" s="34">
        <v>1961</v>
      </c>
      <c r="BY76" s="34">
        <v>1586</v>
      </c>
    </row>
    <row r="77" spans="1:77" x14ac:dyDescent="0.35">
      <c r="A77" s="34">
        <v>1955</v>
      </c>
      <c r="B77" s="34">
        <v>1995</v>
      </c>
      <c r="C77" s="44" t="s">
        <v>158</v>
      </c>
      <c r="D77" s="44" t="s">
        <v>744</v>
      </c>
      <c r="E77" s="45" t="s">
        <v>716</v>
      </c>
      <c r="F77" s="34" t="s">
        <v>745</v>
      </c>
      <c r="G77" s="34" t="s">
        <v>745</v>
      </c>
      <c r="H77" s="34" t="s">
        <v>745</v>
      </c>
      <c r="I77" s="34" t="s">
        <v>745</v>
      </c>
      <c r="J77" s="34" t="s">
        <v>745</v>
      </c>
      <c r="K77" s="34" t="s">
        <v>745</v>
      </c>
      <c r="L77" s="34" t="s">
        <v>745</v>
      </c>
      <c r="M77" s="34">
        <v>2011</v>
      </c>
      <c r="N77" s="34">
        <v>2501</v>
      </c>
      <c r="O77" s="34">
        <v>2858</v>
      </c>
      <c r="P77" s="34">
        <v>2873</v>
      </c>
      <c r="Q77" s="34">
        <v>3456</v>
      </c>
      <c r="R77" s="34">
        <v>4055</v>
      </c>
      <c r="S77" s="34">
        <v>4236</v>
      </c>
      <c r="T77" s="34">
        <v>4916</v>
      </c>
      <c r="U77" s="34">
        <v>5452</v>
      </c>
      <c r="V77" s="34">
        <v>6673</v>
      </c>
      <c r="W77" s="34">
        <v>8451</v>
      </c>
      <c r="X77" s="34">
        <v>9776</v>
      </c>
      <c r="Y77" s="34">
        <v>10442</v>
      </c>
      <c r="Z77" s="34">
        <v>12971</v>
      </c>
      <c r="AA77" s="34">
        <v>15990</v>
      </c>
      <c r="AB77" s="34">
        <v>19318</v>
      </c>
      <c r="AC77" s="34">
        <v>23995</v>
      </c>
      <c r="AD77" s="34">
        <v>29088</v>
      </c>
      <c r="AE77" s="34">
        <v>37017</v>
      </c>
      <c r="AF77" s="34">
        <v>55469</v>
      </c>
      <c r="AG77" s="34">
        <v>55819</v>
      </c>
      <c r="AH77" s="34">
        <v>67304</v>
      </c>
      <c r="AI77" s="34">
        <v>81083</v>
      </c>
      <c r="AJ77" s="34">
        <v>98211</v>
      </c>
      <c r="AK77" s="34">
        <v>102299</v>
      </c>
      <c r="AL77" s="34">
        <v>130441</v>
      </c>
      <c r="AM77" s="34">
        <v>151495</v>
      </c>
      <c r="AN77" s="34">
        <v>138385</v>
      </c>
      <c r="AO77" s="34">
        <v>146965</v>
      </c>
      <c r="AP77" s="34">
        <v>169700</v>
      </c>
      <c r="AQ77" s="34">
        <v>177164</v>
      </c>
      <c r="AR77" s="34">
        <v>210757</v>
      </c>
      <c r="AS77" s="34">
        <v>231286</v>
      </c>
      <c r="AT77" s="34">
        <v>264856</v>
      </c>
      <c r="AU77" s="34">
        <v>273932</v>
      </c>
      <c r="AV77" s="34">
        <v>287581</v>
      </c>
      <c r="AW77" s="34">
        <v>314786</v>
      </c>
      <c r="AX77" s="34">
        <v>339885</v>
      </c>
      <c r="AY77" s="34">
        <v>362244</v>
      </c>
      <c r="AZ77" s="34">
        <v>397005</v>
      </c>
      <c r="BA77" s="34">
        <v>443116</v>
      </c>
      <c r="BB77" s="34">
        <v>410901</v>
      </c>
      <c r="BC77" s="34">
        <v>420957</v>
      </c>
      <c r="BD77" s="34">
        <v>387927</v>
      </c>
      <c r="BE77" s="34">
        <v>417610</v>
      </c>
      <c r="BF77" s="34">
        <v>479249</v>
      </c>
      <c r="BG77" s="34">
        <v>403496</v>
      </c>
      <c r="BH77" s="34">
        <v>416726</v>
      </c>
      <c r="BI77" s="34">
        <v>471817</v>
      </c>
      <c r="BJ77" s="34">
        <v>565675</v>
      </c>
      <c r="BK77" s="34">
        <v>594941</v>
      </c>
      <c r="BL77" s="34">
        <v>646725</v>
      </c>
      <c r="BM77" s="34">
        <v>714327</v>
      </c>
      <c r="BN77" s="34">
        <v>781412</v>
      </c>
      <c r="BO77" s="34">
        <v>580719</v>
      </c>
      <c r="BP77" s="34">
        <v>769774</v>
      </c>
      <c r="BQ77" s="34">
        <v>823184</v>
      </c>
      <c r="BR77" s="34">
        <v>798568</v>
      </c>
      <c r="BS77" s="34">
        <v>715097</v>
      </c>
      <c r="BT77" s="34">
        <v>690203</v>
      </c>
      <c r="BU77" s="34">
        <v>624921</v>
      </c>
      <c r="BV77" s="34">
        <v>645052</v>
      </c>
      <c r="BW77" s="34">
        <v>698329</v>
      </c>
      <c r="BX77" s="34">
        <v>738143</v>
      </c>
      <c r="BY77" s="34">
        <v>705564</v>
      </c>
    </row>
    <row r="78" spans="1:77" x14ac:dyDescent="0.35">
      <c r="B78" s="34">
        <v>2000</v>
      </c>
      <c r="C78" s="44" t="s">
        <v>156</v>
      </c>
      <c r="D78" s="44" t="s">
        <v>744</v>
      </c>
      <c r="E78" s="45" t="s">
        <v>716</v>
      </c>
      <c r="F78" s="34" t="s">
        <v>745</v>
      </c>
      <c r="G78" s="34" t="s">
        <v>745</v>
      </c>
      <c r="H78" s="34" t="s">
        <v>745</v>
      </c>
      <c r="I78" s="34" t="s">
        <v>745</v>
      </c>
      <c r="J78" s="34" t="s">
        <v>745</v>
      </c>
      <c r="K78" s="34" t="s">
        <v>745</v>
      </c>
      <c r="L78" s="34" t="s">
        <v>745</v>
      </c>
      <c r="M78" s="34" t="s">
        <v>745</v>
      </c>
      <c r="N78" s="34" t="s">
        <v>745</v>
      </c>
      <c r="O78" s="34" t="s">
        <v>745</v>
      </c>
      <c r="P78" s="34" t="s">
        <v>745</v>
      </c>
      <c r="Q78" s="34" t="s">
        <v>745</v>
      </c>
      <c r="R78" s="34" t="s">
        <v>745</v>
      </c>
      <c r="S78" s="34" t="s">
        <v>745</v>
      </c>
      <c r="T78" s="34" t="s">
        <v>745</v>
      </c>
      <c r="U78" s="34" t="s">
        <v>745</v>
      </c>
      <c r="V78" s="34" t="s">
        <v>745</v>
      </c>
      <c r="W78" s="34" t="s">
        <v>745</v>
      </c>
      <c r="X78" s="34" t="s">
        <v>745</v>
      </c>
      <c r="Y78" s="34" t="s">
        <v>745</v>
      </c>
      <c r="Z78" s="34" t="s">
        <v>745</v>
      </c>
      <c r="AA78" s="34" t="s">
        <v>745</v>
      </c>
      <c r="AB78" s="34" t="s">
        <v>745</v>
      </c>
      <c r="AC78" s="34" t="s">
        <v>745</v>
      </c>
      <c r="AD78" s="34" t="s">
        <v>745</v>
      </c>
      <c r="AE78" s="34" t="s">
        <v>745</v>
      </c>
      <c r="AF78" s="34" t="s">
        <v>745</v>
      </c>
      <c r="AG78" s="34" t="s">
        <v>745</v>
      </c>
      <c r="AH78" s="34" t="s">
        <v>745</v>
      </c>
      <c r="AI78" s="34" t="s">
        <v>745</v>
      </c>
      <c r="AJ78" s="34" t="s">
        <v>745</v>
      </c>
      <c r="AK78" s="34" t="s">
        <v>745</v>
      </c>
      <c r="AL78" s="34" t="s">
        <v>745</v>
      </c>
      <c r="AM78" s="34" t="s">
        <v>745</v>
      </c>
      <c r="AN78" s="34" t="s">
        <v>745</v>
      </c>
      <c r="AO78" s="34" t="s">
        <v>745</v>
      </c>
      <c r="AP78" s="34" t="s">
        <v>745</v>
      </c>
      <c r="AQ78" s="34" t="s">
        <v>745</v>
      </c>
      <c r="AR78" s="34" t="s">
        <v>745</v>
      </c>
      <c r="AS78" s="34" t="s">
        <v>745</v>
      </c>
      <c r="AT78" s="34" t="s">
        <v>745</v>
      </c>
      <c r="AU78" s="34" t="s">
        <v>745</v>
      </c>
      <c r="AV78" s="34" t="s">
        <v>745</v>
      </c>
      <c r="AW78" s="34" t="s">
        <v>745</v>
      </c>
      <c r="AX78" s="34" t="s">
        <v>745</v>
      </c>
      <c r="AY78" s="34" t="s">
        <v>745</v>
      </c>
      <c r="AZ78" s="34" t="s">
        <v>745</v>
      </c>
      <c r="BA78" s="34" t="s">
        <v>745</v>
      </c>
      <c r="BB78" s="34" t="s">
        <v>745</v>
      </c>
      <c r="BC78" s="34" t="s">
        <v>745</v>
      </c>
      <c r="BD78" s="34" t="s">
        <v>745</v>
      </c>
      <c r="BE78" s="34" t="s">
        <v>745</v>
      </c>
      <c r="BF78" s="34">
        <v>1899</v>
      </c>
      <c r="BG78" s="34">
        <v>2293</v>
      </c>
      <c r="BH78" s="34">
        <v>2770</v>
      </c>
      <c r="BI78" s="34">
        <v>3082</v>
      </c>
      <c r="BJ78" s="34">
        <v>3883</v>
      </c>
      <c r="BK78" s="34">
        <v>4302</v>
      </c>
      <c r="BL78" s="34">
        <v>5204</v>
      </c>
      <c r="BM78" s="34">
        <v>5725</v>
      </c>
      <c r="BN78" s="34">
        <v>7938</v>
      </c>
      <c r="BO78" s="34">
        <v>6375</v>
      </c>
      <c r="BP78" s="34">
        <v>7028</v>
      </c>
      <c r="BQ78" s="34">
        <v>8006</v>
      </c>
      <c r="BR78" s="34">
        <v>7887</v>
      </c>
      <c r="BS78" s="34">
        <v>7920</v>
      </c>
      <c r="BT78" s="34">
        <v>8385</v>
      </c>
      <c r="BU78" s="34">
        <v>7833</v>
      </c>
      <c r="BV78" s="34">
        <v>7549</v>
      </c>
      <c r="BW78" s="34">
        <v>7511</v>
      </c>
      <c r="BX78" s="34">
        <v>7750</v>
      </c>
      <c r="BY78" s="34">
        <v>8313</v>
      </c>
    </row>
    <row r="79" spans="1:77" x14ac:dyDescent="0.35">
      <c r="B79" s="34">
        <v>2015</v>
      </c>
      <c r="C79" s="44" t="s">
        <v>160</v>
      </c>
      <c r="D79" s="44" t="s">
        <v>744</v>
      </c>
      <c r="E79" s="45" t="s">
        <v>716</v>
      </c>
      <c r="F79" s="34" t="s">
        <v>745</v>
      </c>
      <c r="G79" s="34" t="s">
        <v>745</v>
      </c>
      <c r="H79" s="34" t="s">
        <v>745</v>
      </c>
      <c r="I79" s="34" t="s">
        <v>745</v>
      </c>
      <c r="J79" s="34" t="s">
        <v>745</v>
      </c>
      <c r="K79" s="34" t="s">
        <v>745</v>
      </c>
      <c r="L79" s="34" t="s">
        <v>745</v>
      </c>
      <c r="M79" s="34" t="s">
        <v>745</v>
      </c>
      <c r="N79" s="34" t="s">
        <v>745</v>
      </c>
      <c r="O79" s="34" t="s">
        <v>745</v>
      </c>
      <c r="P79" s="34" t="s">
        <v>745</v>
      </c>
      <c r="Q79" s="34" t="s">
        <v>745</v>
      </c>
      <c r="R79" s="34" t="s">
        <v>745</v>
      </c>
      <c r="S79" s="34" t="s">
        <v>745</v>
      </c>
      <c r="T79" s="34" t="s">
        <v>745</v>
      </c>
      <c r="U79" s="34" t="s">
        <v>745</v>
      </c>
      <c r="V79" s="34" t="s">
        <v>745</v>
      </c>
      <c r="W79" s="34" t="s">
        <v>745</v>
      </c>
      <c r="X79" s="34" t="s">
        <v>745</v>
      </c>
      <c r="Y79" s="34" t="s">
        <v>745</v>
      </c>
      <c r="Z79" s="34" t="s">
        <v>745</v>
      </c>
      <c r="AA79" s="34" t="s">
        <v>745</v>
      </c>
      <c r="AB79" s="34" t="s">
        <v>745</v>
      </c>
      <c r="AC79" s="34" t="s">
        <v>745</v>
      </c>
      <c r="AD79" s="34" t="s">
        <v>745</v>
      </c>
      <c r="AE79" s="34" t="s">
        <v>745</v>
      </c>
      <c r="AF79" s="34" t="s">
        <v>745</v>
      </c>
      <c r="AG79" s="34" t="s">
        <v>745</v>
      </c>
      <c r="AH79" s="34" t="s">
        <v>745</v>
      </c>
      <c r="AI79" s="34" t="s">
        <v>745</v>
      </c>
      <c r="AJ79" s="34" t="s">
        <v>745</v>
      </c>
      <c r="AK79" s="34" t="s">
        <v>745</v>
      </c>
      <c r="AL79" s="34" t="s">
        <v>745</v>
      </c>
      <c r="AM79" s="34" t="s">
        <v>745</v>
      </c>
      <c r="AN79" s="34" t="s">
        <v>745</v>
      </c>
      <c r="AO79" s="34" t="s">
        <v>745</v>
      </c>
      <c r="AP79" s="34" t="s">
        <v>745</v>
      </c>
      <c r="AQ79" s="34" t="s">
        <v>745</v>
      </c>
      <c r="AR79" s="34" t="s">
        <v>745</v>
      </c>
      <c r="AS79" s="34" t="s">
        <v>745</v>
      </c>
      <c r="AT79" s="34" t="s">
        <v>745</v>
      </c>
      <c r="AU79" s="34" t="s">
        <v>745</v>
      </c>
      <c r="AV79" s="34" t="s">
        <v>745</v>
      </c>
      <c r="AW79" s="34" t="s">
        <v>745</v>
      </c>
      <c r="AX79" s="34" t="s">
        <v>745</v>
      </c>
      <c r="AY79" s="34" t="s">
        <v>745</v>
      </c>
      <c r="AZ79" s="34" t="s">
        <v>745</v>
      </c>
      <c r="BA79" s="34" t="s">
        <v>745</v>
      </c>
      <c r="BB79" s="34" t="s">
        <v>745</v>
      </c>
      <c r="BC79" s="34" t="s">
        <v>745</v>
      </c>
      <c r="BD79" s="34" t="s">
        <v>745</v>
      </c>
      <c r="BE79" s="34" t="s">
        <v>745</v>
      </c>
      <c r="BF79" s="34" t="s">
        <v>745</v>
      </c>
      <c r="BG79" s="34" t="s">
        <v>745</v>
      </c>
      <c r="BH79" s="34" t="s">
        <v>745</v>
      </c>
      <c r="BI79" s="34" t="s">
        <v>745</v>
      </c>
      <c r="BJ79" s="34" t="s">
        <v>745</v>
      </c>
      <c r="BK79" s="34" t="s">
        <v>745</v>
      </c>
      <c r="BL79" s="34" t="s">
        <v>745</v>
      </c>
      <c r="BM79" s="34" t="s">
        <v>745</v>
      </c>
      <c r="BN79" s="34" t="s">
        <v>745</v>
      </c>
      <c r="BO79" s="34" t="s">
        <v>745</v>
      </c>
      <c r="BP79" s="34" t="s">
        <v>745</v>
      </c>
      <c r="BQ79" s="34" t="s">
        <v>745</v>
      </c>
      <c r="BR79" s="34" t="s">
        <v>745</v>
      </c>
      <c r="BS79" s="34" t="s">
        <v>745</v>
      </c>
      <c r="BT79" s="34" t="s">
        <v>745</v>
      </c>
      <c r="BU79" s="34">
        <v>45956</v>
      </c>
      <c r="BV79" s="34">
        <v>36685</v>
      </c>
      <c r="BW79" s="34">
        <v>48304</v>
      </c>
      <c r="BX79" s="34">
        <v>60956</v>
      </c>
      <c r="BY79" s="34">
        <v>57309</v>
      </c>
    </row>
    <row r="80" spans="1:77" x14ac:dyDescent="0.35">
      <c r="A80" s="34">
        <v>1964</v>
      </c>
      <c r="B80" s="34">
        <v>1995</v>
      </c>
      <c r="C80" s="44" t="s">
        <v>162</v>
      </c>
      <c r="D80" s="44" t="s">
        <v>744</v>
      </c>
      <c r="E80" s="45" t="s">
        <v>716</v>
      </c>
      <c r="F80" s="34" t="s">
        <v>745</v>
      </c>
      <c r="G80" s="34" t="s">
        <v>745</v>
      </c>
      <c r="H80" s="34" t="s">
        <v>745</v>
      </c>
      <c r="I80" s="34" t="s">
        <v>745</v>
      </c>
      <c r="J80" s="34" t="s">
        <v>745</v>
      </c>
      <c r="K80" s="34" t="s">
        <v>745</v>
      </c>
      <c r="L80" s="34" t="s">
        <v>745</v>
      </c>
      <c r="M80" s="34" t="s">
        <v>745</v>
      </c>
      <c r="N80" s="34" t="s">
        <v>745</v>
      </c>
      <c r="O80" s="34" t="s">
        <v>745</v>
      </c>
      <c r="P80" s="34" t="s">
        <v>745</v>
      </c>
      <c r="Q80" s="34" t="s">
        <v>745</v>
      </c>
      <c r="R80" s="34" t="s">
        <v>745</v>
      </c>
      <c r="S80" s="34" t="s">
        <v>745</v>
      </c>
      <c r="T80" s="34" t="s">
        <v>745</v>
      </c>
      <c r="U80" s="34" t="s">
        <v>745</v>
      </c>
      <c r="V80" s="34">
        <v>222</v>
      </c>
      <c r="W80" s="34">
        <v>228</v>
      </c>
      <c r="X80" s="34">
        <v>260</v>
      </c>
      <c r="Y80" s="34">
        <v>242</v>
      </c>
      <c r="Z80" s="34">
        <v>252</v>
      </c>
      <c r="AA80" s="34">
        <v>271</v>
      </c>
      <c r="AB80" s="34">
        <v>305</v>
      </c>
      <c r="AC80" s="34">
        <v>314</v>
      </c>
      <c r="AD80" s="34">
        <v>359</v>
      </c>
      <c r="AE80" s="34">
        <v>477</v>
      </c>
      <c r="AF80" s="34">
        <v>603</v>
      </c>
      <c r="AG80" s="34">
        <v>606</v>
      </c>
      <c r="AH80" s="34">
        <v>790</v>
      </c>
      <c r="AI80" s="34">
        <v>1186</v>
      </c>
      <c r="AJ80" s="34">
        <v>1023</v>
      </c>
      <c r="AK80" s="34">
        <v>1090</v>
      </c>
      <c r="AL80" s="34">
        <v>1245</v>
      </c>
      <c r="AM80" s="34">
        <v>1139</v>
      </c>
      <c r="AN80" s="34">
        <v>1025</v>
      </c>
      <c r="AO80" s="34">
        <v>869</v>
      </c>
      <c r="AP80" s="34">
        <v>1074</v>
      </c>
      <c r="AQ80" s="34">
        <v>958</v>
      </c>
      <c r="AR80" s="34">
        <v>1200</v>
      </c>
      <c r="AS80" s="34">
        <v>961</v>
      </c>
      <c r="AT80" s="34">
        <v>1067</v>
      </c>
      <c r="AU80" s="34">
        <v>951</v>
      </c>
      <c r="AV80" s="34">
        <v>1032</v>
      </c>
      <c r="AW80" s="34">
        <v>1108</v>
      </c>
      <c r="AX80" s="34">
        <v>1339</v>
      </c>
      <c r="AY80" s="34">
        <v>1374</v>
      </c>
      <c r="AZ80" s="34">
        <v>1587</v>
      </c>
      <c r="BA80" s="34">
        <v>1879</v>
      </c>
      <c r="BB80" s="34">
        <v>2068</v>
      </c>
      <c r="BC80" s="34">
        <v>2054</v>
      </c>
      <c r="BD80" s="34">
        <v>2008</v>
      </c>
      <c r="BE80" s="34">
        <v>1747</v>
      </c>
      <c r="BF80" s="34">
        <v>1734</v>
      </c>
      <c r="BG80" s="34">
        <v>1944</v>
      </c>
      <c r="BH80" s="34">
        <v>2116</v>
      </c>
      <c r="BI80" s="34">
        <v>2411</v>
      </c>
      <c r="BJ80" s="34">
        <v>2684</v>
      </c>
      <c r="BK80" s="34">
        <v>3420</v>
      </c>
      <c r="BL80" s="34">
        <v>3502</v>
      </c>
      <c r="BM80" s="34">
        <v>4081</v>
      </c>
      <c r="BN80" s="34">
        <v>5001</v>
      </c>
      <c r="BO80" s="34">
        <v>4463</v>
      </c>
      <c r="BP80" s="34">
        <v>5169</v>
      </c>
      <c r="BQ80" s="34">
        <v>5756</v>
      </c>
      <c r="BR80" s="34">
        <v>6127</v>
      </c>
      <c r="BS80" s="34">
        <v>5856</v>
      </c>
      <c r="BT80" s="34">
        <v>6115</v>
      </c>
      <c r="BU80" s="34">
        <v>5906</v>
      </c>
      <c r="BV80" s="34">
        <v>5695</v>
      </c>
      <c r="BW80" s="34">
        <v>5747</v>
      </c>
      <c r="BX80" s="34">
        <v>6052</v>
      </c>
      <c r="BY80" s="34">
        <v>5839</v>
      </c>
    </row>
    <row r="81" spans="1:77" x14ac:dyDescent="0.35">
      <c r="A81" s="34">
        <v>1967</v>
      </c>
      <c r="B81" s="34">
        <v>1995</v>
      </c>
      <c r="C81" s="44" t="s">
        <v>170</v>
      </c>
      <c r="D81" s="44" t="s">
        <v>744</v>
      </c>
      <c r="E81" s="45" t="s">
        <v>716</v>
      </c>
      <c r="F81" s="34" t="s">
        <v>745</v>
      </c>
      <c r="G81" s="34" t="s">
        <v>745</v>
      </c>
      <c r="H81" s="34" t="s">
        <v>745</v>
      </c>
      <c r="I81" s="34" t="s">
        <v>745</v>
      </c>
      <c r="J81" s="34" t="s">
        <v>745</v>
      </c>
      <c r="K81" s="34" t="s">
        <v>745</v>
      </c>
      <c r="L81" s="34" t="s">
        <v>745</v>
      </c>
      <c r="M81" s="34" t="s">
        <v>745</v>
      </c>
      <c r="N81" s="34" t="s">
        <v>745</v>
      </c>
      <c r="O81" s="34" t="s">
        <v>745</v>
      </c>
      <c r="P81" s="34" t="s">
        <v>745</v>
      </c>
      <c r="Q81" s="34" t="s">
        <v>745</v>
      </c>
      <c r="R81" s="34" t="s">
        <v>745</v>
      </c>
      <c r="S81" s="34" t="s">
        <v>745</v>
      </c>
      <c r="T81" s="34" t="s">
        <v>745</v>
      </c>
      <c r="U81" s="34" t="s">
        <v>745</v>
      </c>
      <c r="V81" s="34" t="s">
        <v>745</v>
      </c>
      <c r="W81" s="34" t="s">
        <v>745</v>
      </c>
      <c r="X81" s="34" t="s">
        <v>745</v>
      </c>
      <c r="Y81" s="34">
        <v>321</v>
      </c>
      <c r="Z81" s="34">
        <v>457</v>
      </c>
      <c r="AA81" s="34">
        <v>624</v>
      </c>
      <c r="AB81" s="34">
        <v>836</v>
      </c>
      <c r="AC81" s="34">
        <v>1067</v>
      </c>
      <c r="AD81" s="34">
        <v>1625</v>
      </c>
      <c r="AE81" s="34">
        <v>3221</v>
      </c>
      <c r="AF81" s="34">
        <v>4462</v>
      </c>
      <c r="AG81" s="34">
        <v>4945</v>
      </c>
      <c r="AH81" s="34">
        <v>7716</v>
      </c>
      <c r="AI81" s="34">
        <v>10048</v>
      </c>
      <c r="AJ81" s="34">
        <v>12722</v>
      </c>
      <c r="AK81" s="34">
        <v>15057</v>
      </c>
      <c r="AL81" s="34">
        <v>17512</v>
      </c>
      <c r="AM81" s="34">
        <v>21268</v>
      </c>
      <c r="AN81" s="34">
        <v>21853</v>
      </c>
      <c r="AO81" s="34">
        <v>24446</v>
      </c>
      <c r="AP81" s="34">
        <v>29245</v>
      </c>
      <c r="AQ81" s="34">
        <v>30282</v>
      </c>
      <c r="AR81" s="34">
        <v>34715</v>
      </c>
      <c r="AS81" s="34">
        <v>47281</v>
      </c>
      <c r="AT81" s="34">
        <v>60696</v>
      </c>
      <c r="AU81" s="34">
        <v>62377</v>
      </c>
      <c r="AV81" s="34">
        <v>65016</v>
      </c>
      <c r="AW81" s="34">
        <v>71870</v>
      </c>
      <c r="AX81" s="34">
        <v>76632</v>
      </c>
      <c r="AY81" s="34">
        <v>82236</v>
      </c>
      <c r="AZ81" s="34">
        <v>96013</v>
      </c>
      <c r="BA81" s="34">
        <v>125058</v>
      </c>
      <c r="BB81" s="34">
        <v>129715</v>
      </c>
      <c r="BC81" s="34">
        <v>136164</v>
      </c>
      <c r="BD81" s="34">
        <v>132313</v>
      </c>
      <c r="BE81" s="34">
        <v>143685</v>
      </c>
      <c r="BF81" s="34">
        <v>172268</v>
      </c>
      <c r="BG81" s="34">
        <v>150439</v>
      </c>
      <c r="BH81" s="34">
        <v>162471</v>
      </c>
      <c r="BI81" s="34">
        <v>193817</v>
      </c>
      <c r="BJ81" s="34">
        <v>253845</v>
      </c>
      <c r="BK81" s="34">
        <v>284419</v>
      </c>
      <c r="BL81" s="34">
        <v>325465</v>
      </c>
      <c r="BM81" s="34">
        <v>371489</v>
      </c>
      <c r="BN81" s="34">
        <v>422007</v>
      </c>
      <c r="BO81" s="34">
        <v>363534</v>
      </c>
      <c r="BP81" s="34">
        <v>466384</v>
      </c>
      <c r="BQ81" s="34">
        <v>555214</v>
      </c>
      <c r="BR81" s="34">
        <v>547870</v>
      </c>
      <c r="BS81" s="34">
        <v>559632</v>
      </c>
      <c r="BT81" s="34">
        <v>573091</v>
      </c>
      <c r="BU81" s="34">
        <v>526757</v>
      </c>
      <c r="BV81" s="34">
        <v>495426</v>
      </c>
      <c r="BW81" s="34">
        <v>573694</v>
      </c>
      <c r="BX81" s="34">
        <v>604860</v>
      </c>
      <c r="BY81" s="34">
        <v>542233</v>
      </c>
    </row>
    <row r="82" spans="1:77" x14ac:dyDescent="0.35">
      <c r="A82" s="34">
        <v>1963</v>
      </c>
      <c r="B82" s="34">
        <v>1995</v>
      </c>
      <c r="C82" s="44" t="s">
        <v>172</v>
      </c>
      <c r="D82" s="44" t="s">
        <v>744</v>
      </c>
      <c r="E82" s="45" t="s">
        <v>716</v>
      </c>
      <c r="F82" s="34" t="s">
        <v>745</v>
      </c>
      <c r="G82" s="34" t="s">
        <v>745</v>
      </c>
      <c r="H82" s="34" t="s">
        <v>745</v>
      </c>
      <c r="I82" s="34" t="s">
        <v>745</v>
      </c>
      <c r="J82" s="34" t="s">
        <v>745</v>
      </c>
      <c r="K82" s="34" t="s">
        <v>745</v>
      </c>
      <c r="L82" s="34" t="s">
        <v>745</v>
      </c>
      <c r="M82" s="34" t="s">
        <v>745</v>
      </c>
      <c r="N82" s="34" t="s">
        <v>745</v>
      </c>
      <c r="O82" s="34" t="s">
        <v>745</v>
      </c>
      <c r="P82" s="34" t="s">
        <v>745</v>
      </c>
      <c r="Q82" s="34" t="s">
        <v>745</v>
      </c>
      <c r="R82" s="34" t="s">
        <v>745</v>
      </c>
      <c r="S82" s="34" t="s">
        <v>745</v>
      </c>
      <c r="T82" s="34" t="s">
        <v>745</v>
      </c>
      <c r="U82" s="34">
        <v>1136</v>
      </c>
      <c r="V82" s="34">
        <v>1251</v>
      </c>
      <c r="W82" s="34">
        <v>1284</v>
      </c>
      <c r="X82" s="34">
        <v>1342</v>
      </c>
      <c r="Y82" s="34">
        <v>1355</v>
      </c>
      <c r="Z82" s="34">
        <v>1439</v>
      </c>
      <c r="AA82" s="34">
        <v>1540</v>
      </c>
      <c r="AB82" s="34">
        <v>1693</v>
      </c>
      <c r="AC82" s="34">
        <v>2507</v>
      </c>
      <c r="AD82" s="34">
        <v>2989</v>
      </c>
      <c r="AE82" s="34">
        <v>3815</v>
      </c>
      <c r="AF82" s="34">
        <v>10963</v>
      </c>
      <c r="AG82" s="34">
        <v>9184</v>
      </c>
      <c r="AH82" s="34">
        <v>9846</v>
      </c>
      <c r="AI82" s="34">
        <v>9754</v>
      </c>
      <c r="AJ82" s="34">
        <v>10427</v>
      </c>
      <c r="AK82" s="34">
        <v>18404</v>
      </c>
      <c r="AL82" s="34">
        <v>19663</v>
      </c>
      <c r="AM82" s="34">
        <v>16044</v>
      </c>
      <c r="AN82" s="34">
        <v>10864</v>
      </c>
      <c r="AO82" s="34">
        <v>11504</v>
      </c>
      <c r="AP82" s="34">
        <v>11623</v>
      </c>
      <c r="AQ82" s="34">
        <v>10597</v>
      </c>
      <c r="AR82" s="34">
        <v>7383</v>
      </c>
      <c r="AS82" s="34">
        <v>8264</v>
      </c>
      <c r="AT82" s="34">
        <v>7661</v>
      </c>
      <c r="AU82" s="34">
        <v>11476</v>
      </c>
      <c r="AV82" s="34">
        <v>7042</v>
      </c>
      <c r="AW82" s="34">
        <v>1088</v>
      </c>
      <c r="AX82" s="34">
        <v>6571</v>
      </c>
      <c r="AY82" s="34">
        <v>10248</v>
      </c>
      <c r="AZ82" s="34">
        <v>11260</v>
      </c>
      <c r="BA82" s="34">
        <v>12785</v>
      </c>
      <c r="BB82" s="34">
        <v>14889</v>
      </c>
      <c r="BC82" s="34">
        <v>14224</v>
      </c>
      <c r="BD82" s="34">
        <v>9554</v>
      </c>
      <c r="BE82" s="34">
        <v>12164</v>
      </c>
      <c r="BF82" s="34">
        <v>19436</v>
      </c>
      <c r="BG82" s="34">
        <v>16203</v>
      </c>
      <c r="BH82" s="34">
        <v>15369</v>
      </c>
      <c r="BI82" s="34">
        <v>20678</v>
      </c>
      <c r="BJ82" s="34">
        <v>28599</v>
      </c>
      <c r="BK82" s="34">
        <v>44869</v>
      </c>
      <c r="BL82" s="34">
        <v>56016</v>
      </c>
      <c r="BM82" s="34">
        <v>62691</v>
      </c>
      <c r="BN82" s="34">
        <v>87457</v>
      </c>
      <c r="BO82" s="34">
        <v>54008</v>
      </c>
      <c r="BP82" s="34">
        <v>69978</v>
      </c>
      <c r="BQ82" s="34">
        <v>102103</v>
      </c>
      <c r="BR82" s="34">
        <v>118912</v>
      </c>
      <c r="BS82" s="34">
        <v>115104</v>
      </c>
      <c r="BT82" s="34">
        <v>102111</v>
      </c>
      <c r="BU82" s="34">
        <v>54122</v>
      </c>
      <c r="BV82" s="34">
        <v>46273</v>
      </c>
      <c r="BW82" s="34">
        <v>55015</v>
      </c>
      <c r="BX82" s="34">
        <v>71938</v>
      </c>
      <c r="BY82" s="34">
        <v>64483</v>
      </c>
    </row>
    <row r="83" spans="1:77" x14ac:dyDescent="0.35">
      <c r="B83" s="34">
        <v>1998</v>
      </c>
      <c r="C83" s="44" t="s">
        <v>164</v>
      </c>
      <c r="D83" s="44" t="s">
        <v>744</v>
      </c>
      <c r="E83" s="45" t="s">
        <v>716</v>
      </c>
      <c r="F83" s="34" t="s">
        <v>745</v>
      </c>
      <c r="G83" s="34" t="s">
        <v>745</v>
      </c>
      <c r="H83" s="34" t="s">
        <v>745</v>
      </c>
      <c r="I83" s="34" t="s">
        <v>745</v>
      </c>
      <c r="J83" s="34" t="s">
        <v>745</v>
      </c>
      <c r="K83" s="34" t="s">
        <v>745</v>
      </c>
      <c r="L83" s="34" t="s">
        <v>745</v>
      </c>
      <c r="M83" s="34" t="s">
        <v>745</v>
      </c>
      <c r="N83" s="34" t="s">
        <v>745</v>
      </c>
      <c r="O83" s="34" t="s">
        <v>745</v>
      </c>
      <c r="P83" s="34" t="s">
        <v>745</v>
      </c>
      <c r="Q83" s="34" t="s">
        <v>745</v>
      </c>
      <c r="R83" s="34" t="s">
        <v>745</v>
      </c>
      <c r="S83" s="34" t="s">
        <v>745</v>
      </c>
      <c r="T83" s="34" t="s">
        <v>745</v>
      </c>
      <c r="U83" s="34" t="s">
        <v>745</v>
      </c>
      <c r="V83" s="34" t="s">
        <v>745</v>
      </c>
      <c r="W83" s="34" t="s">
        <v>745</v>
      </c>
      <c r="X83" s="34" t="s">
        <v>745</v>
      </c>
      <c r="Y83" s="34" t="s">
        <v>745</v>
      </c>
      <c r="Z83" s="34" t="s">
        <v>745</v>
      </c>
      <c r="AA83" s="34" t="s">
        <v>745</v>
      </c>
      <c r="AB83" s="34" t="s">
        <v>745</v>
      </c>
      <c r="AC83" s="34" t="s">
        <v>745</v>
      </c>
      <c r="AD83" s="34" t="s">
        <v>745</v>
      </c>
      <c r="AE83" s="34" t="s">
        <v>745</v>
      </c>
      <c r="AF83" s="34" t="s">
        <v>745</v>
      </c>
      <c r="AG83" s="34" t="s">
        <v>745</v>
      </c>
      <c r="AH83" s="34" t="s">
        <v>745</v>
      </c>
      <c r="AI83" s="34" t="s">
        <v>745</v>
      </c>
      <c r="AJ83" s="34" t="s">
        <v>745</v>
      </c>
      <c r="AK83" s="34" t="s">
        <v>745</v>
      </c>
      <c r="AL83" s="34" t="s">
        <v>745</v>
      </c>
      <c r="AM83" s="34" t="s">
        <v>745</v>
      </c>
      <c r="AN83" s="34" t="s">
        <v>745</v>
      </c>
      <c r="AO83" s="34" t="s">
        <v>745</v>
      </c>
      <c r="AP83" s="34" t="s">
        <v>745</v>
      </c>
      <c r="AQ83" s="34" t="s">
        <v>745</v>
      </c>
      <c r="AR83" s="34" t="s">
        <v>745</v>
      </c>
      <c r="AS83" s="34" t="s">
        <v>745</v>
      </c>
      <c r="AT83" s="34" t="s">
        <v>745</v>
      </c>
      <c r="AU83" s="34" t="s">
        <v>745</v>
      </c>
      <c r="AV83" s="34" t="s">
        <v>745</v>
      </c>
      <c r="AW83" s="34" t="s">
        <v>745</v>
      </c>
      <c r="AX83" s="34" t="s">
        <v>745</v>
      </c>
      <c r="AY83" s="34" t="s">
        <v>745</v>
      </c>
      <c r="AZ83" s="34" t="s">
        <v>745</v>
      </c>
      <c r="BA83" s="34" t="s">
        <v>745</v>
      </c>
      <c r="BB83" s="34" t="s">
        <v>745</v>
      </c>
      <c r="BC83" s="34" t="s">
        <v>745</v>
      </c>
      <c r="BD83" s="34">
        <v>514</v>
      </c>
      <c r="BE83" s="34">
        <v>463</v>
      </c>
      <c r="BF83" s="34">
        <v>511</v>
      </c>
      <c r="BG83" s="34">
        <v>476</v>
      </c>
      <c r="BH83" s="34">
        <v>486</v>
      </c>
      <c r="BI83" s="34">
        <v>582</v>
      </c>
      <c r="BJ83" s="34">
        <v>719</v>
      </c>
      <c r="BK83" s="34">
        <v>672</v>
      </c>
      <c r="BL83" s="34">
        <v>891</v>
      </c>
      <c r="BM83" s="34">
        <v>1321</v>
      </c>
      <c r="BN83" s="34">
        <v>1856</v>
      </c>
      <c r="BO83" s="34">
        <v>1673</v>
      </c>
      <c r="BP83" s="34">
        <v>1756</v>
      </c>
      <c r="BQ83" s="34">
        <v>1979</v>
      </c>
      <c r="BR83" s="34">
        <v>1894</v>
      </c>
      <c r="BS83" s="34">
        <v>2058</v>
      </c>
      <c r="BT83" s="34">
        <v>1897</v>
      </c>
      <c r="BU83" s="34">
        <v>1441</v>
      </c>
      <c r="BV83" s="34">
        <v>1573</v>
      </c>
      <c r="BW83" s="34">
        <v>1764</v>
      </c>
      <c r="BX83" s="34">
        <v>1837</v>
      </c>
      <c r="BY83" s="34">
        <v>1966</v>
      </c>
    </row>
    <row r="84" spans="1:77" x14ac:dyDescent="0.35">
      <c r="B84" s="34">
        <v>2013</v>
      </c>
      <c r="C84" s="44" t="s">
        <v>174</v>
      </c>
      <c r="D84" s="44" t="s">
        <v>744</v>
      </c>
      <c r="E84" s="45" t="s">
        <v>716</v>
      </c>
      <c r="F84" s="34" t="s">
        <v>745</v>
      </c>
      <c r="G84" s="34" t="s">
        <v>745</v>
      </c>
      <c r="H84" s="34" t="s">
        <v>745</v>
      </c>
      <c r="I84" s="34" t="s">
        <v>745</v>
      </c>
      <c r="J84" s="34" t="s">
        <v>745</v>
      </c>
      <c r="K84" s="34" t="s">
        <v>745</v>
      </c>
      <c r="L84" s="34" t="s">
        <v>745</v>
      </c>
      <c r="M84" s="34" t="s">
        <v>745</v>
      </c>
      <c r="N84" s="34" t="s">
        <v>745</v>
      </c>
      <c r="O84" s="34" t="s">
        <v>745</v>
      </c>
      <c r="P84" s="34" t="s">
        <v>745</v>
      </c>
      <c r="Q84" s="34" t="s">
        <v>745</v>
      </c>
      <c r="R84" s="34" t="s">
        <v>745</v>
      </c>
      <c r="S84" s="34" t="s">
        <v>745</v>
      </c>
      <c r="T84" s="34" t="s">
        <v>745</v>
      </c>
      <c r="U84" s="34" t="s">
        <v>745</v>
      </c>
      <c r="V84" s="34" t="s">
        <v>745</v>
      </c>
      <c r="W84" s="34" t="s">
        <v>745</v>
      </c>
      <c r="X84" s="34" t="s">
        <v>745</v>
      </c>
      <c r="Y84" s="34" t="s">
        <v>745</v>
      </c>
      <c r="Z84" s="34" t="s">
        <v>745</v>
      </c>
      <c r="AA84" s="34" t="s">
        <v>745</v>
      </c>
      <c r="AB84" s="34" t="s">
        <v>745</v>
      </c>
      <c r="AC84" s="34" t="s">
        <v>745</v>
      </c>
      <c r="AD84" s="34" t="s">
        <v>745</v>
      </c>
      <c r="AE84" s="34" t="s">
        <v>745</v>
      </c>
      <c r="AF84" s="34" t="s">
        <v>745</v>
      </c>
      <c r="AG84" s="34" t="s">
        <v>745</v>
      </c>
      <c r="AH84" s="34" t="s">
        <v>745</v>
      </c>
      <c r="AI84" s="34" t="s">
        <v>745</v>
      </c>
      <c r="AJ84" s="34" t="s">
        <v>745</v>
      </c>
      <c r="AK84" s="34" t="s">
        <v>745</v>
      </c>
      <c r="AL84" s="34" t="s">
        <v>745</v>
      </c>
      <c r="AM84" s="34" t="s">
        <v>745</v>
      </c>
      <c r="AN84" s="34" t="s">
        <v>745</v>
      </c>
      <c r="AO84" s="34" t="s">
        <v>745</v>
      </c>
      <c r="AP84" s="34" t="s">
        <v>745</v>
      </c>
      <c r="AQ84" s="34" t="s">
        <v>745</v>
      </c>
      <c r="AR84" s="34" t="s">
        <v>745</v>
      </c>
      <c r="AS84" s="34" t="s">
        <v>745</v>
      </c>
      <c r="AT84" s="34" t="s">
        <v>745</v>
      </c>
      <c r="AU84" s="34" t="s">
        <v>745</v>
      </c>
      <c r="AV84" s="34" t="s">
        <v>745</v>
      </c>
      <c r="AW84" s="34" t="s">
        <v>745</v>
      </c>
      <c r="AX84" s="34" t="s">
        <v>745</v>
      </c>
      <c r="AY84" s="34" t="s">
        <v>745</v>
      </c>
      <c r="AZ84" s="34" t="s">
        <v>745</v>
      </c>
      <c r="BA84" s="34" t="s">
        <v>745</v>
      </c>
      <c r="BB84" s="34" t="s">
        <v>745</v>
      </c>
      <c r="BC84" s="34" t="s">
        <v>745</v>
      </c>
      <c r="BD84" s="34" t="s">
        <v>745</v>
      </c>
      <c r="BE84" s="34" t="s">
        <v>745</v>
      </c>
      <c r="BF84" s="34" t="s">
        <v>745</v>
      </c>
      <c r="BG84" s="34" t="s">
        <v>745</v>
      </c>
      <c r="BH84" s="34" t="s">
        <v>745</v>
      </c>
      <c r="BI84" s="34" t="s">
        <v>745</v>
      </c>
      <c r="BJ84" s="34" t="s">
        <v>745</v>
      </c>
      <c r="BK84" s="34" t="s">
        <v>745</v>
      </c>
      <c r="BL84" s="34" t="s">
        <v>745</v>
      </c>
      <c r="BM84" s="34" t="s">
        <v>745</v>
      </c>
      <c r="BN84" s="34" t="s">
        <v>745</v>
      </c>
      <c r="BO84" s="34" t="s">
        <v>745</v>
      </c>
      <c r="BP84" s="34" t="s">
        <v>745</v>
      </c>
      <c r="BQ84" s="34" t="s">
        <v>745</v>
      </c>
      <c r="BR84" s="34" t="s">
        <v>745</v>
      </c>
      <c r="BS84" s="34">
        <v>2264</v>
      </c>
      <c r="BT84" s="34">
        <v>2662</v>
      </c>
      <c r="BU84" s="34">
        <v>3653</v>
      </c>
      <c r="BV84" s="34">
        <v>4245</v>
      </c>
      <c r="BW84" s="34">
        <v>4873</v>
      </c>
      <c r="BX84" s="34">
        <v>5295</v>
      </c>
      <c r="BY84" s="34">
        <v>5764</v>
      </c>
    </row>
    <row r="85" spans="1:77" x14ac:dyDescent="0.35">
      <c r="B85" s="34">
        <v>1999</v>
      </c>
      <c r="C85" s="44" t="s">
        <v>188</v>
      </c>
      <c r="D85" s="44" t="s">
        <v>744</v>
      </c>
      <c r="E85" s="45" t="s">
        <v>716</v>
      </c>
      <c r="F85" s="34" t="s">
        <v>745</v>
      </c>
      <c r="G85" s="34" t="s">
        <v>745</v>
      </c>
      <c r="H85" s="34" t="s">
        <v>745</v>
      </c>
      <c r="I85" s="34" t="s">
        <v>745</v>
      </c>
      <c r="J85" s="34" t="s">
        <v>745</v>
      </c>
      <c r="K85" s="34" t="s">
        <v>745</v>
      </c>
      <c r="L85" s="34" t="s">
        <v>745</v>
      </c>
      <c r="M85" s="34" t="s">
        <v>745</v>
      </c>
      <c r="N85" s="34" t="s">
        <v>745</v>
      </c>
      <c r="O85" s="34" t="s">
        <v>745</v>
      </c>
      <c r="P85" s="34" t="s">
        <v>745</v>
      </c>
      <c r="Q85" s="34" t="s">
        <v>745</v>
      </c>
      <c r="R85" s="34" t="s">
        <v>745</v>
      </c>
      <c r="S85" s="34" t="s">
        <v>745</v>
      </c>
      <c r="T85" s="34" t="s">
        <v>745</v>
      </c>
      <c r="U85" s="34" t="s">
        <v>745</v>
      </c>
      <c r="V85" s="34" t="s">
        <v>745</v>
      </c>
      <c r="W85" s="34" t="s">
        <v>745</v>
      </c>
      <c r="X85" s="34" t="s">
        <v>745</v>
      </c>
      <c r="Y85" s="34" t="s">
        <v>745</v>
      </c>
      <c r="Z85" s="34" t="s">
        <v>745</v>
      </c>
      <c r="AA85" s="34" t="s">
        <v>745</v>
      </c>
      <c r="AB85" s="34" t="s">
        <v>745</v>
      </c>
      <c r="AC85" s="34" t="s">
        <v>745</v>
      </c>
      <c r="AD85" s="34" t="s">
        <v>745</v>
      </c>
      <c r="AE85" s="34" t="s">
        <v>745</v>
      </c>
      <c r="AF85" s="34" t="s">
        <v>745</v>
      </c>
      <c r="AG85" s="34" t="s">
        <v>745</v>
      </c>
      <c r="AH85" s="34" t="s">
        <v>745</v>
      </c>
      <c r="AI85" s="34" t="s">
        <v>745</v>
      </c>
      <c r="AJ85" s="34" t="s">
        <v>745</v>
      </c>
      <c r="AK85" s="34" t="s">
        <v>745</v>
      </c>
      <c r="AL85" s="34" t="s">
        <v>745</v>
      </c>
      <c r="AM85" s="34" t="s">
        <v>745</v>
      </c>
      <c r="AN85" s="34" t="s">
        <v>745</v>
      </c>
      <c r="AO85" s="34" t="s">
        <v>745</v>
      </c>
      <c r="AP85" s="34" t="s">
        <v>745</v>
      </c>
      <c r="AQ85" s="34" t="s">
        <v>745</v>
      </c>
      <c r="AR85" s="34" t="s">
        <v>745</v>
      </c>
      <c r="AS85" s="34" t="s">
        <v>745</v>
      </c>
      <c r="AT85" s="34" t="s">
        <v>745</v>
      </c>
      <c r="AU85" s="34" t="s">
        <v>745</v>
      </c>
      <c r="AV85" s="34" t="s">
        <v>745</v>
      </c>
      <c r="AW85" s="34" t="s">
        <v>745</v>
      </c>
      <c r="AX85" s="34" t="s">
        <v>745</v>
      </c>
      <c r="AY85" s="34" t="s">
        <v>745</v>
      </c>
      <c r="AZ85" s="34" t="s">
        <v>745</v>
      </c>
      <c r="BA85" s="34" t="s">
        <v>745</v>
      </c>
      <c r="BB85" s="34" t="s">
        <v>745</v>
      </c>
      <c r="BC85" s="34" t="s">
        <v>745</v>
      </c>
      <c r="BD85" s="34" t="s">
        <v>745</v>
      </c>
      <c r="BE85" s="34">
        <v>1723</v>
      </c>
      <c r="BF85" s="34">
        <v>1868</v>
      </c>
      <c r="BG85" s="34">
        <v>2001</v>
      </c>
      <c r="BH85" s="34">
        <v>2285</v>
      </c>
      <c r="BI85" s="34">
        <v>2893</v>
      </c>
      <c r="BJ85" s="34">
        <v>4009</v>
      </c>
      <c r="BK85" s="34">
        <v>5161</v>
      </c>
      <c r="BL85" s="34">
        <v>6155</v>
      </c>
      <c r="BM85" s="34">
        <v>8308</v>
      </c>
      <c r="BN85" s="34">
        <v>10144</v>
      </c>
      <c r="BO85" s="34">
        <v>7702</v>
      </c>
      <c r="BP85" s="34">
        <v>9532</v>
      </c>
      <c r="BQ85" s="34">
        <v>13130</v>
      </c>
      <c r="BR85" s="34">
        <v>14112</v>
      </c>
      <c r="BS85" s="34">
        <v>14467</v>
      </c>
      <c r="BT85" s="34">
        <v>14715</v>
      </c>
      <c r="BU85" s="34">
        <v>12286</v>
      </c>
      <c r="BV85" s="34">
        <v>12294</v>
      </c>
      <c r="BW85" s="34">
        <v>14126</v>
      </c>
      <c r="BX85" s="34">
        <v>16166</v>
      </c>
      <c r="BY85" s="34">
        <v>15689</v>
      </c>
    </row>
    <row r="86" spans="1:77" x14ac:dyDescent="0.35">
      <c r="A86" s="34">
        <v>1988</v>
      </c>
      <c r="B86" s="34">
        <v>1995</v>
      </c>
      <c r="C86" s="44" t="s">
        <v>182</v>
      </c>
      <c r="D86" s="44" t="s">
        <v>744</v>
      </c>
      <c r="E86" s="45" t="s">
        <v>716</v>
      </c>
      <c r="F86" s="34" t="s">
        <v>745</v>
      </c>
      <c r="G86" s="34" t="s">
        <v>745</v>
      </c>
      <c r="H86" s="34" t="s">
        <v>745</v>
      </c>
      <c r="I86" s="34" t="s">
        <v>745</v>
      </c>
      <c r="J86" s="34" t="s">
        <v>745</v>
      </c>
      <c r="K86" s="34" t="s">
        <v>745</v>
      </c>
      <c r="L86" s="34" t="s">
        <v>745</v>
      </c>
      <c r="M86" s="34" t="s">
        <v>745</v>
      </c>
      <c r="N86" s="34" t="s">
        <v>745</v>
      </c>
      <c r="O86" s="34" t="s">
        <v>745</v>
      </c>
      <c r="P86" s="34" t="s">
        <v>745</v>
      </c>
      <c r="Q86" s="34" t="s">
        <v>745</v>
      </c>
      <c r="R86" s="34" t="s">
        <v>745</v>
      </c>
      <c r="S86" s="34" t="s">
        <v>745</v>
      </c>
      <c r="T86" s="34" t="s">
        <v>745</v>
      </c>
      <c r="U86" s="34" t="s">
        <v>745</v>
      </c>
      <c r="V86" s="34" t="s">
        <v>745</v>
      </c>
      <c r="W86" s="34" t="s">
        <v>745</v>
      </c>
      <c r="X86" s="34" t="s">
        <v>745</v>
      </c>
      <c r="Y86" s="34" t="s">
        <v>745</v>
      </c>
      <c r="Z86" s="34" t="s">
        <v>745</v>
      </c>
      <c r="AA86" s="34" t="s">
        <v>745</v>
      </c>
      <c r="AB86" s="34" t="s">
        <v>745</v>
      </c>
      <c r="AC86" s="34" t="s">
        <v>745</v>
      </c>
      <c r="AD86" s="34" t="s">
        <v>745</v>
      </c>
      <c r="AE86" s="34" t="s">
        <v>745</v>
      </c>
      <c r="AF86" s="34" t="s">
        <v>745</v>
      </c>
      <c r="AG86" s="34" t="s">
        <v>745</v>
      </c>
      <c r="AH86" s="34" t="s">
        <v>745</v>
      </c>
      <c r="AI86" s="34" t="s">
        <v>745</v>
      </c>
      <c r="AJ86" s="34" t="s">
        <v>745</v>
      </c>
      <c r="AK86" s="34" t="s">
        <v>745</v>
      </c>
      <c r="AL86" s="34" t="s">
        <v>745</v>
      </c>
      <c r="AM86" s="34" t="s">
        <v>745</v>
      </c>
      <c r="AN86" s="34" t="s">
        <v>745</v>
      </c>
      <c r="AO86" s="34" t="s">
        <v>745</v>
      </c>
      <c r="AP86" s="34" t="s">
        <v>745</v>
      </c>
      <c r="AQ86" s="34" t="s">
        <v>745</v>
      </c>
      <c r="AR86" s="34" t="s">
        <v>745</v>
      </c>
      <c r="AS86" s="34" t="s">
        <v>745</v>
      </c>
      <c r="AT86" s="34">
        <v>64</v>
      </c>
      <c r="AU86" s="34">
        <v>66</v>
      </c>
      <c r="AV86" s="34">
        <v>62</v>
      </c>
      <c r="AW86" s="34">
        <v>67</v>
      </c>
      <c r="AX86" s="34">
        <v>109</v>
      </c>
      <c r="AY86" s="34">
        <v>133</v>
      </c>
      <c r="AZ86" s="34">
        <v>143</v>
      </c>
      <c r="BA86" s="34">
        <v>160</v>
      </c>
      <c r="BB86" s="34">
        <v>187</v>
      </c>
      <c r="BC86" s="34">
        <v>196</v>
      </c>
      <c r="BD86" s="34">
        <v>194</v>
      </c>
      <c r="BE86" s="34">
        <v>172</v>
      </c>
      <c r="BF86" s="34">
        <v>220</v>
      </c>
      <c r="BG86" s="34">
        <v>280</v>
      </c>
      <c r="BH86" s="34">
        <v>358</v>
      </c>
      <c r="BI86" s="34">
        <v>476</v>
      </c>
      <c r="BJ86" s="34">
        <v>708</v>
      </c>
      <c r="BK86" s="34">
        <v>651</v>
      </c>
      <c r="BL86" s="34">
        <v>718</v>
      </c>
      <c r="BM86" s="34">
        <v>830</v>
      </c>
      <c r="BN86" s="34">
        <v>884</v>
      </c>
      <c r="BO86" s="34">
        <v>734</v>
      </c>
      <c r="BP86" s="34">
        <v>878</v>
      </c>
      <c r="BQ86" s="34">
        <v>1172</v>
      </c>
      <c r="BR86" s="34">
        <v>972</v>
      </c>
      <c r="BS86" s="34">
        <v>847</v>
      </c>
      <c r="BT86" s="34">
        <v>826</v>
      </c>
      <c r="BU86" s="34">
        <v>929</v>
      </c>
      <c r="BV86" s="34">
        <v>881</v>
      </c>
      <c r="BW86" s="34">
        <v>1028</v>
      </c>
      <c r="BX86" s="34">
        <v>1221</v>
      </c>
      <c r="BY86" s="34">
        <v>1014</v>
      </c>
    </row>
    <row r="87" spans="1:77" x14ac:dyDescent="0.35">
      <c r="B87" s="34">
        <v>2016</v>
      </c>
      <c r="C87" s="44" t="s">
        <v>601</v>
      </c>
      <c r="D87" s="44" t="s">
        <v>744</v>
      </c>
      <c r="E87" s="45" t="s">
        <v>716</v>
      </c>
      <c r="F87" s="34" t="s">
        <v>745</v>
      </c>
      <c r="G87" s="34" t="s">
        <v>745</v>
      </c>
      <c r="H87" s="34" t="s">
        <v>745</v>
      </c>
      <c r="I87" s="34" t="s">
        <v>745</v>
      </c>
      <c r="J87" s="34" t="s">
        <v>745</v>
      </c>
      <c r="K87" s="34" t="s">
        <v>745</v>
      </c>
      <c r="L87" s="34" t="s">
        <v>745</v>
      </c>
      <c r="M87" s="34" t="s">
        <v>745</v>
      </c>
      <c r="N87" s="34" t="s">
        <v>745</v>
      </c>
      <c r="O87" s="34" t="s">
        <v>745</v>
      </c>
      <c r="P87" s="34" t="s">
        <v>745</v>
      </c>
      <c r="Q87" s="34" t="s">
        <v>745</v>
      </c>
      <c r="R87" s="34" t="s">
        <v>745</v>
      </c>
      <c r="S87" s="34" t="s">
        <v>745</v>
      </c>
      <c r="T87" s="34" t="s">
        <v>745</v>
      </c>
      <c r="U87" s="34" t="s">
        <v>745</v>
      </c>
      <c r="V87" s="34" t="s">
        <v>745</v>
      </c>
      <c r="W87" s="34" t="s">
        <v>745</v>
      </c>
      <c r="X87" s="34" t="s">
        <v>745</v>
      </c>
      <c r="Y87" s="34" t="s">
        <v>745</v>
      </c>
      <c r="Z87" s="34" t="s">
        <v>745</v>
      </c>
      <c r="AA87" s="34" t="s">
        <v>745</v>
      </c>
      <c r="AB87" s="34" t="s">
        <v>745</v>
      </c>
      <c r="AC87" s="34" t="s">
        <v>745</v>
      </c>
      <c r="AD87" s="34" t="s">
        <v>745</v>
      </c>
      <c r="AE87" s="34" t="s">
        <v>745</v>
      </c>
      <c r="AF87" s="34" t="s">
        <v>745</v>
      </c>
      <c r="AG87" s="34" t="s">
        <v>745</v>
      </c>
      <c r="AH87" s="34" t="s">
        <v>745</v>
      </c>
      <c r="AI87" s="34" t="s">
        <v>745</v>
      </c>
      <c r="AJ87" s="34" t="s">
        <v>745</v>
      </c>
      <c r="AK87" s="34" t="s">
        <v>745</v>
      </c>
      <c r="AL87" s="34" t="s">
        <v>745</v>
      </c>
      <c r="AM87" s="34" t="s">
        <v>745</v>
      </c>
      <c r="AN87" s="34" t="s">
        <v>745</v>
      </c>
      <c r="AO87" s="34" t="s">
        <v>745</v>
      </c>
      <c r="AP87" s="34" t="s">
        <v>745</v>
      </c>
      <c r="AQ87" s="34" t="s">
        <v>745</v>
      </c>
      <c r="AR87" s="34" t="s">
        <v>745</v>
      </c>
      <c r="AS87" s="34" t="s">
        <v>745</v>
      </c>
      <c r="AT87" s="34" t="s">
        <v>745</v>
      </c>
      <c r="AU87" s="34" t="s">
        <v>745</v>
      </c>
      <c r="AV87" s="34" t="s">
        <v>745</v>
      </c>
      <c r="AW87" s="34" t="s">
        <v>745</v>
      </c>
      <c r="AX87" s="34" t="s">
        <v>745</v>
      </c>
      <c r="AY87" s="34" t="s">
        <v>745</v>
      </c>
      <c r="AZ87" s="34" t="s">
        <v>745</v>
      </c>
      <c r="BA87" s="34" t="s">
        <v>745</v>
      </c>
      <c r="BB87" s="34" t="s">
        <v>745</v>
      </c>
      <c r="BC87" s="34" t="s">
        <v>745</v>
      </c>
      <c r="BD87" s="34" t="s">
        <v>745</v>
      </c>
      <c r="BE87" s="34" t="s">
        <v>745</v>
      </c>
      <c r="BF87" s="34" t="s">
        <v>745</v>
      </c>
      <c r="BG87" s="34" t="s">
        <v>745</v>
      </c>
      <c r="BH87" s="34" t="s">
        <v>745</v>
      </c>
      <c r="BI87" s="34" t="s">
        <v>745</v>
      </c>
      <c r="BJ87" s="34" t="s">
        <v>745</v>
      </c>
      <c r="BK87" s="34" t="s">
        <v>745</v>
      </c>
      <c r="BL87" s="34" t="s">
        <v>745</v>
      </c>
      <c r="BM87" s="34" t="s">
        <v>745</v>
      </c>
      <c r="BN87" s="34" t="s">
        <v>745</v>
      </c>
      <c r="BO87" s="34" t="s">
        <v>745</v>
      </c>
      <c r="BP87" s="34" t="s">
        <v>745</v>
      </c>
      <c r="BQ87" s="34" t="s">
        <v>745</v>
      </c>
      <c r="BR87" s="34" t="s">
        <v>745</v>
      </c>
      <c r="BS87" s="34" t="s">
        <v>745</v>
      </c>
      <c r="BT87" s="34" t="s">
        <v>745</v>
      </c>
      <c r="BU87" s="34" t="s">
        <v>745</v>
      </c>
      <c r="BV87" s="34">
        <v>279</v>
      </c>
      <c r="BW87" s="34">
        <v>358</v>
      </c>
      <c r="BX87" s="34">
        <v>517</v>
      </c>
      <c r="BY87" s="34">
        <v>528</v>
      </c>
    </row>
    <row r="88" spans="1:77" x14ac:dyDescent="0.35">
      <c r="B88" s="34">
        <v>2001</v>
      </c>
      <c r="C88" s="44" t="s">
        <v>184</v>
      </c>
      <c r="D88" s="44" t="s">
        <v>744</v>
      </c>
      <c r="E88" s="45" t="s">
        <v>716</v>
      </c>
      <c r="F88" s="34" t="s">
        <v>745</v>
      </c>
      <c r="G88" s="34" t="s">
        <v>745</v>
      </c>
      <c r="H88" s="34" t="s">
        <v>745</v>
      </c>
      <c r="I88" s="34" t="s">
        <v>745</v>
      </c>
      <c r="J88" s="34" t="s">
        <v>745</v>
      </c>
      <c r="K88" s="34" t="s">
        <v>745</v>
      </c>
      <c r="L88" s="34" t="s">
        <v>745</v>
      </c>
      <c r="M88" s="34" t="s">
        <v>745</v>
      </c>
      <c r="N88" s="34" t="s">
        <v>745</v>
      </c>
      <c r="O88" s="34" t="s">
        <v>745</v>
      </c>
      <c r="P88" s="34" t="s">
        <v>745</v>
      </c>
      <c r="Q88" s="34" t="s">
        <v>745</v>
      </c>
      <c r="R88" s="34" t="s">
        <v>745</v>
      </c>
      <c r="S88" s="34" t="s">
        <v>745</v>
      </c>
      <c r="T88" s="34" t="s">
        <v>745</v>
      </c>
      <c r="U88" s="34" t="s">
        <v>745</v>
      </c>
      <c r="V88" s="34" t="s">
        <v>745</v>
      </c>
      <c r="W88" s="34" t="s">
        <v>745</v>
      </c>
      <c r="X88" s="34" t="s">
        <v>745</v>
      </c>
      <c r="Y88" s="34" t="s">
        <v>745</v>
      </c>
      <c r="Z88" s="34" t="s">
        <v>745</v>
      </c>
      <c r="AA88" s="34" t="s">
        <v>745</v>
      </c>
      <c r="AB88" s="34" t="s">
        <v>745</v>
      </c>
      <c r="AC88" s="34" t="s">
        <v>745</v>
      </c>
      <c r="AD88" s="34" t="s">
        <v>745</v>
      </c>
      <c r="AE88" s="34" t="s">
        <v>745</v>
      </c>
      <c r="AF88" s="34" t="s">
        <v>745</v>
      </c>
      <c r="AG88" s="34" t="s">
        <v>745</v>
      </c>
      <c r="AH88" s="34" t="s">
        <v>745</v>
      </c>
      <c r="AI88" s="34" t="s">
        <v>745</v>
      </c>
      <c r="AJ88" s="34" t="s">
        <v>745</v>
      </c>
      <c r="AK88" s="34" t="s">
        <v>745</v>
      </c>
      <c r="AL88" s="34" t="s">
        <v>745</v>
      </c>
      <c r="AM88" s="34" t="s">
        <v>745</v>
      </c>
      <c r="AN88" s="34" t="s">
        <v>745</v>
      </c>
      <c r="AO88" s="34" t="s">
        <v>745</v>
      </c>
      <c r="AP88" s="34" t="s">
        <v>745</v>
      </c>
      <c r="AQ88" s="34" t="s">
        <v>745</v>
      </c>
      <c r="AR88" s="34" t="s">
        <v>745</v>
      </c>
      <c r="AS88" s="34" t="s">
        <v>745</v>
      </c>
      <c r="AT88" s="34" t="s">
        <v>745</v>
      </c>
      <c r="AU88" s="34" t="s">
        <v>745</v>
      </c>
      <c r="AV88" s="34" t="s">
        <v>745</v>
      </c>
      <c r="AW88" s="34" t="s">
        <v>745</v>
      </c>
      <c r="AX88" s="34" t="s">
        <v>745</v>
      </c>
      <c r="AY88" s="34" t="s">
        <v>745</v>
      </c>
      <c r="AZ88" s="34" t="s">
        <v>745</v>
      </c>
      <c r="BA88" s="34" t="s">
        <v>745</v>
      </c>
      <c r="BB88" s="34" t="s">
        <v>745</v>
      </c>
      <c r="BC88" s="34" t="s">
        <v>745</v>
      </c>
      <c r="BD88" s="34" t="s">
        <v>745</v>
      </c>
      <c r="BE88" s="34" t="s">
        <v>745</v>
      </c>
      <c r="BF88" s="34" t="s">
        <v>745</v>
      </c>
      <c r="BG88" s="34">
        <v>4583</v>
      </c>
      <c r="BH88" s="34">
        <v>5475</v>
      </c>
      <c r="BI88" s="34">
        <v>7162</v>
      </c>
      <c r="BJ88" s="34">
        <v>9302</v>
      </c>
      <c r="BK88" s="34">
        <v>11807</v>
      </c>
      <c r="BL88" s="34">
        <v>14142</v>
      </c>
      <c r="BM88" s="34">
        <v>17144</v>
      </c>
      <c r="BN88" s="34">
        <v>23646</v>
      </c>
      <c r="BO88" s="34">
        <v>16454</v>
      </c>
      <c r="BP88" s="34">
        <v>20748</v>
      </c>
      <c r="BQ88" s="34">
        <v>28050</v>
      </c>
      <c r="BR88" s="34">
        <v>29611</v>
      </c>
      <c r="BS88" s="34">
        <v>32598</v>
      </c>
      <c r="BT88" s="34">
        <v>32319</v>
      </c>
      <c r="BU88" s="34">
        <v>25392</v>
      </c>
      <c r="BV88" s="34">
        <v>25010</v>
      </c>
      <c r="BW88" s="34">
        <v>29901</v>
      </c>
      <c r="BX88" s="34">
        <v>33337</v>
      </c>
      <c r="BY88" s="34">
        <v>33151</v>
      </c>
    </row>
    <row r="89" spans="1:77" x14ac:dyDescent="0.35">
      <c r="A89" s="34">
        <v>1948</v>
      </c>
      <c r="B89" s="34">
        <v>1995</v>
      </c>
      <c r="C89" s="44" t="s">
        <v>186</v>
      </c>
      <c r="D89" s="44" t="s">
        <v>744</v>
      </c>
      <c r="E89" s="45" t="s">
        <v>716</v>
      </c>
      <c r="F89" s="34">
        <v>0</v>
      </c>
      <c r="G89" s="34">
        <v>0</v>
      </c>
      <c r="H89" s="34">
        <v>0</v>
      </c>
      <c r="I89" s="34">
        <v>0</v>
      </c>
      <c r="J89" s="34">
        <v>0</v>
      </c>
      <c r="K89" s="34">
        <v>0</v>
      </c>
      <c r="L89" s="34">
        <v>0</v>
      </c>
      <c r="M89" s="34">
        <v>0</v>
      </c>
      <c r="N89" s="34">
        <v>0</v>
      </c>
      <c r="O89" s="34">
        <v>0</v>
      </c>
      <c r="P89" s="34">
        <v>0</v>
      </c>
      <c r="Q89" s="34">
        <v>0</v>
      </c>
      <c r="R89" s="34">
        <v>0</v>
      </c>
      <c r="S89" s="34">
        <v>0</v>
      </c>
      <c r="T89" s="34">
        <v>0</v>
      </c>
      <c r="U89" s="34">
        <v>0</v>
      </c>
      <c r="V89" s="34">
        <v>0</v>
      </c>
      <c r="W89" s="34">
        <v>0</v>
      </c>
      <c r="X89" s="34">
        <v>0</v>
      </c>
      <c r="Y89" s="34">
        <v>0</v>
      </c>
      <c r="Z89" s="34">
        <v>0</v>
      </c>
      <c r="AA89" s="34">
        <v>0</v>
      </c>
      <c r="AB89" s="34">
        <v>0</v>
      </c>
      <c r="AC89" s="34">
        <v>0</v>
      </c>
      <c r="AD89" s="34">
        <v>0</v>
      </c>
      <c r="AE89" s="34">
        <v>0</v>
      </c>
      <c r="AF89" s="34">
        <v>0</v>
      </c>
      <c r="AG89" s="34">
        <v>0</v>
      </c>
      <c r="AH89" s="34">
        <v>0</v>
      </c>
      <c r="AI89" s="34">
        <v>0</v>
      </c>
      <c r="AJ89" s="34">
        <v>0</v>
      </c>
      <c r="AK89" s="34">
        <v>0</v>
      </c>
      <c r="AL89" s="34">
        <v>0</v>
      </c>
      <c r="AM89" s="34">
        <v>0</v>
      </c>
      <c r="AN89" s="34">
        <v>0</v>
      </c>
      <c r="AO89" s="34">
        <v>0</v>
      </c>
      <c r="AP89" s="34">
        <v>0</v>
      </c>
      <c r="AQ89" s="34">
        <v>0</v>
      </c>
      <c r="AR89" s="34">
        <v>0</v>
      </c>
      <c r="AS89" s="34">
        <v>0</v>
      </c>
      <c r="AT89" s="34">
        <v>0</v>
      </c>
      <c r="AU89" s="34">
        <v>0</v>
      </c>
      <c r="AV89" s="34">
        <v>0</v>
      </c>
      <c r="AW89" s="34">
        <v>0</v>
      </c>
      <c r="AX89" s="34">
        <v>0</v>
      </c>
      <c r="AY89" s="34">
        <v>0</v>
      </c>
      <c r="AZ89" s="34">
        <v>0</v>
      </c>
      <c r="BA89" s="34">
        <v>0</v>
      </c>
      <c r="BB89" s="34">
        <v>0</v>
      </c>
      <c r="BC89" s="34">
        <v>0</v>
      </c>
      <c r="BD89" s="34">
        <v>0</v>
      </c>
      <c r="BE89" s="34">
        <v>8203</v>
      </c>
      <c r="BF89" s="34">
        <v>8378</v>
      </c>
      <c r="BG89" s="34">
        <v>9759</v>
      </c>
      <c r="BH89" s="34">
        <v>10214</v>
      </c>
      <c r="BI89" s="34">
        <v>13297</v>
      </c>
      <c r="BJ89" s="34">
        <v>16250</v>
      </c>
      <c r="BK89" s="34">
        <v>19120</v>
      </c>
      <c r="BL89" s="34">
        <v>22980</v>
      </c>
      <c r="BM89" s="34">
        <v>22933</v>
      </c>
      <c r="BN89" s="34">
        <v>25694</v>
      </c>
      <c r="BO89" s="34">
        <v>21339</v>
      </c>
      <c r="BP89" s="34">
        <v>19748</v>
      </c>
      <c r="BQ89" s="34">
        <v>20866</v>
      </c>
      <c r="BR89" s="34">
        <v>18833</v>
      </c>
      <c r="BS89" s="34">
        <v>18441</v>
      </c>
      <c r="BT89" s="34">
        <v>19099</v>
      </c>
      <c r="BU89" s="34">
        <v>17139</v>
      </c>
      <c r="BV89" s="34">
        <v>15796</v>
      </c>
      <c r="BW89" s="34">
        <v>15761</v>
      </c>
      <c r="BX89" s="34">
        <v>16412</v>
      </c>
      <c r="BY89" s="34">
        <v>16508</v>
      </c>
    </row>
    <row r="90" spans="1:77" x14ac:dyDescent="0.35">
      <c r="A90" s="34">
        <v>1991</v>
      </c>
      <c r="B90" s="34">
        <v>1995</v>
      </c>
      <c r="C90" s="44" t="s">
        <v>190</v>
      </c>
      <c r="D90" s="44" t="s">
        <v>744</v>
      </c>
      <c r="E90" s="45" t="s">
        <v>716</v>
      </c>
      <c r="F90" s="34" t="s">
        <v>745</v>
      </c>
      <c r="G90" s="34" t="s">
        <v>745</v>
      </c>
      <c r="H90" s="34" t="s">
        <v>745</v>
      </c>
      <c r="I90" s="34" t="s">
        <v>745</v>
      </c>
      <c r="J90" s="34" t="s">
        <v>745</v>
      </c>
      <c r="K90" s="34" t="s">
        <v>745</v>
      </c>
      <c r="L90" s="34" t="s">
        <v>745</v>
      </c>
      <c r="M90" s="34" t="s">
        <v>745</v>
      </c>
      <c r="N90" s="34" t="s">
        <v>745</v>
      </c>
      <c r="O90" s="34" t="s">
        <v>745</v>
      </c>
      <c r="P90" s="34" t="s">
        <v>745</v>
      </c>
      <c r="Q90" s="34" t="s">
        <v>745</v>
      </c>
      <c r="R90" s="34" t="s">
        <v>745</v>
      </c>
      <c r="S90" s="34" t="s">
        <v>745</v>
      </c>
      <c r="T90" s="34" t="s">
        <v>745</v>
      </c>
      <c r="U90" s="34" t="s">
        <v>745</v>
      </c>
      <c r="V90" s="34" t="s">
        <v>745</v>
      </c>
      <c r="W90" s="34" t="s">
        <v>745</v>
      </c>
      <c r="X90" s="34" t="s">
        <v>745</v>
      </c>
      <c r="Y90" s="34" t="s">
        <v>745</v>
      </c>
      <c r="Z90" s="34" t="s">
        <v>745</v>
      </c>
      <c r="AA90" s="34" t="s">
        <v>745</v>
      </c>
      <c r="AB90" s="34" t="s">
        <v>745</v>
      </c>
      <c r="AC90" s="34" t="s">
        <v>745</v>
      </c>
      <c r="AD90" s="34" t="s">
        <v>745</v>
      </c>
      <c r="AE90" s="34" t="s">
        <v>745</v>
      </c>
      <c r="AF90" s="34" t="s">
        <v>745</v>
      </c>
      <c r="AG90" s="34" t="s">
        <v>745</v>
      </c>
      <c r="AH90" s="34" t="s">
        <v>745</v>
      </c>
      <c r="AI90" s="34" t="s">
        <v>745</v>
      </c>
      <c r="AJ90" s="34" t="s">
        <v>745</v>
      </c>
      <c r="AK90" s="34" t="s">
        <v>745</v>
      </c>
      <c r="AL90" s="34" t="s">
        <v>745</v>
      </c>
      <c r="AM90" s="34" t="s">
        <v>745</v>
      </c>
      <c r="AN90" s="34" t="s">
        <v>745</v>
      </c>
      <c r="AO90" s="34" t="s">
        <v>745</v>
      </c>
      <c r="AP90" s="34" t="s">
        <v>745</v>
      </c>
      <c r="AQ90" s="34" t="s">
        <v>745</v>
      </c>
      <c r="AR90" s="34" t="s">
        <v>745</v>
      </c>
      <c r="AS90" s="34" t="s">
        <v>745</v>
      </c>
      <c r="AT90" s="34" t="s">
        <v>745</v>
      </c>
      <c r="AU90" s="34" t="s">
        <v>745</v>
      </c>
      <c r="AV90" s="34" t="s">
        <v>745</v>
      </c>
      <c r="AW90" s="34">
        <v>1665</v>
      </c>
      <c r="AX90" s="34">
        <v>1766</v>
      </c>
      <c r="AY90" s="34">
        <v>1787</v>
      </c>
      <c r="AZ90" s="34">
        <v>1866</v>
      </c>
      <c r="BA90" s="34">
        <v>1997</v>
      </c>
      <c r="BB90" s="34">
        <v>1996</v>
      </c>
      <c r="BC90" s="34">
        <v>2148</v>
      </c>
      <c r="BD90" s="34">
        <v>2141</v>
      </c>
      <c r="BE90" s="34">
        <v>2200</v>
      </c>
      <c r="BF90" s="34">
        <v>2539</v>
      </c>
      <c r="BG90" s="34">
        <v>2300</v>
      </c>
      <c r="BH90" s="34">
        <v>2356</v>
      </c>
      <c r="BI90" s="34">
        <v>2581</v>
      </c>
      <c r="BJ90" s="34">
        <v>2812</v>
      </c>
      <c r="BK90" s="34">
        <v>2476</v>
      </c>
      <c r="BL90" s="34">
        <v>2557</v>
      </c>
      <c r="BM90" s="34">
        <v>2543</v>
      </c>
      <c r="BN90" s="34">
        <v>1997</v>
      </c>
      <c r="BO90" s="34">
        <v>961</v>
      </c>
      <c r="BP90" s="34">
        <v>870</v>
      </c>
      <c r="BQ90" s="34">
        <v>869</v>
      </c>
      <c r="BR90" s="34">
        <v>1021</v>
      </c>
      <c r="BS90" s="34">
        <v>1138</v>
      </c>
      <c r="BT90" s="34">
        <v>1241</v>
      </c>
      <c r="BU90" s="34">
        <v>1339</v>
      </c>
      <c r="BV90" s="34">
        <v>1257</v>
      </c>
      <c r="BW90" s="34">
        <v>1406</v>
      </c>
      <c r="BX90" s="34">
        <v>1510</v>
      </c>
      <c r="BY90" s="34">
        <v>1586</v>
      </c>
    </row>
    <row r="91" spans="1:77" x14ac:dyDescent="0.35">
      <c r="A91" s="34">
        <v>1963</v>
      </c>
      <c r="B91" s="34">
        <v>1995</v>
      </c>
      <c r="C91" s="44" t="s">
        <v>196</v>
      </c>
      <c r="D91" s="44" t="s">
        <v>744</v>
      </c>
      <c r="E91" s="45" t="s">
        <v>716</v>
      </c>
      <c r="F91" s="34" t="s">
        <v>745</v>
      </c>
      <c r="G91" s="34" t="s">
        <v>745</v>
      </c>
      <c r="H91" s="34" t="s">
        <v>745</v>
      </c>
      <c r="I91" s="34" t="s">
        <v>745</v>
      </c>
      <c r="J91" s="34" t="s">
        <v>745</v>
      </c>
      <c r="K91" s="34" t="s">
        <v>745</v>
      </c>
      <c r="L91" s="34" t="s">
        <v>745</v>
      </c>
      <c r="M91" s="34" t="s">
        <v>745</v>
      </c>
      <c r="N91" s="34" t="s">
        <v>745</v>
      </c>
      <c r="O91" s="34" t="s">
        <v>745</v>
      </c>
      <c r="P91" s="34" t="s">
        <v>745</v>
      </c>
      <c r="Q91" s="34" t="s">
        <v>745</v>
      </c>
      <c r="R91" s="34" t="s">
        <v>745</v>
      </c>
      <c r="S91" s="34" t="s">
        <v>745</v>
      </c>
      <c r="T91" s="34" t="s">
        <v>745</v>
      </c>
      <c r="U91" s="34">
        <v>82</v>
      </c>
      <c r="V91" s="34">
        <v>92</v>
      </c>
      <c r="W91" s="34">
        <v>92</v>
      </c>
      <c r="X91" s="34">
        <v>98</v>
      </c>
      <c r="Y91" s="34">
        <v>104</v>
      </c>
      <c r="Z91" s="34">
        <v>116</v>
      </c>
      <c r="AA91" s="34">
        <v>111</v>
      </c>
      <c r="AB91" s="34">
        <v>145</v>
      </c>
      <c r="AC91" s="34">
        <v>147</v>
      </c>
      <c r="AD91" s="34">
        <v>166</v>
      </c>
      <c r="AE91" s="34">
        <v>203</v>
      </c>
      <c r="AF91" s="34">
        <v>244</v>
      </c>
      <c r="AG91" s="34">
        <v>301</v>
      </c>
      <c r="AH91" s="34">
        <v>275</v>
      </c>
      <c r="AI91" s="34">
        <v>338</v>
      </c>
      <c r="AJ91" s="34">
        <v>388</v>
      </c>
      <c r="AK91" s="34">
        <v>394</v>
      </c>
      <c r="AL91" s="34">
        <v>401</v>
      </c>
      <c r="AM91" s="34">
        <v>316</v>
      </c>
      <c r="AN91" s="34">
        <v>308</v>
      </c>
      <c r="AO91" s="34">
        <v>263</v>
      </c>
      <c r="AP91" s="34">
        <v>334</v>
      </c>
      <c r="AQ91" s="34">
        <v>274</v>
      </c>
      <c r="AR91" s="34">
        <v>315</v>
      </c>
      <c r="AS91" s="34">
        <v>331</v>
      </c>
      <c r="AT91" s="34">
        <v>274</v>
      </c>
      <c r="AU91" s="34">
        <v>316</v>
      </c>
      <c r="AV91" s="34">
        <v>319</v>
      </c>
      <c r="AW91" s="34">
        <v>335</v>
      </c>
      <c r="AX91" s="34">
        <v>327</v>
      </c>
      <c r="AY91" s="34">
        <v>335</v>
      </c>
      <c r="AZ91" s="34">
        <v>450</v>
      </c>
      <c r="BA91" s="34">
        <v>507</v>
      </c>
      <c r="BB91" s="34">
        <v>509</v>
      </c>
      <c r="BC91" s="34">
        <v>516</v>
      </c>
      <c r="BD91" s="34">
        <v>538</v>
      </c>
      <c r="BE91" s="34">
        <v>584</v>
      </c>
      <c r="BF91" s="34">
        <v>824</v>
      </c>
      <c r="BG91" s="34">
        <v>928</v>
      </c>
      <c r="BH91" s="34">
        <v>486</v>
      </c>
      <c r="BI91" s="34">
        <v>856</v>
      </c>
      <c r="BJ91" s="34">
        <v>992</v>
      </c>
      <c r="BK91" s="34">
        <v>855</v>
      </c>
      <c r="BL91" s="34">
        <v>985</v>
      </c>
      <c r="BM91" s="34">
        <v>1238</v>
      </c>
      <c r="BN91" s="34">
        <v>1310</v>
      </c>
      <c r="BO91" s="34">
        <v>1052</v>
      </c>
      <c r="BP91" s="34">
        <v>1149</v>
      </c>
      <c r="BQ91" s="34">
        <v>1590</v>
      </c>
      <c r="BR91" s="34">
        <v>1516</v>
      </c>
      <c r="BS91" s="34">
        <v>1923</v>
      </c>
      <c r="BT91" s="34">
        <v>2196</v>
      </c>
      <c r="BU91" s="34">
        <v>2048</v>
      </c>
      <c r="BV91" s="34">
        <v>2254</v>
      </c>
      <c r="BW91" s="34">
        <v>2848</v>
      </c>
      <c r="BX91" s="34">
        <v>3110</v>
      </c>
      <c r="BY91" s="34">
        <v>2640</v>
      </c>
    </row>
    <row r="92" spans="1:77" x14ac:dyDescent="0.35">
      <c r="A92" s="34">
        <v>1964</v>
      </c>
      <c r="B92" s="34">
        <v>1995</v>
      </c>
      <c r="C92" s="44" t="s">
        <v>220</v>
      </c>
      <c r="D92" s="44" t="s">
        <v>744</v>
      </c>
      <c r="E92" s="45" t="s">
        <v>716</v>
      </c>
      <c r="F92" s="34" t="s">
        <v>745</v>
      </c>
      <c r="G92" s="34" t="s">
        <v>745</v>
      </c>
      <c r="H92" s="34" t="s">
        <v>745</v>
      </c>
      <c r="I92" s="34" t="s">
        <v>745</v>
      </c>
      <c r="J92" s="34" t="s">
        <v>745</v>
      </c>
      <c r="K92" s="34" t="s">
        <v>745</v>
      </c>
      <c r="L92" s="34" t="s">
        <v>745</v>
      </c>
      <c r="M92" s="34" t="s">
        <v>745</v>
      </c>
      <c r="N92" s="34" t="s">
        <v>745</v>
      </c>
      <c r="O92" s="34" t="s">
        <v>745</v>
      </c>
      <c r="P92" s="34" t="s">
        <v>745</v>
      </c>
      <c r="Q92" s="34" t="s">
        <v>745</v>
      </c>
      <c r="R92" s="34" t="s">
        <v>745</v>
      </c>
      <c r="S92" s="34" t="s">
        <v>745</v>
      </c>
      <c r="T92" s="34" t="s">
        <v>745</v>
      </c>
      <c r="U92" s="34" t="s">
        <v>745</v>
      </c>
      <c r="V92" s="34">
        <v>35</v>
      </c>
      <c r="W92" s="34">
        <v>40</v>
      </c>
      <c r="X92" s="34">
        <v>49</v>
      </c>
      <c r="Y92" s="34">
        <v>57</v>
      </c>
      <c r="Z92" s="34">
        <v>48</v>
      </c>
      <c r="AA92" s="34">
        <v>53</v>
      </c>
      <c r="AB92" s="34">
        <v>60</v>
      </c>
      <c r="AC92" s="34">
        <v>71</v>
      </c>
      <c r="AD92" s="34">
        <v>80</v>
      </c>
      <c r="AE92" s="34">
        <v>98</v>
      </c>
      <c r="AF92" s="34">
        <v>120</v>
      </c>
      <c r="AG92" s="34">
        <v>140</v>
      </c>
      <c r="AH92" s="34">
        <v>166</v>
      </c>
      <c r="AI92" s="34">
        <v>200</v>
      </c>
      <c r="AJ92" s="34">
        <v>185</v>
      </c>
      <c r="AK92" s="34">
        <v>233</v>
      </c>
      <c r="AL92" s="34">
        <v>295</v>
      </c>
      <c r="AM92" s="34">
        <v>283</v>
      </c>
      <c r="AN92" s="34">
        <v>239</v>
      </c>
      <c r="AO92" s="34">
        <v>229</v>
      </c>
      <c r="AP92" s="34">
        <v>314</v>
      </c>
      <c r="AQ92" s="34">
        <v>249</v>
      </c>
      <c r="AR92" s="34">
        <v>248</v>
      </c>
      <c r="AS92" s="34">
        <v>277</v>
      </c>
      <c r="AT92" s="34">
        <v>288</v>
      </c>
      <c r="AU92" s="34">
        <v>267</v>
      </c>
      <c r="AV92" s="34">
        <v>417</v>
      </c>
      <c r="AW92" s="34">
        <v>469</v>
      </c>
      <c r="AX92" s="34">
        <v>396</v>
      </c>
      <c r="AY92" s="34">
        <v>320</v>
      </c>
      <c r="AZ92" s="34">
        <v>342</v>
      </c>
      <c r="BA92" s="34">
        <v>405</v>
      </c>
      <c r="BB92" s="34">
        <v>481</v>
      </c>
      <c r="BC92" s="34">
        <v>537</v>
      </c>
      <c r="BD92" s="34">
        <v>431</v>
      </c>
      <c r="BE92" s="34">
        <v>453</v>
      </c>
      <c r="BF92" s="34">
        <v>379</v>
      </c>
      <c r="BG92" s="34">
        <v>449</v>
      </c>
      <c r="BH92" s="34">
        <v>407</v>
      </c>
      <c r="BI92" s="34">
        <v>525</v>
      </c>
      <c r="BJ92" s="34">
        <v>483</v>
      </c>
      <c r="BK92" s="34">
        <v>509</v>
      </c>
      <c r="BL92" s="34">
        <v>668</v>
      </c>
      <c r="BM92" s="34">
        <v>869</v>
      </c>
      <c r="BN92" s="34">
        <v>879</v>
      </c>
      <c r="BO92" s="34">
        <v>1188</v>
      </c>
      <c r="BP92" s="34">
        <v>1066</v>
      </c>
      <c r="BQ92" s="34">
        <v>1425</v>
      </c>
      <c r="BR92" s="34">
        <v>1183</v>
      </c>
      <c r="BS92" s="34">
        <v>1208</v>
      </c>
      <c r="BT92" s="34">
        <v>1370</v>
      </c>
      <c r="BU92" s="34">
        <v>1080</v>
      </c>
      <c r="BV92" s="34">
        <v>1022</v>
      </c>
      <c r="BW92" s="34">
        <v>884</v>
      </c>
      <c r="BX92" s="34">
        <v>870</v>
      </c>
      <c r="BY92" s="34">
        <v>859</v>
      </c>
    </row>
    <row r="93" spans="1:77" x14ac:dyDescent="0.35">
      <c r="A93" s="34">
        <v>1957</v>
      </c>
      <c r="B93" s="34">
        <v>1995</v>
      </c>
      <c r="C93" s="44" t="s">
        <v>222</v>
      </c>
      <c r="D93" s="44" t="s">
        <v>744</v>
      </c>
      <c r="E93" s="45" t="s">
        <v>716</v>
      </c>
      <c r="F93" s="34" t="s">
        <v>745</v>
      </c>
      <c r="G93" s="34" t="s">
        <v>745</v>
      </c>
      <c r="H93" s="34" t="s">
        <v>745</v>
      </c>
      <c r="I93" s="34" t="s">
        <v>745</v>
      </c>
      <c r="J93" s="34" t="s">
        <v>745</v>
      </c>
      <c r="K93" s="34" t="s">
        <v>745</v>
      </c>
      <c r="L93" s="34" t="s">
        <v>745</v>
      </c>
      <c r="M93" s="34" t="s">
        <v>745</v>
      </c>
      <c r="N93" s="34" t="s">
        <v>745</v>
      </c>
      <c r="O93" s="34">
        <v>913</v>
      </c>
      <c r="P93" s="34">
        <v>808</v>
      </c>
      <c r="Q93" s="34">
        <v>1039</v>
      </c>
      <c r="R93" s="34">
        <v>1187</v>
      </c>
      <c r="S93" s="34">
        <v>1058</v>
      </c>
      <c r="T93" s="34">
        <v>1065</v>
      </c>
      <c r="U93" s="34">
        <v>1088</v>
      </c>
      <c r="V93" s="34">
        <v>1105</v>
      </c>
      <c r="W93" s="34">
        <v>1236</v>
      </c>
      <c r="X93" s="34">
        <v>1256</v>
      </c>
      <c r="Y93" s="34">
        <v>1217</v>
      </c>
      <c r="Z93" s="34">
        <v>1347</v>
      </c>
      <c r="AA93" s="34">
        <v>1651</v>
      </c>
      <c r="AB93" s="34">
        <v>1687</v>
      </c>
      <c r="AC93" s="34">
        <v>1644</v>
      </c>
      <c r="AD93" s="34">
        <v>1722</v>
      </c>
      <c r="AE93" s="34">
        <v>3049</v>
      </c>
      <c r="AF93" s="34">
        <v>4236</v>
      </c>
      <c r="AG93" s="34">
        <v>3843</v>
      </c>
      <c r="AH93" s="34">
        <v>5295</v>
      </c>
      <c r="AI93" s="34">
        <v>6079</v>
      </c>
      <c r="AJ93" s="34">
        <v>7404</v>
      </c>
      <c r="AK93" s="34">
        <v>11079</v>
      </c>
      <c r="AL93" s="34">
        <v>12945</v>
      </c>
      <c r="AM93" s="34">
        <v>11770</v>
      </c>
      <c r="AN93" s="34">
        <v>12030</v>
      </c>
      <c r="AO93" s="34">
        <v>14104</v>
      </c>
      <c r="AP93" s="34">
        <v>16483</v>
      </c>
      <c r="AQ93" s="34">
        <v>15316</v>
      </c>
      <c r="AR93" s="34">
        <v>13690</v>
      </c>
      <c r="AS93" s="34">
        <v>17958</v>
      </c>
      <c r="AT93" s="34">
        <v>21082</v>
      </c>
      <c r="AU93" s="34">
        <v>25047</v>
      </c>
      <c r="AV93" s="34">
        <v>29452</v>
      </c>
      <c r="AW93" s="34">
        <v>34350</v>
      </c>
      <c r="AX93" s="34">
        <v>40771</v>
      </c>
      <c r="AY93" s="34">
        <v>47131</v>
      </c>
      <c r="AZ93" s="34">
        <v>58845</v>
      </c>
      <c r="BA93" s="34">
        <v>73915</v>
      </c>
      <c r="BB93" s="34">
        <v>78327</v>
      </c>
      <c r="BC93" s="34">
        <v>78736</v>
      </c>
      <c r="BD93" s="34">
        <v>73256</v>
      </c>
      <c r="BE93" s="34">
        <v>84621</v>
      </c>
      <c r="BF93" s="34">
        <v>98229</v>
      </c>
      <c r="BG93" s="34">
        <v>87969</v>
      </c>
      <c r="BH93" s="34">
        <v>94061</v>
      </c>
      <c r="BI93" s="34">
        <v>104706</v>
      </c>
      <c r="BJ93" s="34">
        <v>126646</v>
      </c>
      <c r="BK93" s="34">
        <v>141626</v>
      </c>
      <c r="BL93" s="34">
        <v>160749</v>
      </c>
      <c r="BM93" s="34">
        <v>175966</v>
      </c>
      <c r="BN93" s="34">
        <v>199414</v>
      </c>
      <c r="BO93" s="34">
        <v>157244</v>
      </c>
      <c r="BP93" s="34">
        <v>198612</v>
      </c>
      <c r="BQ93" s="34">
        <v>228086</v>
      </c>
      <c r="BR93" s="34">
        <v>227538</v>
      </c>
      <c r="BS93" s="34">
        <v>228331</v>
      </c>
      <c r="BT93" s="34">
        <v>233927</v>
      </c>
      <c r="BU93" s="34">
        <v>199952</v>
      </c>
      <c r="BV93" s="34">
        <v>189743</v>
      </c>
      <c r="BW93" s="34">
        <v>218130</v>
      </c>
      <c r="BX93" s="34">
        <v>247455</v>
      </c>
      <c r="BY93" s="34">
        <v>238195</v>
      </c>
    </row>
    <row r="94" spans="1:77" x14ac:dyDescent="0.35">
      <c r="A94" s="34">
        <v>1983</v>
      </c>
      <c r="B94" s="34">
        <v>1995</v>
      </c>
      <c r="C94" s="44" t="s">
        <v>198</v>
      </c>
      <c r="D94" s="44" t="s">
        <v>744</v>
      </c>
      <c r="E94" s="45" t="s">
        <v>716</v>
      </c>
      <c r="F94" s="34" t="s">
        <v>745</v>
      </c>
      <c r="G94" s="34" t="s">
        <v>745</v>
      </c>
      <c r="H94" s="34" t="s">
        <v>745</v>
      </c>
      <c r="I94" s="34" t="s">
        <v>745</v>
      </c>
      <c r="J94" s="34" t="s">
        <v>745</v>
      </c>
      <c r="K94" s="34" t="s">
        <v>745</v>
      </c>
      <c r="L94" s="34" t="s">
        <v>745</v>
      </c>
      <c r="M94" s="34" t="s">
        <v>745</v>
      </c>
      <c r="N94" s="34" t="s">
        <v>745</v>
      </c>
      <c r="O94" s="34" t="s">
        <v>745</v>
      </c>
      <c r="P94" s="34" t="s">
        <v>745</v>
      </c>
      <c r="Q94" s="34" t="s">
        <v>745</v>
      </c>
      <c r="R94" s="34" t="s">
        <v>745</v>
      </c>
      <c r="S94" s="34" t="s">
        <v>745</v>
      </c>
      <c r="T94" s="34" t="s">
        <v>745</v>
      </c>
      <c r="U94" s="34" t="s">
        <v>745</v>
      </c>
      <c r="V94" s="34" t="s">
        <v>745</v>
      </c>
      <c r="W94" s="34" t="s">
        <v>745</v>
      </c>
      <c r="X94" s="34" t="s">
        <v>745</v>
      </c>
      <c r="Y94" s="34" t="s">
        <v>745</v>
      </c>
      <c r="Z94" s="34" t="s">
        <v>745</v>
      </c>
      <c r="AA94" s="34" t="s">
        <v>745</v>
      </c>
      <c r="AB94" s="34" t="s">
        <v>745</v>
      </c>
      <c r="AC94" s="34" t="s">
        <v>745</v>
      </c>
      <c r="AD94" s="34" t="s">
        <v>745</v>
      </c>
      <c r="AE94" s="34" t="s">
        <v>745</v>
      </c>
      <c r="AF94" s="34" t="s">
        <v>745</v>
      </c>
      <c r="AG94" s="34" t="s">
        <v>745</v>
      </c>
      <c r="AH94" s="34" t="s">
        <v>745</v>
      </c>
      <c r="AI94" s="34" t="s">
        <v>745</v>
      </c>
      <c r="AJ94" s="34" t="s">
        <v>745</v>
      </c>
      <c r="AK94" s="34" t="s">
        <v>745</v>
      </c>
      <c r="AL94" s="34" t="s">
        <v>745</v>
      </c>
      <c r="AM94" s="34" t="s">
        <v>745</v>
      </c>
      <c r="AN94" s="34" t="s">
        <v>745</v>
      </c>
      <c r="AO94" s="34">
        <v>13</v>
      </c>
      <c r="AP94" s="34">
        <v>18</v>
      </c>
      <c r="AQ94" s="34">
        <v>23</v>
      </c>
      <c r="AR94" s="34">
        <v>25</v>
      </c>
      <c r="AS94" s="34">
        <v>31</v>
      </c>
      <c r="AT94" s="34">
        <v>40</v>
      </c>
      <c r="AU94" s="34">
        <v>45</v>
      </c>
      <c r="AV94" s="34">
        <v>78</v>
      </c>
      <c r="AW94" s="34">
        <v>76</v>
      </c>
      <c r="AX94" s="34">
        <v>65</v>
      </c>
      <c r="AY94" s="34">
        <v>53</v>
      </c>
      <c r="AZ94" s="34">
        <v>75</v>
      </c>
      <c r="BA94" s="34">
        <v>85</v>
      </c>
      <c r="BB94" s="34">
        <v>80</v>
      </c>
      <c r="BC94" s="34">
        <v>90</v>
      </c>
      <c r="BD94" s="34">
        <v>96</v>
      </c>
      <c r="BE94" s="34">
        <v>91</v>
      </c>
      <c r="BF94" s="34">
        <v>109</v>
      </c>
      <c r="BG94" s="34">
        <v>110</v>
      </c>
      <c r="BH94" s="34">
        <v>132</v>
      </c>
      <c r="BI94" s="34">
        <v>152</v>
      </c>
      <c r="BJ94" s="34">
        <v>181</v>
      </c>
      <c r="BK94" s="34">
        <v>162</v>
      </c>
      <c r="BL94" s="34">
        <v>225</v>
      </c>
      <c r="BM94" s="34">
        <v>228</v>
      </c>
      <c r="BN94" s="34">
        <v>331</v>
      </c>
      <c r="BO94" s="34">
        <v>169</v>
      </c>
      <c r="BP94" s="34">
        <v>198</v>
      </c>
      <c r="BQ94" s="34">
        <v>346</v>
      </c>
      <c r="BR94" s="34">
        <v>314</v>
      </c>
      <c r="BS94" s="34">
        <v>331</v>
      </c>
      <c r="BT94" s="34">
        <v>301</v>
      </c>
      <c r="BU94" s="34">
        <v>240</v>
      </c>
      <c r="BV94" s="34">
        <v>256</v>
      </c>
      <c r="BW94" s="34">
        <v>318</v>
      </c>
      <c r="BX94" s="34">
        <v>339</v>
      </c>
      <c r="BY94" s="34">
        <v>361</v>
      </c>
    </row>
    <row r="95" spans="1:77" x14ac:dyDescent="0.35">
      <c r="A95" s="34">
        <v>1993</v>
      </c>
      <c r="B95" s="34">
        <v>1995</v>
      </c>
      <c r="C95" s="44" t="s">
        <v>204</v>
      </c>
      <c r="D95" s="44" t="s">
        <v>744</v>
      </c>
      <c r="E95" s="45" t="s">
        <v>716</v>
      </c>
      <c r="F95" s="34" t="s">
        <v>745</v>
      </c>
      <c r="G95" s="34" t="s">
        <v>745</v>
      </c>
      <c r="H95" s="34" t="s">
        <v>745</v>
      </c>
      <c r="I95" s="34" t="s">
        <v>745</v>
      </c>
      <c r="J95" s="34" t="s">
        <v>745</v>
      </c>
      <c r="K95" s="34" t="s">
        <v>745</v>
      </c>
      <c r="L95" s="34" t="s">
        <v>745</v>
      </c>
      <c r="M95" s="34" t="s">
        <v>745</v>
      </c>
      <c r="N95" s="34" t="s">
        <v>745</v>
      </c>
      <c r="O95" s="34" t="s">
        <v>745</v>
      </c>
      <c r="P95" s="34" t="s">
        <v>745</v>
      </c>
      <c r="Q95" s="34" t="s">
        <v>745</v>
      </c>
      <c r="R95" s="34" t="s">
        <v>745</v>
      </c>
      <c r="S95" s="34" t="s">
        <v>745</v>
      </c>
      <c r="T95" s="34" t="s">
        <v>745</v>
      </c>
      <c r="U95" s="34" t="s">
        <v>745</v>
      </c>
      <c r="V95" s="34" t="s">
        <v>745</v>
      </c>
      <c r="W95" s="34" t="s">
        <v>745</v>
      </c>
      <c r="X95" s="34" t="s">
        <v>745</v>
      </c>
      <c r="Y95" s="34" t="s">
        <v>745</v>
      </c>
      <c r="Z95" s="34" t="s">
        <v>745</v>
      </c>
      <c r="AA95" s="34" t="s">
        <v>745</v>
      </c>
      <c r="AB95" s="34" t="s">
        <v>745</v>
      </c>
      <c r="AC95" s="34" t="s">
        <v>745</v>
      </c>
      <c r="AD95" s="34" t="s">
        <v>745</v>
      </c>
      <c r="AE95" s="34" t="s">
        <v>745</v>
      </c>
      <c r="AF95" s="34" t="s">
        <v>745</v>
      </c>
      <c r="AG95" s="34" t="s">
        <v>745</v>
      </c>
      <c r="AH95" s="34" t="s">
        <v>745</v>
      </c>
      <c r="AI95" s="34" t="s">
        <v>745</v>
      </c>
      <c r="AJ95" s="34" t="s">
        <v>745</v>
      </c>
      <c r="AK95" s="34" t="s">
        <v>745</v>
      </c>
      <c r="AL95" s="34" t="s">
        <v>745</v>
      </c>
      <c r="AM95" s="34" t="s">
        <v>745</v>
      </c>
      <c r="AN95" s="34" t="s">
        <v>745</v>
      </c>
      <c r="AO95" s="34" t="s">
        <v>745</v>
      </c>
      <c r="AP95" s="34" t="s">
        <v>745</v>
      </c>
      <c r="AQ95" s="34" t="s">
        <v>745</v>
      </c>
      <c r="AR95" s="34" t="s">
        <v>745</v>
      </c>
      <c r="AS95" s="34" t="s">
        <v>745</v>
      </c>
      <c r="AT95" s="34" t="s">
        <v>745</v>
      </c>
      <c r="AU95" s="34" t="s">
        <v>745</v>
      </c>
      <c r="AV95" s="34" t="s">
        <v>745</v>
      </c>
      <c r="AW95" s="34" t="s">
        <v>745</v>
      </c>
      <c r="AX95" s="34" t="s">
        <v>745</v>
      </c>
      <c r="AY95" s="34">
        <v>478</v>
      </c>
      <c r="AZ95" s="34">
        <v>335</v>
      </c>
      <c r="BA95" s="34">
        <v>441</v>
      </c>
      <c r="BB95" s="34">
        <v>433</v>
      </c>
      <c r="BC95" s="34">
        <v>561</v>
      </c>
      <c r="BD95" s="34">
        <v>556</v>
      </c>
      <c r="BE95" s="34">
        <v>571</v>
      </c>
      <c r="BF95" s="34">
        <v>545</v>
      </c>
      <c r="BG95" s="34">
        <v>725</v>
      </c>
      <c r="BH95" s="34">
        <v>874</v>
      </c>
      <c r="BI95" s="34">
        <v>928</v>
      </c>
      <c r="BJ95" s="34">
        <v>976</v>
      </c>
      <c r="BK95" s="34">
        <v>1101</v>
      </c>
      <c r="BL95" s="34">
        <v>1550</v>
      </c>
      <c r="BM95" s="34">
        <v>1556</v>
      </c>
      <c r="BN95" s="34">
        <v>2097</v>
      </c>
      <c r="BO95" s="34">
        <v>1774</v>
      </c>
      <c r="BP95" s="34">
        <v>1996</v>
      </c>
      <c r="BQ95" s="34">
        <v>2374</v>
      </c>
      <c r="BR95" s="34">
        <v>2610</v>
      </c>
      <c r="BS95" s="34">
        <v>2339</v>
      </c>
      <c r="BT95" s="34">
        <v>2776</v>
      </c>
      <c r="BU95" s="34">
        <v>2717</v>
      </c>
      <c r="BV95" s="34">
        <v>2826</v>
      </c>
      <c r="BW95" s="34">
        <v>2896</v>
      </c>
      <c r="BX95" s="34">
        <v>3583</v>
      </c>
      <c r="BY95" s="34">
        <v>3565</v>
      </c>
    </row>
    <row r="96" spans="1:77" x14ac:dyDescent="0.35">
      <c r="A96" s="34">
        <v>1964</v>
      </c>
      <c r="B96" s="34">
        <v>1995</v>
      </c>
      <c r="C96" s="44" t="s">
        <v>206</v>
      </c>
      <c r="D96" s="44" t="s">
        <v>744</v>
      </c>
      <c r="E96" s="45" t="s">
        <v>716</v>
      </c>
      <c r="F96" s="34" t="s">
        <v>745</v>
      </c>
      <c r="G96" s="34" t="s">
        <v>745</v>
      </c>
      <c r="H96" s="34" t="s">
        <v>745</v>
      </c>
      <c r="I96" s="34" t="s">
        <v>745</v>
      </c>
      <c r="J96" s="34" t="s">
        <v>745</v>
      </c>
      <c r="K96" s="34" t="s">
        <v>745</v>
      </c>
      <c r="L96" s="34" t="s">
        <v>745</v>
      </c>
      <c r="M96" s="34" t="s">
        <v>745</v>
      </c>
      <c r="N96" s="34" t="s">
        <v>745</v>
      </c>
      <c r="O96" s="34" t="s">
        <v>745</v>
      </c>
      <c r="P96" s="34" t="s">
        <v>745</v>
      </c>
      <c r="Q96" s="34" t="s">
        <v>745</v>
      </c>
      <c r="R96" s="34" t="s">
        <v>745</v>
      </c>
      <c r="S96" s="34" t="s">
        <v>745</v>
      </c>
      <c r="T96" s="34" t="s">
        <v>745</v>
      </c>
      <c r="U96" s="34" t="s">
        <v>745</v>
      </c>
      <c r="V96" s="34">
        <v>19</v>
      </c>
      <c r="W96" s="34">
        <v>24</v>
      </c>
      <c r="X96" s="34">
        <v>30</v>
      </c>
      <c r="Y96" s="34">
        <v>27</v>
      </c>
      <c r="Z96" s="34">
        <v>34</v>
      </c>
      <c r="AA96" s="34">
        <v>38</v>
      </c>
      <c r="AB96" s="34">
        <v>39</v>
      </c>
      <c r="AC96" s="34">
        <v>46</v>
      </c>
      <c r="AD96" s="34">
        <v>68</v>
      </c>
      <c r="AE96" s="34">
        <v>98</v>
      </c>
      <c r="AF96" s="34">
        <v>134</v>
      </c>
      <c r="AG96" s="34">
        <v>166</v>
      </c>
      <c r="AH96" s="34">
        <v>228</v>
      </c>
      <c r="AI96" s="34">
        <v>289</v>
      </c>
      <c r="AJ96" s="34">
        <v>342</v>
      </c>
      <c r="AK96" s="34">
        <v>424</v>
      </c>
      <c r="AL96" s="34">
        <v>483</v>
      </c>
      <c r="AM96" s="34">
        <v>449</v>
      </c>
      <c r="AN96" s="34">
        <v>411</v>
      </c>
      <c r="AO96" s="34">
        <v>363</v>
      </c>
      <c r="AP96" s="34">
        <v>394</v>
      </c>
      <c r="AQ96" s="34">
        <v>400</v>
      </c>
      <c r="AR96" s="34">
        <v>497</v>
      </c>
      <c r="AS96" s="34">
        <v>605</v>
      </c>
      <c r="AT96" s="34">
        <v>714</v>
      </c>
      <c r="AU96" s="34">
        <v>844</v>
      </c>
      <c r="AV96" s="34">
        <v>1133</v>
      </c>
      <c r="AW96" s="34">
        <v>1234</v>
      </c>
      <c r="AX96" s="34">
        <v>1540</v>
      </c>
      <c r="AY96" s="34">
        <v>1355</v>
      </c>
      <c r="AZ96" s="34">
        <v>1570</v>
      </c>
      <c r="BA96" s="34">
        <v>1914</v>
      </c>
      <c r="BB96" s="34">
        <v>1731</v>
      </c>
      <c r="BC96" s="34">
        <v>1641</v>
      </c>
      <c r="BD96" s="34">
        <v>1834</v>
      </c>
      <c r="BE96" s="34">
        <v>1978</v>
      </c>
      <c r="BF96" s="34">
        <v>2453</v>
      </c>
      <c r="BG96" s="34">
        <v>1822</v>
      </c>
      <c r="BH96" s="34">
        <v>2028</v>
      </c>
      <c r="BI96" s="34">
        <v>2252</v>
      </c>
      <c r="BJ96" s="34">
        <v>2517</v>
      </c>
      <c r="BK96" s="34">
        <v>2399</v>
      </c>
      <c r="BL96" s="34">
        <v>2796</v>
      </c>
      <c r="BM96" s="34">
        <v>3437</v>
      </c>
      <c r="BN96" s="34">
        <v>3481</v>
      </c>
      <c r="BO96" s="34">
        <v>2857</v>
      </c>
      <c r="BP96" s="34">
        <v>3586</v>
      </c>
      <c r="BQ96" s="34">
        <v>4386</v>
      </c>
      <c r="BR96" s="34">
        <v>4250</v>
      </c>
      <c r="BS96" s="34">
        <v>3637</v>
      </c>
      <c r="BT96" s="34">
        <v>2929</v>
      </c>
      <c r="BU96" s="34">
        <v>2607</v>
      </c>
      <c r="BV96" s="34">
        <v>3186</v>
      </c>
      <c r="BW96" s="34">
        <v>2858</v>
      </c>
      <c r="BX96" s="34">
        <v>3192</v>
      </c>
      <c r="BY96" s="34">
        <v>3007</v>
      </c>
    </row>
    <row r="97" spans="1:77" x14ac:dyDescent="0.35">
      <c r="A97" s="34">
        <v>1963</v>
      </c>
      <c r="B97" s="34">
        <v>1995</v>
      </c>
      <c r="C97" s="44" t="s">
        <v>216</v>
      </c>
      <c r="D97" s="44" t="s">
        <v>744</v>
      </c>
      <c r="E97" s="45" t="s">
        <v>716</v>
      </c>
      <c r="F97" s="34" t="s">
        <v>745</v>
      </c>
      <c r="G97" s="34" t="s">
        <v>745</v>
      </c>
      <c r="H97" s="34" t="s">
        <v>745</v>
      </c>
      <c r="I97" s="34" t="s">
        <v>745</v>
      </c>
      <c r="J97" s="34" t="s">
        <v>745</v>
      </c>
      <c r="K97" s="34" t="s">
        <v>745</v>
      </c>
      <c r="L97" s="34" t="s">
        <v>745</v>
      </c>
      <c r="M97" s="34" t="s">
        <v>745</v>
      </c>
      <c r="N97" s="34" t="s">
        <v>745</v>
      </c>
      <c r="O97" s="34" t="s">
        <v>745</v>
      </c>
      <c r="P97" s="34" t="s">
        <v>745</v>
      </c>
      <c r="Q97" s="34" t="s">
        <v>745</v>
      </c>
      <c r="R97" s="34" t="s">
        <v>745</v>
      </c>
      <c r="S97" s="34" t="s">
        <v>745</v>
      </c>
      <c r="T97" s="34" t="s">
        <v>745</v>
      </c>
      <c r="U97" s="34">
        <v>16</v>
      </c>
      <c r="V97" s="34">
        <v>46</v>
      </c>
      <c r="W97" s="34">
        <v>58</v>
      </c>
      <c r="X97" s="34">
        <v>69</v>
      </c>
      <c r="Y97" s="34">
        <v>70</v>
      </c>
      <c r="Z97" s="34">
        <v>72</v>
      </c>
      <c r="AA97" s="34">
        <v>76</v>
      </c>
      <c r="AB97" s="34">
        <v>89</v>
      </c>
      <c r="AC97" s="34">
        <v>94</v>
      </c>
      <c r="AD97" s="34">
        <v>100</v>
      </c>
      <c r="AE97" s="34">
        <v>155</v>
      </c>
      <c r="AF97" s="34">
        <v>180</v>
      </c>
      <c r="AG97" s="34">
        <v>176</v>
      </c>
      <c r="AH97" s="34">
        <v>178</v>
      </c>
      <c r="AI97" s="34">
        <v>157</v>
      </c>
      <c r="AJ97" s="34">
        <v>123</v>
      </c>
      <c r="AK97" s="34">
        <v>147</v>
      </c>
      <c r="AL97" s="34">
        <v>194</v>
      </c>
      <c r="AM97" s="34">
        <v>261</v>
      </c>
      <c r="AN97" s="34">
        <v>233</v>
      </c>
      <c r="AO97" s="34">
        <v>292</v>
      </c>
      <c r="AP97" s="34">
        <v>291</v>
      </c>
      <c r="AQ97" s="34">
        <v>374</v>
      </c>
      <c r="AR97" s="34">
        <v>360</v>
      </c>
      <c r="AS97" s="34">
        <v>428</v>
      </c>
      <c r="AT97" s="34">
        <v>354</v>
      </c>
      <c r="AU97" s="34">
        <v>437</v>
      </c>
      <c r="AV97" s="34">
        <v>469</v>
      </c>
      <c r="AW97" s="34">
        <v>439</v>
      </c>
      <c r="AX97" s="34">
        <v>425</v>
      </c>
      <c r="AY97" s="34">
        <v>423</v>
      </c>
      <c r="AZ97" s="34">
        <v>410</v>
      </c>
      <c r="BA97" s="34">
        <v>488</v>
      </c>
      <c r="BB97" s="34">
        <v>491</v>
      </c>
      <c r="BC97" s="34">
        <v>429</v>
      </c>
      <c r="BD97" s="34">
        <v>387</v>
      </c>
      <c r="BE97" s="34">
        <v>358</v>
      </c>
      <c r="BF97" s="34">
        <v>355</v>
      </c>
      <c r="BG97" s="34">
        <v>355</v>
      </c>
      <c r="BH97" s="34">
        <v>332</v>
      </c>
      <c r="BI97" s="34">
        <v>318</v>
      </c>
      <c r="BJ97" s="34">
        <v>440</v>
      </c>
      <c r="BK97" s="34">
        <v>625</v>
      </c>
      <c r="BL97" s="34">
        <v>1367</v>
      </c>
      <c r="BM97" s="34">
        <v>1454</v>
      </c>
      <c r="BN97" s="34">
        <v>1788</v>
      </c>
      <c r="BO97" s="34">
        <v>1364</v>
      </c>
      <c r="BP97" s="34">
        <v>2074</v>
      </c>
      <c r="BQ97" s="34">
        <v>2749</v>
      </c>
      <c r="BR97" s="34">
        <v>2641</v>
      </c>
      <c r="BS97" s="34">
        <v>2652</v>
      </c>
      <c r="BT97" s="34">
        <v>1935</v>
      </c>
      <c r="BU97" s="34">
        <v>1389</v>
      </c>
      <c r="BV97" s="34">
        <v>1401</v>
      </c>
      <c r="BW97" s="34">
        <v>1722</v>
      </c>
      <c r="BX97" s="34">
        <v>1920</v>
      </c>
      <c r="BY97" s="34">
        <v>2480</v>
      </c>
    </row>
    <row r="98" spans="1:77" x14ac:dyDescent="0.35">
      <c r="A98" s="34">
        <v>1970</v>
      </c>
      <c r="B98" s="34">
        <v>1995</v>
      </c>
      <c r="C98" s="44" t="s">
        <v>218</v>
      </c>
      <c r="D98" s="44" t="s">
        <v>744</v>
      </c>
      <c r="E98" s="45" t="s">
        <v>716</v>
      </c>
      <c r="F98" s="34" t="s">
        <v>745</v>
      </c>
      <c r="G98" s="34" t="s">
        <v>745</v>
      </c>
      <c r="H98" s="34" t="s">
        <v>745</v>
      </c>
      <c r="I98" s="34" t="s">
        <v>745</v>
      </c>
      <c r="J98" s="34" t="s">
        <v>745</v>
      </c>
      <c r="K98" s="34" t="s">
        <v>745</v>
      </c>
      <c r="L98" s="34" t="s">
        <v>745</v>
      </c>
      <c r="M98" s="34" t="s">
        <v>745</v>
      </c>
      <c r="N98" s="34" t="s">
        <v>745</v>
      </c>
      <c r="O98" s="34" t="s">
        <v>745</v>
      </c>
      <c r="P98" s="34" t="s">
        <v>745</v>
      </c>
      <c r="Q98" s="34" t="s">
        <v>745</v>
      </c>
      <c r="R98" s="34" t="s">
        <v>745</v>
      </c>
      <c r="S98" s="34" t="s">
        <v>745</v>
      </c>
      <c r="T98" s="34" t="s">
        <v>745</v>
      </c>
      <c r="U98" s="34" t="s">
        <v>745</v>
      </c>
      <c r="V98" s="34" t="s">
        <v>745</v>
      </c>
      <c r="W98" s="34" t="s">
        <v>745</v>
      </c>
      <c r="X98" s="34" t="s">
        <v>745</v>
      </c>
      <c r="Y98" s="34" t="s">
        <v>745</v>
      </c>
      <c r="Z98" s="34" t="s">
        <v>745</v>
      </c>
      <c r="AA98" s="34" t="s">
        <v>745</v>
      </c>
      <c r="AB98" s="34">
        <v>69</v>
      </c>
      <c r="AC98" s="34">
        <v>66</v>
      </c>
      <c r="AD98" s="34">
        <v>106</v>
      </c>
      <c r="AE98" s="34">
        <v>137</v>
      </c>
      <c r="AF98" s="34">
        <v>312</v>
      </c>
      <c r="AG98" s="34">
        <v>298</v>
      </c>
      <c r="AH98" s="34">
        <v>265</v>
      </c>
      <c r="AI98" s="34">
        <v>309</v>
      </c>
      <c r="AJ98" s="34">
        <v>325</v>
      </c>
      <c r="AK98" s="34">
        <v>381</v>
      </c>
      <c r="AL98" s="34">
        <v>431</v>
      </c>
      <c r="AM98" s="34">
        <v>332</v>
      </c>
      <c r="AN98" s="34">
        <v>364</v>
      </c>
      <c r="AO98" s="34">
        <v>366</v>
      </c>
      <c r="AP98" s="34">
        <v>372</v>
      </c>
      <c r="AQ98" s="34">
        <v>436</v>
      </c>
      <c r="AR98" s="34">
        <v>662</v>
      </c>
      <c r="AS98" s="34">
        <v>884</v>
      </c>
      <c r="AT98" s="34">
        <v>994</v>
      </c>
      <c r="AU98" s="34">
        <v>986</v>
      </c>
      <c r="AV98" s="34">
        <v>1194</v>
      </c>
      <c r="AW98" s="34">
        <v>1195</v>
      </c>
      <c r="AX98" s="34">
        <v>1302</v>
      </c>
      <c r="AY98" s="34">
        <v>1299</v>
      </c>
      <c r="AZ98" s="34">
        <v>1347</v>
      </c>
      <c r="BA98" s="34">
        <v>1538</v>
      </c>
      <c r="BB98" s="34">
        <v>1802</v>
      </c>
      <c r="BC98" s="34">
        <v>1592</v>
      </c>
      <c r="BD98" s="34">
        <v>1645</v>
      </c>
      <c r="BE98" s="34">
        <v>1554</v>
      </c>
      <c r="BF98" s="34">
        <v>1557</v>
      </c>
      <c r="BG98" s="34">
        <v>1628</v>
      </c>
      <c r="BH98" s="34">
        <v>1801</v>
      </c>
      <c r="BI98" s="34">
        <v>1898</v>
      </c>
      <c r="BJ98" s="34">
        <v>1993</v>
      </c>
      <c r="BK98" s="34">
        <v>2143</v>
      </c>
      <c r="BL98" s="34">
        <v>2329</v>
      </c>
      <c r="BM98" s="34">
        <v>2238</v>
      </c>
      <c r="BN98" s="34">
        <v>2384</v>
      </c>
      <c r="BO98" s="34">
        <v>1939</v>
      </c>
      <c r="BP98" s="34">
        <v>2261</v>
      </c>
      <c r="BQ98" s="34">
        <v>2565</v>
      </c>
      <c r="BR98" s="34">
        <v>2649</v>
      </c>
      <c r="BS98" s="34">
        <v>2869</v>
      </c>
      <c r="BT98" s="34">
        <v>3094</v>
      </c>
      <c r="BU98" s="34">
        <v>2662</v>
      </c>
      <c r="BV98" s="34">
        <v>2359</v>
      </c>
      <c r="BW98" s="34">
        <v>2342</v>
      </c>
      <c r="BX98" s="34">
        <v>2366</v>
      </c>
      <c r="BY98" s="34">
        <v>2230</v>
      </c>
    </row>
    <row r="99" spans="1:77" x14ac:dyDescent="0.35">
      <c r="A99" s="34">
        <v>1986</v>
      </c>
      <c r="B99" s="34">
        <v>1995</v>
      </c>
      <c r="C99" s="44" t="s">
        <v>200</v>
      </c>
      <c r="D99" s="44" t="s">
        <v>744</v>
      </c>
      <c r="E99" s="45" t="s">
        <v>716</v>
      </c>
      <c r="F99" s="34" t="s">
        <v>745</v>
      </c>
      <c r="G99" s="34" t="s">
        <v>745</v>
      </c>
      <c r="H99" s="34" t="s">
        <v>745</v>
      </c>
      <c r="I99" s="34" t="s">
        <v>745</v>
      </c>
      <c r="J99" s="34" t="s">
        <v>745</v>
      </c>
      <c r="K99" s="34" t="s">
        <v>745</v>
      </c>
      <c r="L99" s="34" t="s">
        <v>745</v>
      </c>
      <c r="M99" s="34" t="s">
        <v>745</v>
      </c>
      <c r="N99" s="34" t="s">
        <v>745</v>
      </c>
      <c r="O99" s="34" t="s">
        <v>745</v>
      </c>
      <c r="P99" s="34" t="s">
        <v>745</v>
      </c>
      <c r="Q99" s="34" t="s">
        <v>745</v>
      </c>
      <c r="R99" s="34" t="s">
        <v>745</v>
      </c>
      <c r="S99" s="34" t="s">
        <v>745</v>
      </c>
      <c r="T99" s="34" t="s">
        <v>745</v>
      </c>
      <c r="U99" s="34" t="s">
        <v>745</v>
      </c>
      <c r="V99" s="34" t="s">
        <v>745</v>
      </c>
      <c r="W99" s="34" t="s">
        <v>745</v>
      </c>
      <c r="X99" s="34" t="s">
        <v>745</v>
      </c>
      <c r="Y99" s="34" t="s">
        <v>745</v>
      </c>
      <c r="Z99" s="34" t="s">
        <v>745</v>
      </c>
      <c r="AA99" s="34" t="s">
        <v>745</v>
      </c>
      <c r="AB99" s="34" t="s">
        <v>745</v>
      </c>
      <c r="AC99" s="34" t="s">
        <v>745</v>
      </c>
      <c r="AD99" s="34" t="s">
        <v>745</v>
      </c>
      <c r="AE99" s="34" t="s">
        <v>745</v>
      </c>
      <c r="AF99" s="34" t="s">
        <v>745</v>
      </c>
      <c r="AG99" s="34" t="s">
        <v>745</v>
      </c>
      <c r="AH99" s="34" t="s">
        <v>745</v>
      </c>
      <c r="AI99" s="34" t="s">
        <v>745</v>
      </c>
      <c r="AJ99" s="34" t="s">
        <v>745</v>
      </c>
      <c r="AK99" s="34" t="s">
        <v>745</v>
      </c>
      <c r="AL99" s="34" t="s">
        <v>745</v>
      </c>
      <c r="AM99" s="34" t="s">
        <v>745</v>
      </c>
      <c r="AN99" s="34" t="s">
        <v>745</v>
      </c>
      <c r="AO99" s="34" t="s">
        <v>745</v>
      </c>
      <c r="AP99" s="34" t="s">
        <v>745</v>
      </c>
      <c r="AQ99" s="34" t="s">
        <v>745</v>
      </c>
      <c r="AR99" s="34">
        <v>21804</v>
      </c>
      <c r="AS99" s="34">
        <v>27600</v>
      </c>
      <c r="AT99" s="34">
        <v>30691</v>
      </c>
      <c r="AU99" s="34">
        <v>35171</v>
      </c>
      <c r="AV99" s="34">
        <v>40711</v>
      </c>
      <c r="AW99" s="34">
        <v>42688</v>
      </c>
      <c r="AX99" s="34">
        <v>46196</v>
      </c>
      <c r="AY99" s="34">
        <v>51886</v>
      </c>
      <c r="AZ99" s="34">
        <v>60882</v>
      </c>
      <c r="BA99" s="34">
        <v>79542</v>
      </c>
      <c r="BB99" s="34">
        <v>96000</v>
      </c>
      <c r="BC99" s="34">
        <v>110431</v>
      </c>
      <c r="BD99" s="34">
        <v>117460</v>
      </c>
      <c r="BE99" s="34">
        <v>136391</v>
      </c>
      <c r="BF99" s="34">
        <v>166367</v>
      </c>
      <c r="BG99" s="34">
        <v>158547</v>
      </c>
      <c r="BH99" s="34">
        <v>160682</v>
      </c>
      <c r="BI99" s="34">
        <v>165396</v>
      </c>
      <c r="BJ99" s="34">
        <v>187980</v>
      </c>
      <c r="BK99" s="34">
        <v>214207</v>
      </c>
      <c r="BL99" s="34">
        <v>249961</v>
      </c>
      <c r="BM99" s="34">
        <v>271821</v>
      </c>
      <c r="BN99" s="34">
        <v>291265</v>
      </c>
      <c r="BO99" s="34">
        <v>229712</v>
      </c>
      <c r="BP99" s="34">
        <v>298305</v>
      </c>
      <c r="BQ99" s="34">
        <v>349569</v>
      </c>
      <c r="BR99" s="34">
        <v>370770</v>
      </c>
      <c r="BS99" s="34">
        <v>380015</v>
      </c>
      <c r="BT99" s="34">
        <v>396912</v>
      </c>
      <c r="BU99" s="34">
        <v>380550</v>
      </c>
      <c r="BV99" s="34">
        <v>373948</v>
      </c>
      <c r="BW99" s="34">
        <v>409433</v>
      </c>
      <c r="BX99" s="34">
        <v>450713</v>
      </c>
      <c r="BY99" s="34">
        <v>460704</v>
      </c>
    </row>
    <row r="100" spans="1:77" x14ac:dyDescent="0.35">
      <c r="B100" s="34">
        <v>2001</v>
      </c>
      <c r="C100" s="44" t="s">
        <v>194</v>
      </c>
      <c r="D100" s="44" t="s">
        <v>744</v>
      </c>
      <c r="E100" s="45" t="s">
        <v>716</v>
      </c>
      <c r="F100" s="34" t="s">
        <v>745</v>
      </c>
      <c r="G100" s="34" t="s">
        <v>745</v>
      </c>
      <c r="H100" s="34" t="s">
        <v>745</v>
      </c>
      <c r="I100" s="34" t="s">
        <v>745</v>
      </c>
      <c r="J100" s="34" t="s">
        <v>745</v>
      </c>
      <c r="K100" s="34" t="s">
        <v>745</v>
      </c>
      <c r="L100" s="34" t="s">
        <v>745</v>
      </c>
      <c r="M100" s="34" t="s">
        <v>745</v>
      </c>
      <c r="N100" s="34" t="s">
        <v>745</v>
      </c>
      <c r="O100" s="34" t="s">
        <v>745</v>
      </c>
      <c r="P100" s="34" t="s">
        <v>745</v>
      </c>
      <c r="Q100" s="34" t="s">
        <v>745</v>
      </c>
      <c r="R100" s="34" t="s">
        <v>745</v>
      </c>
      <c r="S100" s="34" t="s">
        <v>745</v>
      </c>
      <c r="T100" s="34" t="s">
        <v>745</v>
      </c>
      <c r="U100" s="34" t="s">
        <v>745</v>
      </c>
      <c r="V100" s="34" t="s">
        <v>745</v>
      </c>
      <c r="W100" s="34" t="s">
        <v>745</v>
      </c>
      <c r="X100" s="34" t="s">
        <v>745</v>
      </c>
      <c r="Y100" s="34" t="s">
        <v>745</v>
      </c>
      <c r="Z100" s="34" t="s">
        <v>745</v>
      </c>
      <c r="AA100" s="34" t="s">
        <v>745</v>
      </c>
      <c r="AB100" s="34" t="s">
        <v>745</v>
      </c>
      <c r="AC100" s="34" t="s">
        <v>745</v>
      </c>
      <c r="AD100" s="34" t="s">
        <v>745</v>
      </c>
      <c r="AE100" s="34" t="s">
        <v>745</v>
      </c>
      <c r="AF100" s="34" t="s">
        <v>745</v>
      </c>
      <c r="AG100" s="34" t="s">
        <v>745</v>
      </c>
      <c r="AH100" s="34" t="s">
        <v>745</v>
      </c>
      <c r="AI100" s="34" t="s">
        <v>745</v>
      </c>
      <c r="AJ100" s="34" t="s">
        <v>745</v>
      </c>
      <c r="AK100" s="34" t="s">
        <v>745</v>
      </c>
      <c r="AL100" s="34" t="s">
        <v>745</v>
      </c>
      <c r="AM100" s="34" t="s">
        <v>745</v>
      </c>
      <c r="AN100" s="34" t="s">
        <v>745</v>
      </c>
      <c r="AO100" s="34" t="s">
        <v>745</v>
      </c>
      <c r="AP100" s="34" t="s">
        <v>745</v>
      </c>
      <c r="AQ100" s="34" t="s">
        <v>745</v>
      </c>
      <c r="AR100" s="34" t="s">
        <v>745</v>
      </c>
      <c r="AS100" s="34" t="s">
        <v>745</v>
      </c>
      <c r="AT100" s="34" t="s">
        <v>745</v>
      </c>
      <c r="AU100" s="34" t="s">
        <v>745</v>
      </c>
      <c r="AV100" s="34" t="s">
        <v>745</v>
      </c>
      <c r="AW100" s="34" t="s">
        <v>745</v>
      </c>
      <c r="AX100" s="34" t="s">
        <v>745</v>
      </c>
      <c r="AY100" s="34" t="s">
        <v>745</v>
      </c>
      <c r="AZ100" s="34" t="s">
        <v>745</v>
      </c>
      <c r="BA100" s="34" t="s">
        <v>745</v>
      </c>
      <c r="BB100" s="34" t="s">
        <v>745</v>
      </c>
      <c r="BC100" s="34" t="s">
        <v>745</v>
      </c>
      <c r="BD100" s="34" t="s">
        <v>745</v>
      </c>
      <c r="BE100" s="34" t="s">
        <v>745</v>
      </c>
      <c r="BF100" s="34" t="s">
        <v>745</v>
      </c>
      <c r="BG100" s="34">
        <v>568</v>
      </c>
      <c r="BH100" s="34">
        <v>644</v>
      </c>
      <c r="BI100" s="34">
        <v>790</v>
      </c>
      <c r="BJ100" s="34">
        <v>985</v>
      </c>
      <c r="BK100" s="34">
        <v>1091</v>
      </c>
      <c r="BL100" s="34">
        <v>1052</v>
      </c>
      <c r="BM100" s="34">
        <v>1342</v>
      </c>
      <c r="BN100" s="34">
        <v>1591</v>
      </c>
      <c r="BO100" s="34">
        <v>1283</v>
      </c>
      <c r="BP100" s="34">
        <v>1541</v>
      </c>
      <c r="BQ100" s="34">
        <v>2217</v>
      </c>
      <c r="BR100" s="34">
        <v>2162</v>
      </c>
      <c r="BS100" s="34">
        <v>2428</v>
      </c>
      <c r="BT100" s="34">
        <v>2340</v>
      </c>
      <c r="BU100" s="34">
        <v>1967</v>
      </c>
      <c r="BV100" s="34">
        <v>2045</v>
      </c>
      <c r="BW100" s="34">
        <v>2425</v>
      </c>
      <c r="BX100" s="34">
        <v>2706</v>
      </c>
      <c r="BY100" s="34">
        <v>2779</v>
      </c>
    </row>
    <row r="101" spans="1:77" x14ac:dyDescent="0.35">
      <c r="B101" s="34">
        <v>1997</v>
      </c>
      <c r="C101" s="44" t="s">
        <v>212</v>
      </c>
      <c r="D101" s="44" t="s">
        <v>744</v>
      </c>
      <c r="E101" s="45" t="s">
        <v>716</v>
      </c>
      <c r="F101" s="34" t="s">
        <v>745</v>
      </c>
      <c r="G101" s="34" t="s">
        <v>745</v>
      </c>
      <c r="H101" s="34" t="s">
        <v>745</v>
      </c>
      <c r="I101" s="34" t="s">
        <v>745</v>
      </c>
      <c r="J101" s="34" t="s">
        <v>745</v>
      </c>
      <c r="K101" s="34" t="s">
        <v>745</v>
      </c>
      <c r="L101" s="34" t="s">
        <v>745</v>
      </c>
      <c r="M101" s="34" t="s">
        <v>745</v>
      </c>
      <c r="N101" s="34" t="s">
        <v>745</v>
      </c>
      <c r="O101" s="34" t="s">
        <v>745</v>
      </c>
      <c r="P101" s="34" t="s">
        <v>745</v>
      </c>
      <c r="Q101" s="34" t="s">
        <v>745</v>
      </c>
      <c r="R101" s="34" t="s">
        <v>745</v>
      </c>
      <c r="S101" s="34" t="s">
        <v>745</v>
      </c>
      <c r="T101" s="34" t="s">
        <v>745</v>
      </c>
      <c r="U101" s="34" t="s">
        <v>745</v>
      </c>
      <c r="V101" s="34" t="s">
        <v>745</v>
      </c>
      <c r="W101" s="34" t="s">
        <v>745</v>
      </c>
      <c r="X101" s="34" t="s">
        <v>745</v>
      </c>
      <c r="Y101" s="34" t="s">
        <v>745</v>
      </c>
      <c r="Z101" s="34" t="s">
        <v>745</v>
      </c>
      <c r="AA101" s="34" t="s">
        <v>745</v>
      </c>
      <c r="AB101" s="34" t="s">
        <v>745</v>
      </c>
      <c r="AC101" s="34" t="s">
        <v>745</v>
      </c>
      <c r="AD101" s="34" t="s">
        <v>745</v>
      </c>
      <c r="AE101" s="34" t="s">
        <v>745</v>
      </c>
      <c r="AF101" s="34" t="s">
        <v>745</v>
      </c>
      <c r="AG101" s="34" t="s">
        <v>745</v>
      </c>
      <c r="AH101" s="34" t="s">
        <v>745</v>
      </c>
      <c r="AI101" s="34" t="s">
        <v>745</v>
      </c>
      <c r="AJ101" s="34" t="s">
        <v>745</v>
      </c>
      <c r="AK101" s="34" t="s">
        <v>745</v>
      </c>
      <c r="AL101" s="34" t="s">
        <v>745</v>
      </c>
      <c r="AM101" s="34" t="s">
        <v>745</v>
      </c>
      <c r="AN101" s="34" t="s">
        <v>745</v>
      </c>
      <c r="AO101" s="34" t="s">
        <v>745</v>
      </c>
      <c r="AP101" s="34" t="s">
        <v>745</v>
      </c>
      <c r="AQ101" s="34" t="s">
        <v>745</v>
      </c>
      <c r="AR101" s="34" t="s">
        <v>745</v>
      </c>
      <c r="AS101" s="34" t="s">
        <v>745</v>
      </c>
      <c r="AT101" s="34" t="s">
        <v>745</v>
      </c>
      <c r="AU101" s="34" t="s">
        <v>745</v>
      </c>
      <c r="AV101" s="34" t="s">
        <v>745</v>
      </c>
      <c r="AW101" s="34" t="s">
        <v>745</v>
      </c>
      <c r="AX101" s="34" t="s">
        <v>745</v>
      </c>
      <c r="AY101" s="34" t="s">
        <v>745</v>
      </c>
      <c r="AZ101" s="34" t="s">
        <v>745</v>
      </c>
      <c r="BA101" s="34" t="s">
        <v>745</v>
      </c>
      <c r="BB101" s="34" t="s">
        <v>745</v>
      </c>
      <c r="BC101" s="34">
        <v>569</v>
      </c>
      <c r="BD101" s="34">
        <v>462</v>
      </c>
      <c r="BE101" s="34">
        <v>454</v>
      </c>
      <c r="BF101" s="34">
        <v>536</v>
      </c>
      <c r="BG101" s="34">
        <v>521</v>
      </c>
      <c r="BH101" s="34">
        <v>524</v>
      </c>
      <c r="BI101" s="34">
        <v>616</v>
      </c>
      <c r="BJ101" s="34">
        <v>870</v>
      </c>
      <c r="BK101" s="34">
        <v>1065</v>
      </c>
      <c r="BL101" s="34">
        <v>1543</v>
      </c>
      <c r="BM101" s="34">
        <v>1889</v>
      </c>
      <c r="BN101" s="34">
        <v>2539</v>
      </c>
      <c r="BO101" s="34">
        <v>1903</v>
      </c>
      <c r="BP101" s="34">
        <v>2899</v>
      </c>
      <c r="BQ101" s="34">
        <v>4818</v>
      </c>
      <c r="BR101" s="34">
        <v>4385</v>
      </c>
      <c r="BS101" s="34">
        <v>4269</v>
      </c>
      <c r="BT101" s="34">
        <v>5775</v>
      </c>
      <c r="BU101" s="34">
        <v>4669</v>
      </c>
      <c r="BV101" s="34">
        <v>4916</v>
      </c>
      <c r="BW101" s="34">
        <v>6201</v>
      </c>
      <c r="BX101" s="34">
        <v>7012</v>
      </c>
      <c r="BY101" s="34">
        <v>7620</v>
      </c>
    </row>
    <row r="102" spans="1:77" x14ac:dyDescent="0.35">
      <c r="B102" s="34">
        <v>2012</v>
      </c>
      <c r="C102" s="44" t="s">
        <v>210</v>
      </c>
      <c r="D102" s="44" t="s">
        <v>744</v>
      </c>
      <c r="E102" s="45" t="s">
        <v>716</v>
      </c>
      <c r="F102" s="34" t="s">
        <v>745</v>
      </c>
      <c r="G102" s="34" t="s">
        <v>745</v>
      </c>
      <c r="H102" s="34" t="s">
        <v>745</v>
      </c>
      <c r="I102" s="34" t="s">
        <v>745</v>
      </c>
      <c r="J102" s="34" t="s">
        <v>745</v>
      </c>
      <c r="K102" s="34" t="s">
        <v>745</v>
      </c>
      <c r="L102" s="34" t="s">
        <v>745</v>
      </c>
      <c r="M102" s="34" t="s">
        <v>745</v>
      </c>
      <c r="N102" s="34" t="s">
        <v>745</v>
      </c>
      <c r="O102" s="34" t="s">
        <v>745</v>
      </c>
      <c r="P102" s="34" t="s">
        <v>745</v>
      </c>
      <c r="Q102" s="34" t="s">
        <v>745</v>
      </c>
      <c r="R102" s="34" t="s">
        <v>745</v>
      </c>
      <c r="S102" s="34" t="s">
        <v>745</v>
      </c>
      <c r="T102" s="34" t="s">
        <v>745</v>
      </c>
      <c r="U102" s="34" t="s">
        <v>745</v>
      </c>
      <c r="V102" s="34" t="s">
        <v>745</v>
      </c>
      <c r="W102" s="34" t="s">
        <v>745</v>
      </c>
      <c r="X102" s="34" t="s">
        <v>745</v>
      </c>
      <c r="Y102" s="34" t="s">
        <v>745</v>
      </c>
      <c r="Z102" s="34" t="s">
        <v>745</v>
      </c>
      <c r="AA102" s="34" t="s">
        <v>745</v>
      </c>
      <c r="AB102" s="34" t="s">
        <v>745</v>
      </c>
      <c r="AC102" s="34" t="s">
        <v>745</v>
      </c>
      <c r="AD102" s="34" t="s">
        <v>745</v>
      </c>
      <c r="AE102" s="34" t="s">
        <v>745</v>
      </c>
      <c r="AF102" s="34" t="s">
        <v>745</v>
      </c>
      <c r="AG102" s="34" t="s">
        <v>745</v>
      </c>
      <c r="AH102" s="34" t="s">
        <v>745</v>
      </c>
      <c r="AI102" s="34" t="s">
        <v>745</v>
      </c>
      <c r="AJ102" s="34" t="s">
        <v>745</v>
      </c>
      <c r="AK102" s="34" t="s">
        <v>745</v>
      </c>
      <c r="AL102" s="34" t="s">
        <v>745</v>
      </c>
      <c r="AM102" s="34" t="s">
        <v>745</v>
      </c>
      <c r="AN102" s="34" t="s">
        <v>745</v>
      </c>
      <c r="AO102" s="34" t="s">
        <v>745</v>
      </c>
      <c r="AP102" s="34" t="s">
        <v>745</v>
      </c>
      <c r="AQ102" s="34" t="s">
        <v>745</v>
      </c>
      <c r="AR102" s="34" t="s">
        <v>745</v>
      </c>
      <c r="AS102" s="34" t="s">
        <v>745</v>
      </c>
      <c r="AT102" s="34" t="s">
        <v>745</v>
      </c>
      <c r="AU102" s="34" t="s">
        <v>745</v>
      </c>
      <c r="AV102" s="34" t="s">
        <v>745</v>
      </c>
      <c r="AW102" s="34" t="s">
        <v>745</v>
      </c>
      <c r="AX102" s="34" t="s">
        <v>745</v>
      </c>
      <c r="AY102" s="34" t="s">
        <v>745</v>
      </c>
      <c r="AZ102" s="34" t="s">
        <v>745</v>
      </c>
      <c r="BA102" s="34" t="s">
        <v>745</v>
      </c>
      <c r="BB102" s="34" t="s">
        <v>745</v>
      </c>
      <c r="BC102" s="34" t="s">
        <v>745</v>
      </c>
      <c r="BD102" s="34" t="s">
        <v>745</v>
      </c>
      <c r="BE102" s="34" t="s">
        <v>745</v>
      </c>
      <c r="BF102" s="34" t="s">
        <v>745</v>
      </c>
      <c r="BG102" s="34" t="s">
        <v>745</v>
      </c>
      <c r="BH102" s="34" t="s">
        <v>745</v>
      </c>
      <c r="BI102" s="34" t="s">
        <v>745</v>
      </c>
      <c r="BJ102" s="34" t="s">
        <v>745</v>
      </c>
      <c r="BK102" s="34" t="s">
        <v>745</v>
      </c>
      <c r="BL102" s="34" t="s">
        <v>745</v>
      </c>
      <c r="BM102" s="34" t="s">
        <v>745</v>
      </c>
      <c r="BN102" s="34" t="s">
        <v>745</v>
      </c>
      <c r="BO102" s="34" t="s">
        <v>745</v>
      </c>
      <c r="BP102" s="34" t="s">
        <v>745</v>
      </c>
      <c r="BQ102" s="34" t="s">
        <v>745</v>
      </c>
      <c r="BR102" s="34">
        <v>469</v>
      </c>
      <c r="BS102" s="34">
        <v>498</v>
      </c>
      <c r="BT102" s="34">
        <v>441</v>
      </c>
      <c r="BU102" s="34">
        <v>352</v>
      </c>
      <c r="BV102" s="34">
        <v>361</v>
      </c>
      <c r="BW102" s="34">
        <v>421</v>
      </c>
      <c r="BX102" s="34">
        <v>472</v>
      </c>
      <c r="BY102" s="34">
        <v>465</v>
      </c>
    </row>
    <row r="103" spans="1:77" x14ac:dyDescent="0.35">
      <c r="A103" s="34">
        <v>1987</v>
      </c>
      <c r="B103" s="34">
        <v>1995</v>
      </c>
      <c r="C103" s="44" t="s">
        <v>192</v>
      </c>
      <c r="D103" s="44" t="s">
        <v>744</v>
      </c>
      <c r="E103" s="45" t="s">
        <v>716</v>
      </c>
      <c r="F103" s="34" t="s">
        <v>745</v>
      </c>
      <c r="G103" s="34" t="s">
        <v>745</v>
      </c>
      <c r="H103" s="34" t="s">
        <v>745</v>
      </c>
      <c r="I103" s="34" t="s">
        <v>745</v>
      </c>
      <c r="J103" s="34" t="s">
        <v>745</v>
      </c>
      <c r="K103" s="34" t="s">
        <v>745</v>
      </c>
      <c r="L103" s="34" t="s">
        <v>745</v>
      </c>
      <c r="M103" s="34" t="s">
        <v>745</v>
      </c>
      <c r="N103" s="34" t="s">
        <v>745</v>
      </c>
      <c r="O103" s="34" t="s">
        <v>745</v>
      </c>
      <c r="P103" s="34" t="s">
        <v>745</v>
      </c>
      <c r="Q103" s="34" t="s">
        <v>745</v>
      </c>
      <c r="R103" s="34" t="s">
        <v>745</v>
      </c>
      <c r="S103" s="34" t="s">
        <v>745</v>
      </c>
      <c r="T103" s="34" t="s">
        <v>745</v>
      </c>
      <c r="U103" s="34" t="s">
        <v>745</v>
      </c>
      <c r="V103" s="34" t="s">
        <v>745</v>
      </c>
      <c r="W103" s="34" t="s">
        <v>745</v>
      </c>
      <c r="X103" s="34" t="s">
        <v>745</v>
      </c>
      <c r="Y103" s="34" t="s">
        <v>745</v>
      </c>
      <c r="Z103" s="34" t="s">
        <v>745</v>
      </c>
      <c r="AA103" s="34" t="s">
        <v>745</v>
      </c>
      <c r="AB103" s="34" t="s">
        <v>745</v>
      </c>
      <c r="AC103" s="34" t="s">
        <v>745</v>
      </c>
      <c r="AD103" s="34" t="s">
        <v>745</v>
      </c>
      <c r="AE103" s="34" t="s">
        <v>745</v>
      </c>
      <c r="AF103" s="34" t="s">
        <v>745</v>
      </c>
      <c r="AG103" s="34" t="s">
        <v>745</v>
      </c>
      <c r="AH103" s="34" t="s">
        <v>745</v>
      </c>
      <c r="AI103" s="34" t="s">
        <v>745</v>
      </c>
      <c r="AJ103" s="34" t="s">
        <v>745</v>
      </c>
      <c r="AK103" s="34" t="s">
        <v>745</v>
      </c>
      <c r="AL103" s="34" t="s">
        <v>745</v>
      </c>
      <c r="AM103" s="34" t="s">
        <v>745</v>
      </c>
      <c r="AN103" s="34" t="s">
        <v>745</v>
      </c>
      <c r="AO103" s="34" t="s">
        <v>745</v>
      </c>
      <c r="AP103" s="34" t="s">
        <v>745</v>
      </c>
      <c r="AQ103" s="34" t="s">
        <v>745</v>
      </c>
      <c r="AR103" s="34" t="s">
        <v>745</v>
      </c>
      <c r="AS103" s="34">
        <v>2807</v>
      </c>
      <c r="AT103" s="34">
        <v>3626</v>
      </c>
      <c r="AU103" s="34">
        <v>3337</v>
      </c>
      <c r="AV103" s="34">
        <v>4265</v>
      </c>
      <c r="AW103" s="34">
        <v>4284</v>
      </c>
      <c r="AX103" s="34">
        <v>3973</v>
      </c>
      <c r="AY103" s="34">
        <v>3696</v>
      </c>
      <c r="AZ103" s="34">
        <v>5556</v>
      </c>
      <c r="BA103" s="34">
        <v>6881</v>
      </c>
      <c r="BB103" s="34">
        <v>6881</v>
      </c>
      <c r="BC103" s="34">
        <v>7032</v>
      </c>
      <c r="BD103" s="34">
        <v>7153</v>
      </c>
      <c r="BE103" s="34">
        <v>7503</v>
      </c>
      <c r="BF103" s="34">
        <v>7432</v>
      </c>
      <c r="BG103" s="34">
        <v>7144</v>
      </c>
      <c r="BH103" s="34">
        <v>7849</v>
      </c>
      <c r="BI103" s="34">
        <v>8778</v>
      </c>
      <c r="BJ103" s="34">
        <v>9925</v>
      </c>
      <c r="BK103" s="34">
        <v>11190</v>
      </c>
      <c r="BL103" s="34">
        <v>12744</v>
      </c>
      <c r="BM103" s="34">
        <v>15340</v>
      </c>
      <c r="BN103" s="34">
        <v>20345</v>
      </c>
      <c r="BO103" s="34">
        <v>14054</v>
      </c>
      <c r="BP103" s="34">
        <v>17771</v>
      </c>
      <c r="BQ103" s="34">
        <v>21654</v>
      </c>
      <c r="BR103" s="34">
        <v>21446</v>
      </c>
      <c r="BS103" s="34">
        <v>21972</v>
      </c>
      <c r="BT103" s="34">
        <v>23920</v>
      </c>
      <c r="BU103" s="34">
        <v>22334</v>
      </c>
      <c r="BV103" s="34">
        <v>22661</v>
      </c>
      <c r="BW103" s="34">
        <v>25272</v>
      </c>
      <c r="BX103" s="34">
        <v>28609</v>
      </c>
      <c r="BY103" s="34">
        <v>29132</v>
      </c>
    </row>
    <row r="104" spans="1:77" x14ac:dyDescent="0.35">
      <c r="A104" s="34">
        <v>1992</v>
      </c>
      <c r="B104" s="34">
        <v>1995</v>
      </c>
      <c r="C104" s="44" t="s">
        <v>214</v>
      </c>
      <c r="D104" s="44" t="s">
        <v>744</v>
      </c>
      <c r="E104" s="45" t="s">
        <v>716</v>
      </c>
      <c r="F104" s="34" t="s">
        <v>745</v>
      </c>
      <c r="G104" s="34" t="s">
        <v>745</v>
      </c>
      <c r="H104" s="34" t="s">
        <v>745</v>
      </c>
      <c r="I104" s="34" t="s">
        <v>745</v>
      </c>
      <c r="J104" s="34" t="s">
        <v>745</v>
      </c>
      <c r="K104" s="34" t="s">
        <v>745</v>
      </c>
      <c r="L104" s="34" t="s">
        <v>745</v>
      </c>
      <c r="M104" s="34" t="s">
        <v>745</v>
      </c>
      <c r="N104" s="34" t="s">
        <v>745</v>
      </c>
      <c r="O104" s="34" t="s">
        <v>745</v>
      </c>
      <c r="P104" s="34" t="s">
        <v>745</v>
      </c>
      <c r="Q104" s="34" t="s">
        <v>745</v>
      </c>
      <c r="R104" s="34" t="s">
        <v>745</v>
      </c>
      <c r="S104" s="34" t="s">
        <v>745</v>
      </c>
      <c r="T104" s="34" t="s">
        <v>745</v>
      </c>
      <c r="U104" s="34" t="s">
        <v>745</v>
      </c>
      <c r="V104" s="34" t="s">
        <v>745</v>
      </c>
      <c r="W104" s="34" t="s">
        <v>745</v>
      </c>
      <c r="X104" s="34" t="s">
        <v>745</v>
      </c>
      <c r="Y104" s="34" t="s">
        <v>745</v>
      </c>
      <c r="Z104" s="34" t="s">
        <v>745</v>
      </c>
      <c r="AA104" s="34" t="s">
        <v>745</v>
      </c>
      <c r="AB104" s="34" t="s">
        <v>745</v>
      </c>
      <c r="AC104" s="34" t="s">
        <v>745</v>
      </c>
      <c r="AD104" s="34" t="s">
        <v>745</v>
      </c>
      <c r="AE104" s="34" t="s">
        <v>745</v>
      </c>
      <c r="AF104" s="34" t="s">
        <v>745</v>
      </c>
      <c r="AG104" s="34" t="s">
        <v>745</v>
      </c>
      <c r="AH104" s="34" t="s">
        <v>745</v>
      </c>
      <c r="AI104" s="34" t="s">
        <v>745</v>
      </c>
      <c r="AJ104" s="34" t="s">
        <v>745</v>
      </c>
      <c r="AK104" s="34" t="s">
        <v>745</v>
      </c>
      <c r="AL104" s="34" t="s">
        <v>745</v>
      </c>
      <c r="AM104" s="34" t="s">
        <v>745</v>
      </c>
      <c r="AN104" s="34" t="s">
        <v>745</v>
      </c>
      <c r="AO104" s="34" t="s">
        <v>745</v>
      </c>
      <c r="AP104" s="34" t="s">
        <v>745</v>
      </c>
      <c r="AQ104" s="34" t="s">
        <v>745</v>
      </c>
      <c r="AR104" s="34" t="s">
        <v>745</v>
      </c>
      <c r="AS104" s="34" t="s">
        <v>745</v>
      </c>
      <c r="AT104" s="34" t="s">
        <v>745</v>
      </c>
      <c r="AU104" s="34" t="s">
        <v>745</v>
      </c>
      <c r="AV104" s="34" t="s">
        <v>745</v>
      </c>
      <c r="AW104" s="34" t="s">
        <v>745</v>
      </c>
      <c r="AX104" s="34">
        <v>139</v>
      </c>
      <c r="AY104" s="34">
        <v>132</v>
      </c>
      <c r="AZ104" s="34">
        <v>157</v>
      </c>
      <c r="BA104" s="34">
        <v>168</v>
      </c>
      <c r="BB104" s="34">
        <v>217</v>
      </c>
      <c r="BC104" s="34">
        <v>222</v>
      </c>
      <c r="BD104" s="34">
        <v>230</v>
      </c>
      <c r="BE104" s="34">
        <v>263</v>
      </c>
      <c r="BF104" s="34">
        <v>364</v>
      </c>
      <c r="BG104" s="34">
        <v>703</v>
      </c>
      <c r="BH104" s="34">
        <v>810</v>
      </c>
      <c r="BI104" s="34">
        <v>1045</v>
      </c>
      <c r="BJ104" s="34">
        <v>1504</v>
      </c>
      <c r="BK104" s="34">
        <v>1783</v>
      </c>
      <c r="BL104" s="34">
        <v>2381</v>
      </c>
      <c r="BM104" s="34">
        <v>2412</v>
      </c>
      <c r="BN104" s="34">
        <v>2653</v>
      </c>
      <c r="BO104" s="34">
        <v>2147</v>
      </c>
      <c r="BP104" s="34">
        <v>3000</v>
      </c>
      <c r="BQ104" s="34">
        <v>3604</v>
      </c>
      <c r="BR104" s="34">
        <v>3856</v>
      </c>
      <c r="BS104" s="34">
        <v>4024</v>
      </c>
      <c r="BT104" s="34">
        <v>4421</v>
      </c>
      <c r="BU104" s="34">
        <v>3413</v>
      </c>
      <c r="BV104" s="34">
        <v>3328</v>
      </c>
      <c r="BW104" s="34">
        <v>4725</v>
      </c>
      <c r="BX104" s="34">
        <v>5012</v>
      </c>
      <c r="BY104" s="34">
        <v>4550</v>
      </c>
    </row>
    <row r="105" spans="1:77" x14ac:dyDescent="0.35">
      <c r="A105" s="34">
        <v>1948</v>
      </c>
      <c r="B105" s="34">
        <v>1995</v>
      </c>
      <c r="C105" s="44" t="s">
        <v>208</v>
      </c>
      <c r="D105" s="44" t="s">
        <v>744</v>
      </c>
      <c r="E105" s="45" t="s">
        <v>716</v>
      </c>
      <c r="F105" s="34">
        <v>228</v>
      </c>
      <c r="G105" s="34">
        <v>154</v>
      </c>
      <c r="H105" s="34">
        <v>139</v>
      </c>
      <c r="I105" s="34">
        <v>198</v>
      </c>
      <c r="J105" s="34">
        <v>263</v>
      </c>
      <c r="K105" s="34">
        <v>237</v>
      </c>
      <c r="L105" s="34">
        <v>250</v>
      </c>
      <c r="M105" s="34">
        <v>226</v>
      </c>
      <c r="N105" s="34">
        <v>249</v>
      </c>
      <c r="O105" s="34">
        <v>229</v>
      </c>
      <c r="P105" s="34">
        <v>194</v>
      </c>
      <c r="Q105" s="34">
        <v>224</v>
      </c>
      <c r="R105" s="34">
        <v>224</v>
      </c>
      <c r="S105" s="34">
        <v>221</v>
      </c>
      <c r="T105" s="34">
        <v>265</v>
      </c>
      <c r="U105" s="34">
        <v>270</v>
      </c>
      <c r="V105" s="34">
        <v>233</v>
      </c>
      <c r="W105" s="34">
        <v>225</v>
      </c>
      <c r="X105" s="34">
        <v>194</v>
      </c>
      <c r="Y105" s="34">
        <v>124</v>
      </c>
      <c r="Z105" s="34">
        <v>111</v>
      </c>
      <c r="AA105" s="34">
        <v>132</v>
      </c>
      <c r="AB105" s="34">
        <v>108</v>
      </c>
      <c r="AC105" s="34">
        <v>125</v>
      </c>
      <c r="AD105" s="34">
        <v>120</v>
      </c>
      <c r="AE105" s="34">
        <v>131</v>
      </c>
      <c r="AF105" s="34">
        <v>189</v>
      </c>
      <c r="AG105" s="34">
        <v>173</v>
      </c>
      <c r="AH105" s="34">
        <v>208</v>
      </c>
      <c r="AI105" s="34">
        <v>215</v>
      </c>
      <c r="AJ105" s="34">
        <v>245</v>
      </c>
      <c r="AK105" s="34">
        <v>387</v>
      </c>
      <c r="AL105" s="34">
        <v>477</v>
      </c>
      <c r="AM105" s="34">
        <v>466</v>
      </c>
      <c r="AN105" s="34">
        <v>395</v>
      </c>
      <c r="AO105" s="34">
        <v>382</v>
      </c>
      <c r="AP105" s="34">
        <v>304</v>
      </c>
      <c r="AQ105" s="34">
        <v>306</v>
      </c>
      <c r="AR105" s="34">
        <v>291</v>
      </c>
      <c r="AS105" s="34">
        <v>221</v>
      </c>
      <c r="AT105" s="34">
        <v>167</v>
      </c>
      <c r="AU105" s="34">
        <v>212</v>
      </c>
      <c r="AV105" s="34">
        <v>325</v>
      </c>
      <c r="AW105" s="34">
        <v>419</v>
      </c>
      <c r="AX105" s="34">
        <v>531</v>
      </c>
      <c r="AY105" s="34">
        <v>586</v>
      </c>
      <c r="AZ105" s="34">
        <v>798</v>
      </c>
      <c r="BA105" s="34">
        <v>851</v>
      </c>
      <c r="BB105" s="34">
        <v>746</v>
      </c>
      <c r="BC105" s="34">
        <v>866</v>
      </c>
      <c r="BD105" s="34">
        <v>1065</v>
      </c>
      <c r="BE105" s="34">
        <v>1125</v>
      </c>
      <c r="BF105" s="34">
        <v>1620</v>
      </c>
      <c r="BG105" s="34">
        <v>2358</v>
      </c>
      <c r="BH105" s="34">
        <v>3015</v>
      </c>
      <c r="BI105" s="34">
        <v>2458</v>
      </c>
      <c r="BJ105" s="34">
        <v>2355</v>
      </c>
      <c r="BK105" s="34">
        <v>3776</v>
      </c>
      <c r="BL105" s="34">
        <v>4539</v>
      </c>
      <c r="BM105" s="34">
        <v>6253</v>
      </c>
      <c r="BN105" s="34">
        <v>6882</v>
      </c>
      <c r="BO105" s="34">
        <v>6662</v>
      </c>
      <c r="BP105" s="34">
        <v>8661</v>
      </c>
      <c r="BQ105" s="34">
        <v>9238</v>
      </c>
      <c r="BR105" s="34">
        <v>8877</v>
      </c>
      <c r="BS105" s="34">
        <v>11233</v>
      </c>
      <c r="BT105" s="34">
        <v>11453</v>
      </c>
      <c r="BU105" s="34">
        <v>11429</v>
      </c>
      <c r="BV105" s="34">
        <v>11831</v>
      </c>
      <c r="BW105" s="34">
        <v>13879</v>
      </c>
      <c r="BX105" s="34">
        <v>16704</v>
      </c>
      <c r="BY105" s="34">
        <v>18110</v>
      </c>
    </row>
    <row r="106" spans="1:77" x14ac:dyDescent="0.35">
      <c r="A106" s="34">
        <v>1992</v>
      </c>
      <c r="B106" s="34">
        <v>1995</v>
      </c>
      <c r="C106" s="44" t="s">
        <v>224</v>
      </c>
      <c r="D106" s="44" t="s">
        <v>744</v>
      </c>
      <c r="E106" s="45" t="s">
        <v>716</v>
      </c>
      <c r="F106" s="34" t="s">
        <v>745</v>
      </c>
      <c r="G106" s="34" t="s">
        <v>745</v>
      </c>
      <c r="H106" s="34" t="s">
        <v>745</v>
      </c>
      <c r="I106" s="34" t="s">
        <v>745</v>
      </c>
      <c r="J106" s="34" t="s">
        <v>745</v>
      </c>
      <c r="K106" s="34" t="s">
        <v>745</v>
      </c>
      <c r="L106" s="34" t="s">
        <v>745</v>
      </c>
      <c r="M106" s="34" t="s">
        <v>745</v>
      </c>
      <c r="N106" s="34" t="s">
        <v>745</v>
      </c>
      <c r="O106" s="34" t="s">
        <v>745</v>
      </c>
      <c r="P106" s="34" t="s">
        <v>745</v>
      </c>
      <c r="Q106" s="34" t="s">
        <v>745</v>
      </c>
      <c r="R106" s="34" t="s">
        <v>745</v>
      </c>
      <c r="S106" s="34" t="s">
        <v>745</v>
      </c>
      <c r="T106" s="34" t="s">
        <v>745</v>
      </c>
      <c r="U106" s="34" t="s">
        <v>745</v>
      </c>
      <c r="V106" s="34" t="s">
        <v>745</v>
      </c>
      <c r="W106" s="34" t="s">
        <v>745</v>
      </c>
      <c r="X106" s="34" t="s">
        <v>745</v>
      </c>
      <c r="Y106" s="34" t="s">
        <v>745</v>
      </c>
      <c r="Z106" s="34" t="s">
        <v>745</v>
      </c>
      <c r="AA106" s="34" t="s">
        <v>745</v>
      </c>
      <c r="AB106" s="34" t="s">
        <v>745</v>
      </c>
      <c r="AC106" s="34" t="s">
        <v>745</v>
      </c>
      <c r="AD106" s="34" t="s">
        <v>745</v>
      </c>
      <c r="AE106" s="34" t="s">
        <v>745</v>
      </c>
      <c r="AF106" s="34" t="s">
        <v>745</v>
      </c>
      <c r="AG106" s="34" t="s">
        <v>745</v>
      </c>
      <c r="AH106" s="34" t="s">
        <v>745</v>
      </c>
      <c r="AI106" s="34" t="s">
        <v>745</v>
      </c>
      <c r="AJ106" s="34" t="s">
        <v>745</v>
      </c>
      <c r="AK106" s="34" t="s">
        <v>745</v>
      </c>
      <c r="AL106" s="34" t="s">
        <v>745</v>
      </c>
      <c r="AM106" s="34" t="s">
        <v>745</v>
      </c>
      <c r="AN106" s="34" t="s">
        <v>745</v>
      </c>
      <c r="AO106" s="34" t="s">
        <v>745</v>
      </c>
      <c r="AP106" s="34" t="s">
        <v>745</v>
      </c>
      <c r="AQ106" s="34" t="s">
        <v>745</v>
      </c>
      <c r="AR106" s="34" t="s">
        <v>745</v>
      </c>
      <c r="AS106" s="34" t="s">
        <v>745</v>
      </c>
      <c r="AT106" s="34" t="s">
        <v>745</v>
      </c>
      <c r="AU106" s="34" t="s">
        <v>745</v>
      </c>
      <c r="AV106" s="34" t="s">
        <v>745</v>
      </c>
      <c r="AW106" s="34" t="s">
        <v>745</v>
      </c>
      <c r="AX106" s="34">
        <v>1341</v>
      </c>
      <c r="AY106" s="34">
        <v>1240</v>
      </c>
      <c r="AZ106" s="34">
        <v>1308</v>
      </c>
      <c r="BA106" s="34">
        <v>1409</v>
      </c>
      <c r="BB106" s="34">
        <v>1418</v>
      </c>
      <c r="BC106" s="34">
        <v>1338</v>
      </c>
      <c r="BD106" s="34">
        <v>1232</v>
      </c>
      <c r="BE106" s="34">
        <v>1234</v>
      </c>
      <c r="BF106" s="34">
        <v>1320</v>
      </c>
      <c r="BG106" s="34">
        <v>1179</v>
      </c>
      <c r="BH106" s="34">
        <v>1072</v>
      </c>
      <c r="BI106" s="34">
        <v>1262</v>
      </c>
      <c r="BJ106" s="34">
        <v>1827</v>
      </c>
      <c r="BK106" s="34">
        <v>2070</v>
      </c>
      <c r="BL106" s="34">
        <v>2647</v>
      </c>
      <c r="BM106" s="34">
        <v>2922</v>
      </c>
      <c r="BN106" s="34">
        <v>3141</v>
      </c>
      <c r="BO106" s="34">
        <v>3146</v>
      </c>
      <c r="BP106" s="34">
        <v>4026</v>
      </c>
      <c r="BQ106" s="34">
        <v>4407</v>
      </c>
      <c r="BR106" s="34">
        <v>4389</v>
      </c>
      <c r="BS106" s="34">
        <v>4629</v>
      </c>
      <c r="BT106" s="34">
        <v>4612</v>
      </c>
      <c r="BU106" s="34">
        <v>4067</v>
      </c>
      <c r="BV106" s="34">
        <v>4084</v>
      </c>
      <c r="BW106" s="34">
        <v>4799</v>
      </c>
      <c r="BX106" s="34">
        <v>5376</v>
      </c>
      <c r="BY106" s="34">
        <v>4949</v>
      </c>
    </row>
    <row r="107" spans="1:77" x14ac:dyDescent="0.35">
      <c r="B107" s="34">
        <v>2004</v>
      </c>
      <c r="C107" s="44" t="s">
        <v>236</v>
      </c>
      <c r="D107" s="44" t="s">
        <v>744</v>
      </c>
      <c r="E107" s="45" t="s">
        <v>716</v>
      </c>
      <c r="F107" s="34" t="s">
        <v>745</v>
      </c>
      <c r="G107" s="34" t="s">
        <v>745</v>
      </c>
      <c r="H107" s="34" t="s">
        <v>745</v>
      </c>
      <c r="I107" s="34" t="s">
        <v>745</v>
      </c>
      <c r="J107" s="34" t="s">
        <v>745</v>
      </c>
      <c r="K107" s="34" t="s">
        <v>745</v>
      </c>
      <c r="L107" s="34" t="s">
        <v>745</v>
      </c>
      <c r="M107" s="34" t="s">
        <v>745</v>
      </c>
      <c r="N107" s="34" t="s">
        <v>745</v>
      </c>
      <c r="O107" s="34" t="s">
        <v>745</v>
      </c>
      <c r="P107" s="34" t="s">
        <v>745</v>
      </c>
      <c r="Q107" s="34" t="s">
        <v>745</v>
      </c>
      <c r="R107" s="34" t="s">
        <v>745</v>
      </c>
      <c r="S107" s="34" t="s">
        <v>745</v>
      </c>
      <c r="T107" s="34" t="s">
        <v>745</v>
      </c>
      <c r="U107" s="34" t="s">
        <v>745</v>
      </c>
      <c r="V107" s="34" t="s">
        <v>745</v>
      </c>
      <c r="W107" s="34" t="s">
        <v>745</v>
      </c>
      <c r="X107" s="34" t="s">
        <v>745</v>
      </c>
      <c r="Y107" s="34" t="s">
        <v>745</v>
      </c>
      <c r="Z107" s="34" t="s">
        <v>745</v>
      </c>
      <c r="AA107" s="34" t="s">
        <v>745</v>
      </c>
      <c r="AB107" s="34" t="s">
        <v>745</v>
      </c>
      <c r="AC107" s="34" t="s">
        <v>745</v>
      </c>
      <c r="AD107" s="34" t="s">
        <v>745</v>
      </c>
      <c r="AE107" s="34" t="s">
        <v>745</v>
      </c>
      <c r="AF107" s="34" t="s">
        <v>745</v>
      </c>
      <c r="AG107" s="34" t="s">
        <v>745</v>
      </c>
      <c r="AH107" s="34" t="s">
        <v>745</v>
      </c>
      <c r="AI107" s="34" t="s">
        <v>745</v>
      </c>
      <c r="AJ107" s="34" t="s">
        <v>745</v>
      </c>
      <c r="AK107" s="34" t="s">
        <v>745</v>
      </c>
      <c r="AL107" s="34" t="s">
        <v>745</v>
      </c>
      <c r="AM107" s="34" t="s">
        <v>745</v>
      </c>
      <c r="AN107" s="34" t="s">
        <v>745</v>
      </c>
      <c r="AO107" s="34" t="s">
        <v>745</v>
      </c>
      <c r="AP107" s="34" t="s">
        <v>745</v>
      </c>
      <c r="AQ107" s="34" t="s">
        <v>745</v>
      </c>
      <c r="AR107" s="34" t="s">
        <v>745</v>
      </c>
      <c r="AS107" s="34" t="s">
        <v>745</v>
      </c>
      <c r="AT107" s="34" t="s">
        <v>745</v>
      </c>
      <c r="AU107" s="34" t="s">
        <v>745</v>
      </c>
      <c r="AV107" s="34" t="s">
        <v>745</v>
      </c>
      <c r="AW107" s="34" t="s">
        <v>745</v>
      </c>
      <c r="AX107" s="34" t="s">
        <v>745</v>
      </c>
      <c r="AY107" s="34" t="s">
        <v>745</v>
      </c>
      <c r="AZ107" s="34" t="s">
        <v>745</v>
      </c>
      <c r="BA107" s="34" t="s">
        <v>745</v>
      </c>
      <c r="BB107" s="34" t="s">
        <v>745</v>
      </c>
      <c r="BC107" s="34" t="s">
        <v>745</v>
      </c>
      <c r="BD107" s="34" t="s">
        <v>745</v>
      </c>
      <c r="BE107" s="34" t="s">
        <v>745</v>
      </c>
      <c r="BF107" s="34" t="s">
        <v>745</v>
      </c>
      <c r="BG107" s="34" t="s">
        <v>745</v>
      </c>
      <c r="BH107" s="34" t="s">
        <v>745</v>
      </c>
      <c r="BI107" s="34" t="s">
        <v>745</v>
      </c>
      <c r="BJ107" s="34">
        <v>772</v>
      </c>
      <c r="BK107" s="34">
        <v>863</v>
      </c>
      <c r="BL107" s="34">
        <v>838</v>
      </c>
      <c r="BM107" s="34">
        <v>868</v>
      </c>
      <c r="BN107" s="34">
        <v>939</v>
      </c>
      <c r="BO107" s="34">
        <v>823</v>
      </c>
      <c r="BP107" s="34">
        <v>856</v>
      </c>
      <c r="BQ107" s="34">
        <v>919</v>
      </c>
      <c r="BR107" s="34">
        <v>911</v>
      </c>
      <c r="BS107" s="34">
        <v>879</v>
      </c>
      <c r="BT107" s="34">
        <v>889</v>
      </c>
      <c r="BU107" s="34">
        <v>721</v>
      </c>
      <c r="BV107" s="34">
        <v>696</v>
      </c>
      <c r="BW107" s="34">
        <v>742</v>
      </c>
      <c r="BX107" s="34">
        <v>786</v>
      </c>
      <c r="BY107" s="34">
        <v>968</v>
      </c>
    </row>
    <row r="108" spans="1:77" x14ac:dyDescent="0.35">
      <c r="A108" s="34">
        <v>1948</v>
      </c>
      <c r="B108" s="34">
        <v>1995</v>
      </c>
      <c r="C108" s="44" t="s">
        <v>232</v>
      </c>
      <c r="D108" s="44" t="s">
        <v>744</v>
      </c>
      <c r="E108" s="45" t="s">
        <v>716</v>
      </c>
      <c r="F108" s="34">
        <v>1185</v>
      </c>
      <c r="G108" s="34">
        <v>1484</v>
      </c>
      <c r="H108" s="34">
        <v>1604</v>
      </c>
      <c r="I108" s="34">
        <v>2238</v>
      </c>
      <c r="J108" s="34">
        <v>2438</v>
      </c>
      <c r="K108" s="34">
        <v>2486</v>
      </c>
      <c r="L108" s="34">
        <v>2754</v>
      </c>
      <c r="M108" s="34">
        <v>3058</v>
      </c>
      <c r="N108" s="34">
        <v>3268</v>
      </c>
      <c r="O108" s="34">
        <v>3578</v>
      </c>
      <c r="P108" s="34">
        <v>3699</v>
      </c>
      <c r="Q108" s="34">
        <v>4135</v>
      </c>
      <c r="R108" s="34">
        <v>4602</v>
      </c>
      <c r="S108" s="34">
        <v>4957</v>
      </c>
      <c r="T108" s="34">
        <v>5260</v>
      </c>
      <c r="U108" s="34">
        <v>5706</v>
      </c>
      <c r="V108" s="34">
        <v>6694</v>
      </c>
      <c r="W108" s="34">
        <v>7343</v>
      </c>
      <c r="X108" s="34">
        <v>7771</v>
      </c>
      <c r="Y108" s="34">
        <v>8361</v>
      </c>
      <c r="Z108" s="34">
        <v>9535</v>
      </c>
      <c r="AA108" s="34">
        <v>11383</v>
      </c>
      <c r="AB108" s="34">
        <v>13355</v>
      </c>
      <c r="AC108" s="34">
        <v>15773</v>
      </c>
      <c r="AD108" s="34">
        <v>19154</v>
      </c>
      <c r="AE108" s="34">
        <v>27352</v>
      </c>
      <c r="AF108" s="34">
        <v>37423</v>
      </c>
      <c r="AG108" s="34">
        <v>39888</v>
      </c>
      <c r="AH108" s="34">
        <v>46153</v>
      </c>
      <c r="AI108" s="34">
        <v>50110</v>
      </c>
      <c r="AJ108" s="34">
        <v>57590</v>
      </c>
      <c r="AK108" s="34">
        <v>73537</v>
      </c>
      <c r="AL108" s="34">
        <v>73960</v>
      </c>
      <c r="AM108" s="34">
        <v>68715</v>
      </c>
      <c r="AN108" s="34">
        <v>66281</v>
      </c>
      <c r="AO108" s="34">
        <v>64684</v>
      </c>
      <c r="AP108" s="34">
        <v>65677</v>
      </c>
      <c r="AQ108" s="34">
        <v>68257</v>
      </c>
      <c r="AR108" s="34">
        <v>80317</v>
      </c>
      <c r="AS108" s="34">
        <v>93108</v>
      </c>
      <c r="AT108" s="34">
        <v>103213</v>
      </c>
      <c r="AU108" s="34">
        <v>108261</v>
      </c>
      <c r="AV108" s="34">
        <v>131775</v>
      </c>
      <c r="AW108" s="34">
        <v>133631</v>
      </c>
      <c r="AX108" s="34">
        <v>140335</v>
      </c>
      <c r="AY108" s="34">
        <v>140245</v>
      </c>
      <c r="AZ108" s="34">
        <v>160885</v>
      </c>
      <c r="BA108" s="34">
        <v>203171</v>
      </c>
      <c r="BB108" s="34">
        <v>208999</v>
      </c>
      <c r="BC108" s="34">
        <v>207832</v>
      </c>
      <c r="BD108" s="34">
        <v>213977</v>
      </c>
      <c r="BE108" s="34">
        <v>218579</v>
      </c>
      <c r="BF108" s="34">
        <v>233130</v>
      </c>
      <c r="BG108" s="34">
        <v>230855</v>
      </c>
      <c r="BH108" s="34">
        <v>244058</v>
      </c>
      <c r="BI108" s="34">
        <v>296012</v>
      </c>
      <c r="BJ108" s="34">
        <v>357417</v>
      </c>
      <c r="BK108" s="34">
        <v>406372</v>
      </c>
      <c r="BL108" s="34">
        <v>463629</v>
      </c>
      <c r="BM108" s="34">
        <v>550755</v>
      </c>
      <c r="BN108" s="34">
        <v>637918</v>
      </c>
      <c r="BO108" s="34">
        <v>497891</v>
      </c>
      <c r="BP108" s="34">
        <v>574251</v>
      </c>
      <c r="BQ108" s="34">
        <v>667101</v>
      </c>
      <c r="BR108" s="34">
        <v>655374</v>
      </c>
      <c r="BS108" s="34">
        <v>671556</v>
      </c>
      <c r="BT108" s="34">
        <v>672410</v>
      </c>
      <c r="BU108" s="34">
        <v>570442</v>
      </c>
      <c r="BV108" s="34">
        <v>570606</v>
      </c>
      <c r="BW108" s="34">
        <v>652065</v>
      </c>
      <c r="BX108" s="34">
        <v>726697</v>
      </c>
      <c r="BY108" s="34">
        <v>709415</v>
      </c>
    </row>
    <row r="109" spans="1:77" x14ac:dyDescent="0.35">
      <c r="A109" s="34">
        <v>1948</v>
      </c>
      <c r="B109" s="34">
        <v>1995</v>
      </c>
      <c r="C109" s="44" t="s">
        <v>238</v>
      </c>
      <c r="D109" s="44" t="s">
        <v>744</v>
      </c>
      <c r="E109" s="45" t="s">
        <v>716</v>
      </c>
      <c r="F109" s="34">
        <v>518</v>
      </c>
      <c r="G109" s="34">
        <v>535</v>
      </c>
      <c r="H109" s="34">
        <v>514</v>
      </c>
      <c r="I109" s="34">
        <v>695</v>
      </c>
      <c r="J109" s="34">
        <v>674</v>
      </c>
      <c r="K109" s="34">
        <v>660</v>
      </c>
      <c r="L109" s="34">
        <v>684</v>
      </c>
      <c r="M109" s="34">
        <v>726</v>
      </c>
      <c r="N109" s="34">
        <v>777</v>
      </c>
      <c r="O109" s="34">
        <v>773</v>
      </c>
      <c r="P109" s="34">
        <v>700</v>
      </c>
      <c r="Q109" s="34">
        <v>822</v>
      </c>
      <c r="R109" s="34">
        <v>847</v>
      </c>
      <c r="S109" s="34">
        <v>793</v>
      </c>
      <c r="T109" s="34">
        <v>798</v>
      </c>
      <c r="U109" s="34">
        <v>910</v>
      </c>
      <c r="V109" s="34">
        <v>1074</v>
      </c>
      <c r="W109" s="34">
        <v>1007</v>
      </c>
      <c r="X109" s="34">
        <v>1076</v>
      </c>
      <c r="Y109" s="34">
        <v>993</v>
      </c>
      <c r="Z109" s="34">
        <v>1010</v>
      </c>
      <c r="AA109" s="34">
        <v>1211</v>
      </c>
      <c r="AB109" s="34">
        <v>1223</v>
      </c>
      <c r="AC109" s="34">
        <v>1361</v>
      </c>
      <c r="AD109" s="34">
        <v>1792</v>
      </c>
      <c r="AE109" s="34">
        <v>2596</v>
      </c>
      <c r="AF109" s="34">
        <v>2435</v>
      </c>
      <c r="AG109" s="34">
        <v>2162</v>
      </c>
      <c r="AH109" s="34">
        <v>2795</v>
      </c>
      <c r="AI109" s="34">
        <v>3196</v>
      </c>
      <c r="AJ109" s="34">
        <v>3738</v>
      </c>
      <c r="AK109" s="34">
        <v>4706</v>
      </c>
      <c r="AL109" s="34">
        <v>5421</v>
      </c>
      <c r="AM109" s="34">
        <v>5622</v>
      </c>
      <c r="AN109" s="34">
        <v>5571</v>
      </c>
      <c r="AO109" s="34">
        <v>5414</v>
      </c>
      <c r="AP109" s="34">
        <v>5518</v>
      </c>
      <c r="AQ109" s="34">
        <v>5720</v>
      </c>
      <c r="AR109" s="34">
        <v>5880</v>
      </c>
      <c r="AS109" s="34">
        <v>7195</v>
      </c>
      <c r="AT109" s="34">
        <v>8850</v>
      </c>
      <c r="AU109" s="34">
        <v>8876</v>
      </c>
      <c r="AV109" s="34">
        <v>9394</v>
      </c>
      <c r="AW109" s="34">
        <v>9619</v>
      </c>
      <c r="AX109" s="34">
        <v>9785</v>
      </c>
      <c r="AY109" s="34">
        <v>10542</v>
      </c>
      <c r="AZ109" s="34">
        <v>12184</v>
      </c>
      <c r="BA109" s="34">
        <v>13645</v>
      </c>
      <c r="BB109" s="34">
        <v>14362</v>
      </c>
      <c r="BC109" s="34">
        <v>14223</v>
      </c>
      <c r="BD109" s="34">
        <v>12084</v>
      </c>
      <c r="BE109" s="34">
        <v>12474</v>
      </c>
      <c r="BF109" s="34">
        <v>13297</v>
      </c>
      <c r="BG109" s="34">
        <v>13730</v>
      </c>
      <c r="BH109" s="34">
        <v>14383</v>
      </c>
      <c r="BI109" s="34">
        <v>16527</v>
      </c>
      <c r="BJ109" s="34">
        <v>20344</v>
      </c>
      <c r="BK109" s="34">
        <v>21730</v>
      </c>
      <c r="BL109" s="34">
        <v>22409</v>
      </c>
      <c r="BM109" s="34">
        <v>26943</v>
      </c>
      <c r="BN109" s="34">
        <v>30580</v>
      </c>
      <c r="BO109" s="34">
        <v>24933</v>
      </c>
      <c r="BP109" s="34">
        <v>31396</v>
      </c>
      <c r="BQ109" s="34">
        <v>37669</v>
      </c>
      <c r="BR109" s="34">
        <v>37305</v>
      </c>
      <c r="BS109" s="34">
        <v>39445</v>
      </c>
      <c r="BT109" s="34">
        <v>41622</v>
      </c>
      <c r="BU109" s="34">
        <v>34355</v>
      </c>
      <c r="BV109" s="34">
        <v>33756</v>
      </c>
      <c r="BW109" s="34">
        <v>38075</v>
      </c>
      <c r="BX109" s="34">
        <v>39673</v>
      </c>
      <c r="BY109" s="34">
        <v>39517</v>
      </c>
    </row>
    <row r="110" spans="1:77" x14ac:dyDescent="0.35">
      <c r="A110" s="34">
        <v>1950</v>
      </c>
      <c r="B110" s="34">
        <v>1995</v>
      </c>
      <c r="C110" s="44" t="s">
        <v>230</v>
      </c>
      <c r="D110" s="44" t="s">
        <v>744</v>
      </c>
      <c r="E110" s="45" t="s">
        <v>716</v>
      </c>
      <c r="F110" s="34" t="s">
        <v>745</v>
      </c>
      <c r="G110" s="34" t="s">
        <v>745</v>
      </c>
      <c r="H110" s="34">
        <v>35</v>
      </c>
      <c r="I110" s="34">
        <v>46</v>
      </c>
      <c r="J110" s="34">
        <v>51</v>
      </c>
      <c r="K110" s="34">
        <v>55</v>
      </c>
      <c r="L110" s="34">
        <v>63</v>
      </c>
      <c r="M110" s="34">
        <v>80</v>
      </c>
      <c r="N110" s="34">
        <v>65</v>
      </c>
      <c r="O110" s="34">
        <v>71</v>
      </c>
      <c r="P110" s="34">
        <v>71</v>
      </c>
      <c r="Q110" s="34">
        <v>72</v>
      </c>
      <c r="R110" s="34">
        <v>63</v>
      </c>
      <c r="S110" s="34">
        <v>68</v>
      </c>
      <c r="T110" s="34">
        <v>90</v>
      </c>
      <c r="U110" s="34">
        <v>107</v>
      </c>
      <c r="V110" s="34">
        <v>125</v>
      </c>
      <c r="W110" s="34">
        <v>149</v>
      </c>
      <c r="X110" s="34">
        <v>142</v>
      </c>
      <c r="Y110" s="34">
        <v>152</v>
      </c>
      <c r="Z110" s="34">
        <v>162</v>
      </c>
      <c r="AA110" s="34">
        <v>159</v>
      </c>
      <c r="AB110" s="34">
        <v>179</v>
      </c>
      <c r="AC110" s="34">
        <v>187</v>
      </c>
      <c r="AD110" s="34">
        <v>249</v>
      </c>
      <c r="AE110" s="34">
        <v>278</v>
      </c>
      <c r="AF110" s="34">
        <v>381</v>
      </c>
      <c r="AG110" s="34">
        <v>375</v>
      </c>
      <c r="AH110" s="34">
        <v>542</v>
      </c>
      <c r="AI110" s="34">
        <v>637</v>
      </c>
      <c r="AJ110" s="34">
        <v>646</v>
      </c>
      <c r="AK110" s="34">
        <v>567</v>
      </c>
      <c r="AL110" s="34">
        <v>451</v>
      </c>
      <c r="AM110" s="34">
        <v>508</v>
      </c>
      <c r="AN110" s="34">
        <v>406</v>
      </c>
      <c r="AO110" s="34">
        <v>429</v>
      </c>
      <c r="AP110" s="34">
        <v>386</v>
      </c>
      <c r="AQ110" s="34">
        <v>302</v>
      </c>
      <c r="AR110" s="34">
        <v>247</v>
      </c>
      <c r="AS110" s="34">
        <v>273</v>
      </c>
      <c r="AT110" s="34">
        <v>233</v>
      </c>
      <c r="AU110" s="34">
        <v>311</v>
      </c>
      <c r="AV110" s="34">
        <v>330</v>
      </c>
      <c r="AW110" s="34">
        <v>272</v>
      </c>
      <c r="AX110" s="34">
        <v>223</v>
      </c>
      <c r="AY110" s="34">
        <v>267</v>
      </c>
      <c r="AZ110" s="34">
        <v>335</v>
      </c>
      <c r="BA110" s="34">
        <v>466</v>
      </c>
      <c r="BB110" s="34">
        <v>466</v>
      </c>
      <c r="BC110" s="34">
        <v>577</v>
      </c>
      <c r="BD110" s="34">
        <v>573</v>
      </c>
      <c r="BE110" s="34">
        <v>545</v>
      </c>
      <c r="BF110" s="34">
        <v>881</v>
      </c>
      <c r="BG110" s="34">
        <v>895</v>
      </c>
      <c r="BH110" s="34">
        <v>914</v>
      </c>
      <c r="BI110" s="34">
        <v>1056</v>
      </c>
      <c r="BJ110" s="34">
        <v>1369</v>
      </c>
      <c r="BK110" s="34">
        <v>1654</v>
      </c>
      <c r="BL110" s="34">
        <v>1932</v>
      </c>
      <c r="BM110" s="34">
        <v>2186</v>
      </c>
      <c r="BN110" s="34">
        <v>2531</v>
      </c>
      <c r="BO110" s="34">
        <v>2391</v>
      </c>
      <c r="BP110" s="34">
        <v>3251</v>
      </c>
      <c r="BQ110" s="34">
        <v>4133</v>
      </c>
      <c r="BR110" s="34">
        <v>4686</v>
      </c>
      <c r="BS110" s="34">
        <v>4794</v>
      </c>
      <c r="BT110" s="34">
        <v>5126</v>
      </c>
      <c r="BU110" s="34">
        <v>4839</v>
      </c>
      <c r="BV110" s="34">
        <v>4782</v>
      </c>
      <c r="BW110" s="34">
        <v>5170</v>
      </c>
      <c r="BX110" s="34">
        <v>5014</v>
      </c>
      <c r="BY110" s="34">
        <v>5273</v>
      </c>
    </row>
    <row r="111" spans="1:77" x14ac:dyDescent="0.35">
      <c r="A111" s="34">
        <v>1963</v>
      </c>
      <c r="B111" s="34">
        <v>1996</v>
      </c>
      <c r="C111" s="44" t="s">
        <v>226</v>
      </c>
      <c r="D111" s="44" t="s">
        <v>744</v>
      </c>
      <c r="E111" s="45" t="s">
        <v>716</v>
      </c>
      <c r="F111" s="34" t="s">
        <v>745</v>
      </c>
      <c r="G111" s="34" t="s">
        <v>745</v>
      </c>
      <c r="H111" s="34" t="s">
        <v>745</v>
      </c>
      <c r="I111" s="34" t="s">
        <v>745</v>
      </c>
      <c r="J111" s="34" t="s">
        <v>745</v>
      </c>
      <c r="K111" s="34" t="s">
        <v>745</v>
      </c>
      <c r="L111" s="34" t="s">
        <v>745</v>
      </c>
      <c r="M111" s="34" t="s">
        <v>745</v>
      </c>
      <c r="N111" s="34" t="s">
        <v>745</v>
      </c>
      <c r="O111" s="34" t="s">
        <v>745</v>
      </c>
      <c r="P111" s="34" t="s">
        <v>745</v>
      </c>
      <c r="Q111" s="34" t="s">
        <v>745</v>
      </c>
      <c r="R111" s="34" t="s">
        <v>745</v>
      </c>
      <c r="S111" s="34" t="s">
        <v>745</v>
      </c>
      <c r="T111" s="34" t="s">
        <v>745</v>
      </c>
      <c r="U111" s="34">
        <v>20</v>
      </c>
      <c r="V111" s="34">
        <v>19</v>
      </c>
      <c r="W111" s="34">
        <v>25</v>
      </c>
      <c r="X111" s="34">
        <v>35</v>
      </c>
      <c r="Y111" s="34">
        <v>35</v>
      </c>
      <c r="Z111" s="34">
        <v>29</v>
      </c>
      <c r="AA111" s="34">
        <v>24</v>
      </c>
      <c r="AB111" s="34">
        <v>32</v>
      </c>
      <c r="AC111" s="34">
        <v>39</v>
      </c>
      <c r="AD111" s="34">
        <v>54</v>
      </c>
      <c r="AE111" s="34">
        <v>62</v>
      </c>
      <c r="AF111" s="34">
        <v>53</v>
      </c>
      <c r="AG111" s="34">
        <v>91</v>
      </c>
      <c r="AH111" s="34">
        <v>134</v>
      </c>
      <c r="AI111" s="34">
        <v>161</v>
      </c>
      <c r="AJ111" s="34">
        <v>282</v>
      </c>
      <c r="AK111" s="34">
        <v>448</v>
      </c>
      <c r="AL111" s="34">
        <v>566</v>
      </c>
      <c r="AM111" s="34">
        <v>455</v>
      </c>
      <c r="AN111" s="34">
        <v>332</v>
      </c>
      <c r="AO111" s="34">
        <v>299</v>
      </c>
      <c r="AP111" s="34">
        <v>259</v>
      </c>
      <c r="AQ111" s="34">
        <v>259</v>
      </c>
      <c r="AR111" s="34">
        <v>317</v>
      </c>
      <c r="AS111" s="34">
        <v>312</v>
      </c>
      <c r="AT111" s="34">
        <v>289</v>
      </c>
      <c r="AU111" s="34">
        <v>244</v>
      </c>
      <c r="AV111" s="34">
        <v>282</v>
      </c>
      <c r="AW111" s="34">
        <v>307</v>
      </c>
      <c r="AX111" s="34">
        <v>333</v>
      </c>
      <c r="AY111" s="34">
        <v>287</v>
      </c>
      <c r="AZ111" s="34">
        <v>225</v>
      </c>
      <c r="BA111" s="34" t="s">
        <v>745</v>
      </c>
      <c r="BB111" s="34">
        <v>325</v>
      </c>
      <c r="BC111" s="34">
        <v>272</v>
      </c>
      <c r="BD111" s="34">
        <v>334</v>
      </c>
      <c r="BE111" s="34">
        <v>287</v>
      </c>
      <c r="BF111" s="34">
        <v>283</v>
      </c>
      <c r="BG111" s="34">
        <v>272</v>
      </c>
      <c r="BH111" s="34">
        <v>279</v>
      </c>
      <c r="BI111" s="34">
        <v>352</v>
      </c>
      <c r="BJ111" s="34">
        <v>437</v>
      </c>
      <c r="BK111" s="34">
        <v>489</v>
      </c>
      <c r="BL111" s="34">
        <v>508</v>
      </c>
      <c r="BM111" s="34">
        <v>663</v>
      </c>
      <c r="BN111" s="34">
        <v>910</v>
      </c>
      <c r="BO111" s="34">
        <v>1000</v>
      </c>
      <c r="BP111" s="34">
        <v>1150</v>
      </c>
      <c r="BQ111" s="34">
        <v>1250</v>
      </c>
      <c r="BR111" s="34">
        <v>1450</v>
      </c>
      <c r="BS111" s="34">
        <v>1588</v>
      </c>
      <c r="BT111" s="34">
        <v>1445</v>
      </c>
      <c r="BU111" s="34">
        <v>1087</v>
      </c>
      <c r="BV111" s="34">
        <v>1032</v>
      </c>
      <c r="BW111" s="34">
        <v>1206</v>
      </c>
      <c r="BX111" s="34">
        <v>1202</v>
      </c>
      <c r="BY111" s="34">
        <v>1174</v>
      </c>
    </row>
    <row r="112" spans="1:77" x14ac:dyDescent="0.35">
      <c r="A112" s="34">
        <v>1960</v>
      </c>
      <c r="B112" s="34">
        <v>1995</v>
      </c>
      <c r="C112" s="44" t="s">
        <v>228</v>
      </c>
      <c r="D112" s="44" t="s">
        <v>744</v>
      </c>
      <c r="E112" s="45" t="s">
        <v>716</v>
      </c>
      <c r="F112" s="34" t="s">
        <v>745</v>
      </c>
      <c r="G112" s="34" t="s">
        <v>745</v>
      </c>
      <c r="H112" s="34" t="s">
        <v>745</v>
      </c>
      <c r="I112" s="34" t="s">
        <v>745</v>
      </c>
      <c r="J112" s="34" t="s">
        <v>745</v>
      </c>
      <c r="K112" s="34" t="s">
        <v>745</v>
      </c>
      <c r="L112" s="34" t="s">
        <v>745</v>
      </c>
      <c r="M112" s="34" t="s">
        <v>745</v>
      </c>
      <c r="N112" s="34" t="s">
        <v>745</v>
      </c>
      <c r="O112" s="34" t="s">
        <v>745</v>
      </c>
      <c r="P112" s="34" t="s">
        <v>745</v>
      </c>
      <c r="Q112" s="34" t="s">
        <v>745</v>
      </c>
      <c r="R112" s="34">
        <v>462</v>
      </c>
      <c r="S112" s="34">
        <v>486</v>
      </c>
      <c r="T112" s="34">
        <v>468</v>
      </c>
      <c r="U112" s="34">
        <v>520</v>
      </c>
      <c r="V112" s="34">
        <v>601</v>
      </c>
      <c r="W112" s="34">
        <v>749</v>
      </c>
      <c r="X112" s="34">
        <v>796</v>
      </c>
      <c r="Y112" s="34">
        <v>677</v>
      </c>
      <c r="Z112" s="34">
        <v>591</v>
      </c>
      <c r="AA112" s="34">
        <v>891</v>
      </c>
      <c r="AB112" s="34">
        <v>1240</v>
      </c>
      <c r="AC112" s="34">
        <v>1815</v>
      </c>
      <c r="AD112" s="34">
        <v>2180</v>
      </c>
      <c r="AE112" s="34">
        <v>3462</v>
      </c>
      <c r="AF112" s="34">
        <v>9205</v>
      </c>
      <c r="AG112" s="34">
        <v>7834</v>
      </c>
      <c r="AH112" s="34">
        <v>10566</v>
      </c>
      <c r="AI112" s="34">
        <v>11839</v>
      </c>
      <c r="AJ112" s="34">
        <v>9938</v>
      </c>
      <c r="AK112" s="34">
        <v>17334</v>
      </c>
      <c r="AL112" s="34">
        <v>25968</v>
      </c>
      <c r="AM112" s="34">
        <v>17845</v>
      </c>
      <c r="AN112" s="34">
        <v>12185</v>
      </c>
      <c r="AO112" s="34">
        <v>10357</v>
      </c>
      <c r="AP112" s="34">
        <v>11856</v>
      </c>
      <c r="AQ112" s="34">
        <v>12548</v>
      </c>
      <c r="AR112" s="34">
        <v>5155</v>
      </c>
      <c r="AS112" s="34">
        <v>7365</v>
      </c>
      <c r="AT112" s="34">
        <v>6875</v>
      </c>
      <c r="AU112" s="34">
        <v>10000</v>
      </c>
      <c r="AV112" s="34">
        <v>13596</v>
      </c>
      <c r="AW112" s="34">
        <v>12264</v>
      </c>
      <c r="AX112" s="34">
        <v>11886</v>
      </c>
      <c r="AY112" s="34">
        <v>9908</v>
      </c>
      <c r="AZ112" s="34">
        <v>9415</v>
      </c>
      <c r="BA112" s="34">
        <v>12342</v>
      </c>
      <c r="BB112" s="34">
        <v>16153</v>
      </c>
      <c r="BC112" s="34">
        <v>15207</v>
      </c>
      <c r="BD112" s="34">
        <v>9855</v>
      </c>
      <c r="BE112" s="34">
        <v>13856</v>
      </c>
      <c r="BF112" s="34">
        <v>20975</v>
      </c>
      <c r="BG112" s="34">
        <v>18045</v>
      </c>
      <c r="BH112" s="34">
        <v>17975</v>
      </c>
      <c r="BI112" s="34">
        <v>24031</v>
      </c>
      <c r="BJ112" s="34">
        <v>38631</v>
      </c>
      <c r="BK112" s="34">
        <v>50467</v>
      </c>
      <c r="BL112" s="34">
        <v>58726</v>
      </c>
      <c r="BM112" s="34">
        <v>66606</v>
      </c>
      <c r="BN112" s="34">
        <v>86274</v>
      </c>
      <c r="BO112" s="34">
        <v>56742</v>
      </c>
      <c r="BP112" s="34">
        <v>84000</v>
      </c>
      <c r="BQ112" s="34">
        <v>116000</v>
      </c>
      <c r="BR112" s="34">
        <v>114700</v>
      </c>
      <c r="BS112" s="34">
        <v>90555</v>
      </c>
      <c r="BT112" s="34">
        <v>103100</v>
      </c>
      <c r="BU112" s="34">
        <v>50216</v>
      </c>
      <c r="BV112" s="34">
        <v>33302</v>
      </c>
      <c r="BW112" s="34">
        <v>44468</v>
      </c>
      <c r="BX112" s="34">
        <v>60547</v>
      </c>
      <c r="BY112" s="34">
        <v>62531</v>
      </c>
    </row>
    <row r="113" spans="1:77" x14ac:dyDescent="0.35">
      <c r="B113" s="34">
        <v>2003</v>
      </c>
      <c r="C113" s="44" t="s">
        <v>202</v>
      </c>
      <c r="D113" s="44" t="s">
        <v>744</v>
      </c>
      <c r="E113" s="45" t="s">
        <v>716</v>
      </c>
      <c r="F113" s="34" t="s">
        <v>745</v>
      </c>
      <c r="G113" s="34" t="s">
        <v>745</v>
      </c>
      <c r="H113" s="34" t="s">
        <v>745</v>
      </c>
      <c r="I113" s="34" t="s">
        <v>745</v>
      </c>
      <c r="J113" s="34" t="s">
        <v>745</v>
      </c>
      <c r="K113" s="34" t="s">
        <v>745</v>
      </c>
      <c r="L113" s="34" t="s">
        <v>745</v>
      </c>
      <c r="M113" s="34" t="s">
        <v>745</v>
      </c>
      <c r="N113" s="34" t="s">
        <v>745</v>
      </c>
      <c r="O113" s="34" t="s">
        <v>745</v>
      </c>
      <c r="P113" s="34" t="s">
        <v>745</v>
      </c>
      <c r="Q113" s="34" t="s">
        <v>745</v>
      </c>
      <c r="R113" s="34" t="s">
        <v>745</v>
      </c>
      <c r="S113" s="34" t="s">
        <v>745</v>
      </c>
      <c r="T113" s="34" t="s">
        <v>745</v>
      </c>
      <c r="U113" s="34" t="s">
        <v>745</v>
      </c>
      <c r="V113" s="34" t="s">
        <v>745</v>
      </c>
      <c r="W113" s="34" t="s">
        <v>745</v>
      </c>
      <c r="X113" s="34" t="s">
        <v>745</v>
      </c>
      <c r="Y113" s="34" t="s">
        <v>745</v>
      </c>
      <c r="Z113" s="34" t="s">
        <v>745</v>
      </c>
      <c r="AA113" s="34" t="s">
        <v>745</v>
      </c>
      <c r="AB113" s="34" t="s">
        <v>745</v>
      </c>
      <c r="AC113" s="34" t="s">
        <v>745</v>
      </c>
      <c r="AD113" s="34" t="s">
        <v>745</v>
      </c>
      <c r="AE113" s="34" t="s">
        <v>745</v>
      </c>
      <c r="AF113" s="34" t="s">
        <v>745</v>
      </c>
      <c r="AG113" s="34" t="s">
        <v>745</v>
      </c>
      <c r="AH113" s="34" t="s">
        <v>745</v>
      </c>
      <c r="AI113" s="34" t="s">
        <v>745</v>
      </c>
      <c r="AJ113" s="34" t="s">
        <v>745</v>
      </c>
      <c r="AK113" s="34" t="s">
        <v>745</v>
      </c>
      <c r="AL113" s="34" t="s">
        <v>745</v>
      </c>
      <c r="AM113" s="34" t="s">
        <v>745</v>
      </c>
      <c r="AN113" s="34" t="s">
        <v>745</v>
      </c>
      <c r="AO113" s="34" t="s">
        <v>745</v>
      </c>
      <c r="AP113" s="34" t="s">
        <v>745</v>
      </c>
      <c r="AQ113" s="34" t="s">
        <v>745</v>
      </c>
      <c r="AR113" s="34" t="s">
        <v>745</v>
      </c>
      <c r="AS113" s="34" t="s">
        <v>745</v>
      </c>
      <c r="AT113" s="34" t="s">
        <v>745</v>
      </c>
      <c r="AU113" s="34" t="s">
        <v>745</v>
      </c>
      <c r="AV113" s="34" t="s">
        <v>745</v>
      </c>
      <c r="AW113" s="34" t="s">
        <v>745</v>
      </c>
      <c r="AX113" s="34" t="s">
        <v>745</v>
      </c>
      <c r="AY113" s="34" t="s">
        <v>745</v>
      </c>
      <c r="AZ113" s="34" t="s">
        <v>745</v>
      </c>
      <c r="BA113" s="34" t="s">
        <v>745</v>
      </c>
      <c r="BB113" s="34" t="s">
        <v>745</v>
      </c>
      <c r="BC113" s="34" t="s">
        <v>745</v>
      </c>
      <c r="BD113" s="34" t="s">
        <v>745</v>
      </c>
      <c r="BE113" s="34" t="s">
        <v>745</v>
      </c>
      <c r="BF113" s="34" t="s">
        <v>745</v>
      </c>
      <c r="BG113" s="34" t="s">
        <v>745</v>
      </c>
      <c r="BH113" s="34" t="s">
        <v>745</v>
      </c>
      <c r="BI113" s="34">
        <v>1367</v>
      </c>
      <c r="BJ113" s="34">
        <v>1676</v>
      </c>
      <c r="BK113" s="34">
        <v>2041</v>
      </c>
      <c r="BL113" s="34">
        <v>2401</v>
      </c>
      <c r="BM113" s="34">
        <v>3398</v>
      </c>
      <c r="BN113" s="34">
        <v>3991</v>
      </c>
      <c r="BO113" s="34">
        <v>2708</v>
      </c>
      <c r="BP113" s="34">
        <v>3351</v>
      </c>
      <c r="BQ113" s="34">
        <v>4478</v>
      </c>
      <c r="BR113" s="34">
        <v>4015</v>
      </c>
      <c r="BS113" s="34">
        <v>4299</v>
      </c>
      <c r="BT113" s="34">
        <v>4969</v>
      </c>
      <c r="BU113" s="34">
        <v>4536</v>
      </c>
      <c r="BV113" s="34">
        <v>4790</v>
      </c>
      <c r="BW113" s="34">
        <v>5668</v>
      </c>
      <c r="BX113" s="34">
        <v>6911</v>
      </c>
      <c r="BY113" s="34">
        <v>7189</v>
      </c>
    </row>
    <row r="114" spans="1:77" x14ac:dyDescent="0.35">
      <c r="A114" s="34">
        <v>1948</v>
      </c>
      <c r="B114" s="34">
        <v>1995</v>
      </c>
      <c r="C114" s="44" t="s">
        <v>234</v>
      </c>
      <c r="D114" s="44" t="s">
        <v>744</v>
      </c>
      <c r="E114" s="45" t="s">
        <v>716</v>
      </c>
      <c r="F114" s="34">
        <v>415</v>
      </c>
      <c r="G114" s="34">
        <v>388</v>
      </c>
      <c r="H114" s="34">
        <v>390</v>
      </c>
      <c r="I114" s="34">
        <v>620</v>
      </c>
      <c r="J114" s="34">
        <v>565</v>
      </c>
      <c r="K114" s="34">
        <v>508</v>
      </c>
      <c r="L114" s="34">
        <v>583</v>
      </c>
      <c r="M114" s="34">
        <v>634</v>
      </c>
      <c r="N114" s="34">
        <v>772</v>
      </c>
      <c r="O114" s="34">
        <v>821</v>
      </c>
      <c r="P114" s="34">
        <v>744</v>
      </c>
      <c r="Q114" s="34">
        <v>810</v>
      </c>
      <c r="R114" s="34">
        <v>881</v>
      </c>
      <c r="S114" s="34">
        <v>931</v>
      </c>
      <c r="T114" s="34">
        <v>972</v>
      </c>
      <c r="U114" s="34">
        <v>1073</v>
      </c>
      <c r="V114" s="34">
        <v>1291</v>
      </c>
      <c r="W114" s="34">
        <v>1443</v>
      </c>
      <c r="X114" s="34">
        <v>1564</v>
      </c>
      <c r="Y114" s="34">
        <v>1738</v>
      </c>
      <c r="Z114" s="34">
        <v>1938</v>
      </c>
      <c r="AA114" s="34">
        <v>2204</v>
      </c>
      <c r="AB114" s="34">
        <v>2457</v>
      </c>
      <c r="AC114" s="34">
        <v>2555</v>
      </c>
      <c r="AD114" s="34">
        <v>3283</v>
      </c>
      <c r="AE114" s="34">
        <v>4725</v>
      </c>
      <c r="AF114" s="34">
        <v>6282</v>
      </c>
      <c r="AG114" s="34">
        <v>7232</v>
      </c>
      <c r="AH114" s="34">
        <v>7951</v>
      </c>
      <c r="AI114" s="34">
        <v>8880</v>
      </c>
      <c r="AJ114" s="34">
        <v>10882</v>
      </c>
      <c r="AK114" s="34">
        <v>13546</v>
      </c>
      <c r="AL114" s="34">
        <v>18543</v>
      </c>
      <c r="AM114" s="34">
        <v>18217</v>
      </c>
      <c r="AN114" s="34">
        <v>17593</v>
      </c>
      <c r="AO114" s="34">
        <v>17998</v>
      </c>
      <c r="AP114" s="34">
        <v>18886</v>
      </c>
      <c r="AQ114" s="34">
        <v>19985</v>
      </c>
      <c r="AR114" s="34">
        <v>18092</v>
      </c>
      <c r="AS114" s="34">
        <v>21490</v>
      </c>
      <c r="AT114" s="34">
        <v>22436</v>
      </c>
      <c r="AU114" s="34">
        <v>27108</v>
      </c>
      <c r="AV114" s="34">
        <v>34047</v>
      </c>
      <c r="AW114" s="34">
        <v>34107</v>
      </c>
      <c r="AX114" s="34">
        <v>35145</v>
      </c>
      <c r="AY114" s="34">
        <v>31978</v>
      </c>
      <c r="AZ114" s="34">
        <v>34785</v>
      </c>
      <c r="BA114" s="34">
        <v>41992</v>
      </c>
      <c r="BB114" s="34">
        <v>49645</v>
      </c>
      <c r="BC114" s="34">
        <v>48542</v>
      </c>
      <c r="BD114" s="34">
        <v>40399</v>
      </c>
      <c r="BE114" s="34">
        <v>45455</v>
      </c>
      <c r="BF114" s="34">
        <v>60058</v>
      </c>
      <c r="BG114" s="34">
        <v>59191</v>
      </c>
      <c r="BH114" s="34">
        <v>59662</v>
      </c>
      <c r="BI114" s="34">
        <v>68321</v>
      </c>
      <c r="BJ114" s="34">
        <v>82527</v>
      </c>
      <c r="BK114" s="34">
        <v>103759</v>
      </c>
      <c r="BL114" s="34">
        <v>122208</v>
      </c>
      <c r="BM114" s="34">
        <v>136354</v>
      </c>
      <c r="BN114" s="34">
        <v>171764</v>
      </c>
      <c r="BO114" s="34">
        <v>116778</v>
      </c>
      <c r="BP114" s="34">
        <v>130657</v>
      </c>
      <c r="BQ114" s="34">
        <v>160410</v>
      </c>
      <c r="BR114" s="34">
        <v>160953</v>
      </c>
      <c r="BS114" s="34">
        <v>156022</v>
      </c>
      <c r="BT114" s="34">
        <v>144677</v>
      </c>
      <c r="BU114" s="34">
        <v>103915</v>
      </c>
      <c r="BV114" s="34">
        <v>88410</v>
      </c>
      <c r="BW114" s="34">
        <v>101054</v>
      </c>
      <c r="BX114" s="34">
        <v>121791</v>
      </c>
      <c r="BY114" s="34">
        <v>102799</v>
      </c>
    </row>
    <row r="115" spans="1:77" x14ac:dyDescent="0.35">
      <c r="B115" s="34">
        <v>2000</v>
      </c>
      <c r="C115" s="44" t="s">
        <v>240</v>
      </c>
      <c r="D115" s="44" t="s">
        <v>744</v>
      </c>
      <c r="E115" s="45" t="s">
        <v>716</v>
      </c>
      <c r="F115" s="34" t="s">
        <v>745</v>
      </c>
      <c r="G115" s="34" t="s">
        <v>745</v>
      </c>
      <c r="H115" s="34" t="s">
        <v>745</v>
      </c>
      <c r="I115" s="34" t="s">
        <v>745</v>
      </c>
      <c r="J115" s="34" t="s">
        <v>745</v>
      </c>
      <c r="K115" s="34" t="s">
        <v>745</v>
      </c>
      <c r="L115" s="34" t="s">
        <v>745</v>
      </c>
      <c r="M115" s="34" t="s">
        <v>745</v>
      </c>
      <c r="N115" s="34" t="s">
        <v>745</v>
      </c>
      <c r="O115" s="34" t="s">
        <v>745</v>
      </c>
      <c r="P115" s="34" t="s">
        <v>745</v>
      </c>
      <c r="Q115" s="34" t="s">
        <v>745</v>
      </c>
      <c r="R115" s="34" t="s">
        <v>745</v>
      </c>
      <c r="S115" s="34" t="s">
        <v>745</v>
      </c>
      <c r="T115" s="34" t="s">
        <v>745</v>
      </c>
      <c r="U115" s="34" t="s">
        <v>745</v>
      </c>
      <c r="V115" s="34" t="s">
        <v>745</v>
      </c>
      <c r="W115" s="34" t="s">
        <v>745</v>
      </c>
      <c r="X115" s="34" t="s">
        <v>745</v>
      </c>
      <c r="Y115" s="34" t="s">
        <v>745</v>
      </c>
      <c r="Z115" s="34" t="s">
        <v>745</v>
      </c>
      <c r="AA115" s="34" t="s">
        <v>745</v>
      </c>
      <c r="AB115" s="34" t="s">
        <v>745</v>
      </c>
      <c r="AC115" s="34" t="s">
        <v>745</v>
      </c>
      <c r="AD115" s="34" t="s">
        <v>745</v>
      </c>
      <c r="AE115" s="34" t="s">
        <v>745</v>
      </c>
      <c r="AF115" s="34" t="s">
        <v>745</v>
      </c>
      <c r="AG115" s="34" t="s">
        <v>745</v>
      </c>
      <c r="AH115" s="34" t="s">
        <v>745</v>
      </c>
      <c r="AI115" s="34" t="s">
        <v>745</v>
      </c>
      <c r="AJ115" s="34" t="s">
        <v>745</v>
      </c>
      <c r="AK115" s="34" t="s">
        <v>745</v>
      </c>
      <c r="AL115" s="34" t="s">
        <v>745</v>
      </c>
      <c r="AM115" s="34" t="s">
        <v>745</v>
      </c>
      <c r="AN115" s="34" t="s">
        <v>745</v>
      </c>
      <c r="AO115" s="34" t="s">
        <v>745</v>
      </c>
      <c r="AP115" s="34" t="s">
        <v>745</v>
      </c>
      <c r="AQ115" s="34" t="s">
        <v>745</v>
      </c>
      <c r="AR115" s="34" t="s">
        <v>745</v>
      </c>
      <c r="AS115" s="34" t="s">
        <v>745</v>
      </c>
      <c r="AT115" s="34" t="s">
        <v>745</v>
      </c>
      <c r="AU115" s="34" t="s">
        <v>745</v>
      </c>
      <c r="AV115" s="34" t="s">
        <v>745</v>
      </c>
      <c r="AW115" s="34" t="s">
        <v>745</v>
      </c>
      <c r="AX115" s="34" t="s">
        <v>745</v>
      </c>
      <c r="AY115" s="34" t="s">
        <v>745</v>
      </c>
      <c r="AZ115" s="34" t="s">
        <v>745</v>
      </c>
      <c r="BA115" s="34" t="s">
        <v>745</v>
      </c>
      <c r="BB115" s="34" t="s">
        <v>745</v>
      </c>
      <c r="BC115" s="34" t="s">
        <v>745</v>
      </c>
      <c r="BD115" s="34" t="s">
        <v>745</v>
      </c>
      <c r="BE115" s="34" t="s">
        <v>745</v>
      </c>
      <c r="BF115" s="34">
        <v>11319</v>
      </c>
      <c r="BG115" s="34">
        <v>11074</v>
      </c>
      <c r="BH115" s="34">
        <v>11172</v>
      </c>
      <c r="BI115" s="34">
        <v>11669</v>
      </c>
      <c r="BJ115" s="34">
        <v>13342</v>
      </c>
      <c r="BK115" s="34">
        <v>18692</v>
      </c>
      <c r="BL115" s="34">
        <v>21585</v>
      </c>
      <c r="BM115" s="34">
        <v>24692</v>
      </c>
      <c r="BN115" s="34">
        <v>37719</v>
      </c>
      <c r="BO115" s="34">
        <v>27651</v>
      </c>
      <c r="BP115" s="34">
        <v>36601</v>
      </c>
      <c r="BQ115" s="34">
        <v>47092</v>
      </c>
      <c r="BR115" s="34">
        <v>52138</v>
      </c>
      <c r="BS115" s="34">
        <v>55497</v>
      </c>
      <c r="BT115" s="34">
        <v>50718</v>
      </c>
      <c r="BU115" s="34">
        <v>31927</v>
      </c>
      <c r="BV115" s="34">
        <v>30014</v>
      </c>
      <c r="BW115" s="34">
        <v>32904</v>
      </c>
      <c r="BX115" s="34">
        <v>41761</v>
      </c>
      <c r="BY115" s="34">
        <v>40987</v>
      </c>
    </row>
    <row r="116" spans="1:77" x14ac:dyDescent="0.35">
      <c r="A116" s="34">
        <v>1948</v>
      </c>
      <c r="B116" s="34">
        <v>1995</v>
      </c>
      <c r="C116" s="44" t="s">
        <v>242</v>
      </c>
      <c r="D116" s="44" t="s">
        <v>744</v>
      </c>
      <c r="E116" s="45" t="s">
        <v>716</v>
      </c>
      <c r="F116" s="34">
        <v>494</v>
      </c>
      <c r="G116" s="34">
        <v>447</v>
      </c>
      <c r="H116" s="34">
        <v>489</v>
      </c>
      <c r="I116" s="34">
        <v>763</v>
      </c>
      <c r="J116" s="34">
        <v>533</v>
      </c>
      <c r="K116" s="34">
        <v>439</v>
      </c>
      <c r="L116" s="34">
        <v>359</v>
      </c>
      <c r="M116" s="34">
        <v>385</v>
      </c>
      <c r="N116" s="34">
        <v>340</v>
      </c>
      <c r="O116" s="34">
        <v>337</v>
      </c>
      <c r="P116" s="34">
        <v>297</v>
      </c>
      <c r="Q116" s="34">
        <v>369</v>
      </c>
      <c r="R116" s="34">
        <v>400</v>
      </c>
      <c r="S116" s="34">
        <v>424</v>
      </c>
      <c r="T116" s="34">
        <v>407</v>
      </c>
      <c r="U116" s="34">
        <v>407</v>
      </c>
      <c r="V116" s="34">
        <v>469</v>
      </c>
      <c r="W116" s="34">
        <v>550</v>
      </c>
      <c r="X116" s="34">
        <v>634</v>
      </c>
      <c r="Y116" s="34">
        <v>680</v>
      </c>
      <c r="Z116" s="34">
        <v>292</v>
      </c>
      <c r="AA116" s="34">
        <v>332</v>
      </c>
      <c r="AB116" s="34">
        <v>449</v>
      </c>
      <c r="AC116" s="34">
        <v>492</v>
      </c>
      <c r="AD116" s="34">
        <v>1169</v>
      </c>
      <c r="AE116" s="34">
        <v>1060</v>
      </c>
      <c r="AF116" s="34">
        <v>1193</v>
      </c>
      <c r="AG116" s="34">
        <v>1053</v>
      </c>
      <c r="AH116" s="34">
        <v>1186</v>
      </c>
      <c r="AI116" s="34">
        <v>1213</v>
      </c>
      <c r="AJ116" s="34">
        <v>1634</v>
      </c>
      <c r="AK116" s="34">
        <v>2462</v>
      </c>
      <c r="AL116" s="34">
        <v>2618</v>
      </c>
      <c r="AM116" s="34">
        <v>2883</v>
      </c>
      <c r="AN116" s="34">
        <v>2397</v>
      </c>
      <c r="AO116" s="34">
        <v>3077</v>
      </c>
      <c r="AP116" s="34">
        <v>2558</v>
      </c>
      <c r="AQ116" s="34">
        <v>2740</v>
      </c>
      <c r="AR116" s="34">
        <v>3384</v>
      </c>
      <c r="AS116" s="34">
        <v>4172</v>
      </c>
      <c r="AT116" s="34">
        <v>4522</v>
      </c>
      <c r="AU116" s="34">
        <v>4709</v>
      </c>
      <c r="AV116" s="34">
        <v>5589</v>
      </c>
      <c r="AW116" s="34">
        <v>6528</v>
      </c>
      <c r="AX116" s="34">
        <v>7317</v>
      </c>
      <c r="AY116" s="34">
        <v>6688</v>
      </c>
      <c r="AZ116" s="34">
        <v>7365</v>
      </c>
      <c r="BA116" s="34">
        <v>7992</v>
      </c>
      <c r="BB116" s="34">
        <v>9321</v>
      </c>
      <c r="BC116" s="34">
        <v>8717</v>
      </c>
      <c r="BD116" s="34">
        <v>8494</v>
      </c>
      <c r="BE116" s="34">
        <v>8424</v>
      </c>
      <c r="BF116" s="34">
        <v>9028</v>
      </c>
      <c r="BG116" s="34">
        <v>9238</v>
      </c>
      <c r="BH116" s="34">
        <v>9913</v>
      </c>
      <c r="BI116" s="34">
        <v>11930</v>
      </c>
      <c r="BJ116" s="34">
        <v>13379</v>
      </c>
      <c r="BK116" s="34">
        <v>16051</v>
      </c>
      <c r="BL116" s="34">
        <v>16930</v>
      </c>
      <c r="BM116" s="34">
        <v>17838</v>
      </c>
      <c r="BN116" s="34">
        <v>20323</v>
      </c>
      <c r="BO116" s="34">
        <v>17523</v>
      </c>
      <c r="BP116" s="34">
        <v>21410</v>
      </c>
      <c r="BQ116" s="34">
        <v>25383</v>
      </c>
      <c r="BR116" s="34">
        <v>24567</v>
      </c>
      <c r="BS116" s="34">
        <v>25121</v>
      </c>
      <c r="BT116" s="34">
        <v>24731</v>
      </c>
      <c r="BU116" s="34">
        <v>22089</v>
      </c>
      <c r="BV116" s="34">
        <v>20375</v>
      </c>
      <c r="BW116" s="34">
        <v>21569</v>
      </c>
      <c r="BX116" s="34">
        <v>23425</v>
      </c>
      <c r="BY116" s="34">
        <v>23334</v>
      </c>
    </row>
    <row r="117" spans="1:77" x14ac:dyDescent="0.35">
      <c r="B117" s="34">
        <v>1997</v>
      </c>
      <c r="C117" s="44" t="s">
        <v>244</v>
      </c>
      <c r="D117" s="44" t="s">
        <v>744</v>
      </c>
      <c r="E117" s="45" t="s">
        <v>716</v>
      </c>
      <c r="F117" s="34" t="s">
        <v>745</v>
      </c>
      <c r="G117" s="34" t="s">
        <v>745</v>
      </c>
      <c r="H117" s="34" t="s">
        <v>745</v>
      </c>
      <c r="I117" s="34" t="s">
        <v>745</v>
      </c>
      <c r="J117" s="34" t="s">
        <v>745</v>
      </c>
      <c r="K117" s="34" t="s">
        <v>745</v>
      </c>
      <c r="L117" s="34" t="s">
        <v>745</v>
      </c>
      <c r="M117" s="34" t="s">
        <v>745</v>
      </c>
      <c r="N117" s="34" t="s">
        <v>745</v>
      </c>
      <c r="O117" s="34" t="s">
        <v>745</v>
      </c>
      <c r="P117" s="34" t="s">
        <v>745</v>
      </c>
      <c r="Q117" s="34" t="s">
        <v>745</v>
      </c>
      <c r="R117" s="34" t="s">
        <v>745</v>
      </c>
      <c r="S117" s="34" t="s">
        <v>745</v>
      </c>
      <c r="T117" s="34" t="s">
        <v>745</v>
      </c>
      <c r="U117" s="34" t="s">
        <v>745</v>
      </c>
      <c r="V117" s="34" t="s">
        <v>745</v>
      </c>
      <c r="W117" s="34" t="s">
        <v>745</v>
      </c>
      <c r="X117" s="34" t="s">
        <v>745</v>
      </c>
      <c r="Y117" s="34" t="s">
        <v>745</v>
      </c>
      <c r="Z117" s="34" t="s">
        <v>745</v>
      </c>
      <c r="AA117" s="34" t="s">
        <v>745</v>
      </c>
      <c r="AB117" s="34" t="s">
        <v>745</v>
      </c>
      <c r="AC117" s="34" t="s">
        <v>745</v>
      </c>
      <c r="AD117" s="34" t="s">
        <v>745</v>
      </c>
      <c r="AE117" s="34" t="s">
        <v>745</v>
      </c>
      <c r="AF117" s="34" t="s">
        <v>745</v>
      </c>
      <c r="AG117" s="34" t="s">
        <v>745</v>
      </c>
      <c r="AH117" s="34" t="s">
        <v>745</v>
      </c>
      <c r="AI117" s="34" t="s">
        <v>745</v>
      </c>
      <c r="AJ117" s="34" t="s">
        <v>745</v>
      </c>
      <c r="AK117" s="34" t="s">
        <v>745</v>
      </c>
      <c r="AL117" s="34" t="s">
        <v>745</v>
      </c>
      <c r="AM117" s="34" t="s">
        <v>745</v>
      </c>
      <c r="AN117" s="34" t="s">
        <v>745</v>
      </c>
      <c r="AO117" s="34" t="s">
        <v>745</v>
      </c>
      <c r="AP117" s="34" t="s">
        <v>745</v>
      </c>
      <c r="AQ117" s="34" t="s">
        <v>745</v>
      </c>
      <c r="AR117" s="34" t="s">
        <v>745</v>
      </c>
      <c r="AS117" s="34" t="s">
        <v>745</v>
      </c>
      <c r="AT117" s="34" t="s">
        <v>745</v>
      </c>
      <c r="AU117" s="34" t="s">
        <v>745</v>
      </c>
      <c r="AV117" s="34" t="s">
        <v>745</v>
      </c>
      <c r="AW117" s="34" t="s">
        <v>745</v>
      </c>
      <c r="AX117" s="34" t="s">
        <v>745</v>
      </c>
      <c r="AY117" s="34" t="s">
        <v>745</v>
      </c>
      <c r="AZ117" s="34" t="s">
        <v>745</v>
      </c>
      <c r="BA117" s="34" t="s">
        <v>745</v>
      </c>
      <c r="BB117" s="34" t="s">
        <v>745</v>
      </c>
      <c r="BC117" s="34">
        <v>723</v>
      </c>
      <c r="BD117" s="34">
        <v>784</v>
      </c>
      <c r="BE117" s="34">
        <v>822</v>
      </c>
      <c r="BF117" s="34">
        <v>859</v>
      </c>
      <c r="BG117" s="34">
        <v>911</v>
      </c>
      <c r="BH117" s="34">
        <v>846</v>
      </c>
      <c r="BI117" s="34">
        <v>864</v>
      </c>
      <c r="BJ117" s="34">
        <v>944</v>
      </c>
      <c r="BK117" s="34">
        <v>7050</v>
      </c>
      <c r="BL117" s="34">
        <v>8034</v>
      </c>
      <c r="BM117" s="34">
        <v>8821</v>
      </c>
      <c r="BN117" s="34">
        <v>9817</v>
      </c>
      <c r="BO117" s="34">
        <v>10717</v>
      </c>
      <c r="BP117" s="34">
        <v>10987</v>
      </c>
      <c r="BQ117" s="34">
        <v>14555</v>
      </c>
      <c r="BR117" s="34">
        <v>15945</v>
      </c>
      <c r="BS117" s="34">
        <v>14732</v>
      </c>
      <c r="BT117" s="34">
        <v>12960</v>
      </c>
      <c r="BU117" s="34">
        <v>11348</v>
      </c>
      <c r="BV117" s="34">
        <v>11195</v>
      </c>
      <c r="BW117" s="34">
        <v>11093</v>
      </c>
      <c r="BX117" s="34">
        <v>11480</v>
      </c>
      <c r="BY117" s="34">
        <v>10527</v>
      </c>
    </row>
    <row r="118" spans="1:77" x14ac:dyDescent="0.35">
      <c r="A118" s="34">
        <v>1994</v>
      </c>
      <c r="B118" s="34">
        <v>1996</v>
      </c>
      <c r="C118" s="44" t="s">
        <v>250</v>
      </c>
      <c r="D118" s="44" t="s">
        <v>744</v>
      </c>
      <c r="E118" s="45" t="s">
        <v>716</v>
      </c>
      <c r="F118" s="34" t="s">
        <v>745</v>
      </c>
      <c r="G118" s="34" t="s">
        <v>745</v>
      </c>
      <c r="H118" s="34" t="s">
        <v>745</v>
      </c>
      <c r="I118" s="34" t="s">
        <v>745</v>
      </c>
      <c r="J118" s="34" t="s">
        <v>745</v>
      </c>
      <c r="K118" s="34" t="s">
        <v>745</v>
      </c>
      <c r="L118" s="34" t="s">
        <v>745</v>
      </c>
      <c r="M118" s="34" t="s">
        <v>745</v>
      </c>
      <c r="N118" s="34" t="s">
        <v>745</v>
      </c>
      <c r="O118" s="34" t="s">
        <v>745</v>
      </c>
      <c r="P118" s="34" t="s">
        <v>745</v>
      </c>
      <c r="Q118" s="34" t="s">
        <v>745</v>
      </c>
      <c r="R118" s="34" t="s">
        <v>745</v>
      </c>
      <c r="S118" s="34" t="s">
        <v>745</v>
      </c>
      <c r="T118" s="34" t="s">
        <v>745</v>
      </c>
      <c r="U118" s="34" t="s">
        <v>745</v>
      </c>
      <c r="V118" s="34" t="s">
        <v>745</v>
      </c>
      <c r="W118" s="34" t="s">
        <v>745</v>
      </c>
      <c r="X118" s="34" t="s">
        <v>745</v>
      </c>
      <c r="Y118" s="34" t="s">
        <v>745</v>
      </c>
      <c r="Z118" s="34" t="s">
        <v>745</v>
      </c>
      <c r="AA118" s="34" t="s">
        <v>745</v>
      </c>
      <c r="AB118" s="34" t="s">
        <v>745</v>
      </c>
      <c r="AC118" s="34" t="s">
        <v>745</v>
      </c>
      <c r="AD118" s="34" t="s">
        <v>745</v>
      </c>
      <c r="AE118" s="34" t="s">
        <v>745</v>
      </c>
      <c r="AF118" s="34" t="s">
        <v>745</v>
      </c>
      <c r="AG118" s="34" t="s">
        <v>745</v>
      </c>
      <c r="AH118" s="34" t="s">
        <v>745</v>
      </c>
      <c r="AI118" s="34" t="s">
        <v>745</v>
      </c>
      <c r="AJ118" s="34" t="s">
        <v>745</v>
      </c>
      <c r="AK118" s="34" t="s">
        <v>745</v>
      </c>
      <c r="AL118" s="34" t="s">
        <v>745</v>
      </c>
      <c r="AM118" s="34" t="s">
        <v>745</v>
      </c>
      <c r="AN118" s="34" t="s">
        <v>745</v>
      </c>
      <c r="AO118" s="34" t="s">
        <v>745</v>
      </c>
      <c r="AP118" s="34" t="s">
        <v>745</v>
      </c>
      <c r="AQ118" s="34" t="s">
        <v>745</v>
      </c>
      <c r="AR118" s="34" t="s">
        <v>745</v>
      </c>
      <c r="AS118" s="34" t="s">
        <v>745</v>
      </c>
      <c r="AT118" s="34" t="s">
        <v>745</v>
      </c>
      <c r="AU118" s="34" t="s">
        <v>745</v>
      </c>
      <c r="AV118" s="34" t="s">
        <v>745</v>
      </c>
      <c r="AW118" s="34" t="s">
        <v>745</v>
      </c>
      <c r="AX118" s="34" t="s">
        <v>745</v>
      </c>
      <c r="AY118" s="34" t="s">
        <v>745</v>
      </c>
      <c r="AZ118" s="34">
        <v>2632</v>
      </c>
      <c r="BA118" s="34" t="s">
        <v>745</v>
      </c>
      <c r="BB118" s="34">
        <v>2529</v>
      </c>
      <c r="BC118" s="34">
        <v>2163</v>
      </c>
      <c r="BD118" s="34">
        <v>1772</v>
      </c>
      <c r="BE118" s="34">
        <v>1875</v>
      </c>
      <c r="BF118" s="34">
        <v>2096</v>
      </c>
      <c r="BG118" s="34">
        <v>1805</v>
      </c>
      <c r="BH118" s="34">
        <v>1641</v>
      </c>
      <c r="BI118" s="34">
        <v>2207</v>
      </c>
      <c r="BJ118" s="34">
        <v>2552</v>
      </c>
      <c r="BK118" s="34">
        <v>3273</v>
      </c>
      <c r="BL118" s="34">
        <v>4166</v>
      </c>
      <c r="BM118" s="34">
        <v>4681</v>
      </c>
      <c r="BN118" s="34">
        <v>5713</v>
      </c>
      <c r="BO118" s="34">
        <v>4394</v>
      </c>
      <c r="BP118" s="34">
        <v>5742</v>
      </c>
      <c r="BQ118" s="34">
        <v>6908</v>
      </c>
      <c r="BR118" s="34">
        <v>6328</v>
      </c>
      <c r="BS118" s="34">
        <v>5951</v>
      </c>
      <c r="BT118" s="34">
        <v>8794</v>
      </c>
      <c r="BU118" s="34">
        <v>8453</v>
      </c>
      <c r="BV118" s="34">
        <v>8194</v>
      </c>
      <c r="BW118" s="34">
        <v>9952</v>
      </c>
      <c r="BX118" s="34">
        <v>10524</v>
      </c>
      <c r="BY118" s="34">
        <v>11369</v>
      </c>
    </row>
    <row r="119" spans="1:77" x14ac:dyDescent="0.35">
      <c r="A119" s="34">
        <v>1994</v>
      </c>
      <c r="B119" s="34">
        <v>1995</v>
      </c>
      <c r="C119" s="44" t="s">
        <v>256</v>
      </c>
      <c r="D119" s="44" t="s">
        <v>744</v>
      </c>
      <c r="E119" s="45" t="s">
        <v>716</v>
      </c>
      <c r="F119" s="34" t="s">
        <v>745</v>
      </c>
      <c r="G119" s="34" t="s">
        <v>745</v>
      </c>
      <c r="H119" s="34" t="s">
        <v>745</v>
      </c>
      <c r="I119" s="34" t="s">
        <v>745</v>
      </c>
      <c r="J119" s="34" t="s">
        <v>745</v>
      </c>
      <c r="K119" s="34" t="s">
        <v>745</v>
      </c>
      <c r="L119" s="34" t="s">
        <v>745</v>
      </c>
      <c r="M119" s="34" t="s">
        <v>745</v>
      </c>
      <c r="N119" s="34" t="s">
        <v>745</v>
      </c>
      <c r="O119" s="34" t="s">
        <v>745</v>
      </c>
      <c r="P119" s="34" t="s">
        <v>745</v>
      </c>
      <c r="Q119" s="34" t="s">
        <v>745</v>
      </c>
      <c r="R119" s="34" t="s">
        <v>745</v>
      </c>
      <c r="S119" s="34" t="s">
        <v>745</v>
      </c>
      <c r="T119" s="34" t="s">
        <v>745</v>
      </c>
      <c r="U119" s="34" t="s">
        <v>745</v>
      </c>
      <c r="V119" s="34" t="s">
        <v>745</v>
      </c>
      <c r="W119" s="34" t="s">
        <v>745</v>
      </c>
      <c r="X119" s="34" t="s">
        <v>745</v>
      </c>
      <c r="Y119" s="34" t="s">
        <v>745</v>
      </c>
      <c r="Z119" s="34" t="s">
        <v>745</v>
      </c>
      <c r="AA119" s="34" t="s">
        <v>745</v>
      </c>
      <c r="AB119" s="34" t="s">
        <v>745</v>
      </c>
      <c r="AC119" s="34" t="s">
        <v>745</v>
      </c>
      <c r="AD119" s="34" t="s">
        <v>745</v>
      </c>
      <c r="AE119" s="34" t="s">
        <v>745</v>
      </c>
      <c r="AF119" s="34" t="s">
        <v>745</v>
      </c>
      <c r="AG119" s="34" t="s">
        <v>745</v>
      </c>
      <c r="AH119" s="34" t="s">
        <v>745</v>
      </c>
      <c r="AI119" s="34" t="s">
        <v>745</v>
      </c>
      <c r="AJ119" s="34" t="s">
        <v>745</v>
      </c>
      <c r="AK119" s="34" t="s">
        <v>745</v>
      </c>
      <c r="AL119" s="34" t="s">
        <v>745</v>
      </c>
      <c r="AM119" s="34" t="s">
        <v>745</v>
      </c>
      <c r="AN119" s="34" t="s">
        <v>745</v>
      </c>
      <c r="AO119" s="34" t="s">
        <v>745</v>
      </c>
      <c r="AP119" s="34" t="s">
        <v>745</v>
      </c>
      <c r="AQ119" s="34" t="s">
        <v>745</v>
      </c>
      <c r="AR119" s="34" t="s">
        <v>745</v>
      </c>
      <c r="AS119" s="34" t="s">
        <v>745</v>
      </c>
      <c r="AT119" s="34" t="s">
        <v>745</v>
      </c>
      <c r="AU119" s="34" t="s">
        <v>745</v>
      </c>
      <c r="AV119" s="34" t="s">
        <v>745</v>
      </c>
      <c r="AW119" s="34" t="s">
        <v>745</v>
      </c>
      <c r="AX119" s="34" t="s">
        <v>745</v>
      </c>
      <c r="AY119" s="34" t="s">
        <v>745</v>
      </c>
      <c r="AZ119" s="34">
        <v>1843</v>
      </c>
      <c r="BA119" s="34">
        <v>2019</v>
      </c>
      <c r="BB119" s="34">
        <v>2182</v>
      </c>
      <c r="BC119" s="34">
        <v>2402</v>
      </c>
      <c r="BD119" s="34">
        <v>2278</v>
      </c>
      <c r="BE119" s="34">
        <v>2013</v>
      </c>
      <c r="BF119" s="34">
        <v>2200</v>
      </c>
      <c r="BG119" s="34">
        <v>2357</v>
      </c>
      <c r="BH119" s="34">
        <v>2329</v>
      </c>
      <c r="BI119" s="34">
        <v>2585</v>
      </c>
      <c r="BJ119" s="34">
        <v>2874</v>
      </c>
      <c r="BK119" s="34">
        <v>3153</v>
      </c>
      <c r="BL119" s="34">
        <v>3472</v>
      </c>
      <c r="BM119" s="34">
        <v>4724</v>
      </c>
      <c r="BN119" s="34">
        <v>6407</v>
      </c>
      <c r="BO119" s="34">
        <v>5080</v>
      </c>
      <c r="BP119" s="34">
        <v>6505</v>
      </c>
      <c r="BQ119" s="34">
        <v>7763</v>
      </c>
      <c r="BR119" s="34">
        <v>7283</v>
      </c>
      <c r="BS119" s="34">
        <v>9456</v>
      </c>
      <c r="BT119" s="34">
        <v>9636</v>
      </c>
      <c r="BU119" s="34">
        <v>8357</v>
      </c>
      <c r="BV119" s="34">
        <v>8494</v>
      </c>
      <c r="BW119" s="34">
        <v>8680</v>
      </c>
      <c r="BX119" s="34">
        <v>9045</v>
      </c>
      <c r="BY119" s="34">
        <v>7652</v>
      </c>
    </row>
    <row r="120" spans="1:77" x14ac:dyDescent="0.35">
      <c r="A120" s="34">
        <v>1951</v>
      </c>
      <c r="B120" s="34">
        <v>1995</v>
      </c>
      <c r="C120" s="44" t="s">
        <v>246</v>
      </c>
      <c r="D120" s="44" t="s">
        <v>744</v>
      </c>
      <c r="E120" s="45" t="s">
        <v>716</v>
      </c>
      <c r="F120" s="34" t="s">
        <v>745</v>
      </c>
      <c r="G120" s="34" t="s">
        <v>745</v>
      </c>
      <c r="H120" s="34" t="s">
        <v>745</v>
      </c>
      <c r="I120" s="34">
        <v>253</v>
      </c>
      <c r="J120" s="34">
        <v>239</v>
      </c>
      <c r="K120" s="34">
        <v>222</v>
      </c>
      <c r="L120" s="34">
        <v>248</v>
      </c>
      <c r="M120" s="34">
        <v>271</v>
      </c>
      <c r="N120" s="34">
        <v>311</v>
      </c>
      <c r="O120" s="34">
        <v>330</v>
      </c>
      <c r="P120" s="34">
        <v>290</v>
      </c>
      <c r="Q120" s="34">
        <v>314</v>
      </c>
      <c r="R120" s="34">
        <v>433</v>
      </c>
      <c r="S120" s="34">
        <v>496</v>
      </c>
      <c r="T120" s="34">
        <v>540</v>
      </c>
      <c r="U120" s="34">
        <v>541</v>
      </c>
      <c r="V120" s="34">
        <v>667</v>
      </c>
      <c r="W120" s="34">
        <v>667</v>
      </c>
      <c r="X120" s="34">
        <v>764</v>
      </c>
      <c r="Y120" s="34">
        <v>754</v>
      </c>
      <c r="Z120" s="34">
        <v>866</v>
      </c>
      <c r="AA120" s="34">
        <v>866</v>
      </c>
      <c r="AB120" s="34">
        <v>1048</v>
      </c>
      <c r="AC120" s="34">
        <v>893</v>
      </c>
      <c r="AD120" s="34">
        <v>944</v>
      </c>
      <c r="AE120" s="34">
        <v>1112</v>
      </c>
      <c r="AF120" s="34">
        <v>1503</v>
      </c>
      <c r="AG120" s="34">
        <v>1291</v>
      </c>
      <c r="AH120" s="34">
        <v>1360</v>
      </c>
      <c r="AI120" s="34">
        <v>1726</v>
      </c>
      <c r="AJ120" s="34">
        <v>1941</v>
      </c>
      <c r="AK120" s="34">
        <v>3491</v>
      </c>
      <c r="AL120" s="34">
        <v>3898</v>
      </c>
      <c r="AM120" s="34">
        <v>3255</v>
      </c>
      <c r="AN120" s="34">
        <v>3259</v>
      </c>
      <c r="AO120" s="34">
        <v>3015</v>
      </c>
      <c r="AP120" s="34">
        <v>3147</v>
      </c>
      <c r="AQ120" s="34">
        <v>2979</v>
      </c>
      <c r="AR120" s="34">
        <v>2531</v>
      </c>
      <c r="AS120" s="34">
        <v>2661</v>
      </c>
      <c r="AT120" s="34">
        <v>2701</v>
      </c>
      <c r="AU120" s="34">
        <v>3488</v>
      </c>
      <c r="AV120" s="34">
        <v>3280</v>
      </c>
      <c r="AW120" s="34">
        <v>3393</v>
      </c>
      <c r="AX120" s="34">
        <v>3578</v>
      </c>
      <c r="AY120" s="34">
        <v>3385</v>
      </c>
      <c r="AZ120" s="34">
        <v>4424</v>
      </c>
      <c r="BA120" s="34">
        <v>5491</v>
      </c>
      <c r="BB120" s="34">
        <v>5878</v>
      </c>
      <c r="BC120" s="34">
        <v>6825</v>
      </c>
      <c r="BD120" s="34">
        <v>5757</v>
      </c>
      <c r="BE120" s="34">
        <v>6088</v>
      </c>
      <c r="BF120" s="34">
        <v>6955</v>
      </c>
      <c r="BG120" s="34">
        <v>7026</v>
      </c>
      <c r="BH120" s="34">
        <v>7714</v>
      </c>
      <c r="BI120" s="34">
        <v>9091</v>
      </c>
      <c r="BJ120" s="34">
        <v>12809</v>
      </c>
      <c r="BK120" s="34">
        <v>17368</v>
      </c>
      <c r="BL120" s="34">
        <v>23830</v>
      </c>
      <c r="BM120" s="34">
        <v>28094</v>
      </c>
      <c r="BN120" s="34">
        <v>31019</v>
      </c>
      <c r="BO120" s="34">
        <v>26962</v>
      </c>
      <c r="BP120" s="34">
        <v>35803</v>
      </c>
      <c r="BQ120" s="34">
        <v>46376</v>
      </c>
      <c r="BR120" s="34">
        <v>47411</v>
      </c>
      <c r="BS120" s="34">
        <v>42861</v>
      </c>
      <c r="BT120" s="34">
        <v>39533</v>
      </c>
      <c r="BU120" s="34">
        <v>34415</v>
      </c>
      <c r="BV120" s="34">
        <v>37082</v>
      </c>
      <c r="BW120" s="34">
        <v>45422</v>
      </c>
      <c r="BX120" s="34">
        <v>49068</v>
      </c>
      <c r="BY120" s="34">
        <v>47690</v>
      </c>
    </row>
    <row r="121" spans="1:77" x14ac:dyDescent="0.35">
      <c r="A121" s="34">
        <v>1979</v>
      </c>
      <c r="B121" s="34">
        <v>1995</v>
      </c>
      <c r="C121" s="44" t="s">
        <v>248</v>
      </c>
      <c r="D121" s="44" t="s">
        <v>744</v>
      </c>
      <c r="E121" s="45" t="s">
        <v>716</v>
      </c>
      <c r="F121" s="34" t="s">
        <v>745</v>
      </c>
      <c r="G121" s="34" t="s">
        <v>745</v>
      </c>
      <c r="H121" s="34" t="s">
        <v>745</v>
      </c>
      <c r="I121" s="34" t="s">
        <v>745</v>
      </c>
      <c r="J121" s="34" t="s">
        <v>745</v>
      </c>
      <c r="K121" s="34" t="s">
        <v>745</v>
      </c>
      <c r="L121" s="34" t="s">
        <v>745</v>
      </c>
      <c r="M121" s="34" t="s">
        <v>745</v>
      </c>
      <c r="N121" s="34" t="s">
        <v>745</v>
      </c>
      <c r="O121" s="34" t="s">
        <v>745</v>
      </c>
      <c r="P121" s="34" t="s">
        <v>745</v>
      </c>
      <c r="Q121" s="34" t="s">
        <v>745</v>
      </c>
      <c r="R121" s="34" t="s">
        <v>745</v>
      </c>
      <c r="S121" s="34" t="s">
        <v>745</v>
      </c>
      <c r="T121" s="34" t="s">
        <v>745</v>
      </c>
      <c r="U121" s="34" t="s">
        <v>745</v>
      </c>
      <c r="V121" s="34" t="s">
        <v>745</v>
      </c>
      <c r="W121" s="34" t="s">
        <v>745</v>
      </c>
      <c r="X121" s="34" t="s">
        <v>745</v>
      </c>
      <c r="Y121" s="34" t="s">
        <v>745</v>
      </c>
      <c r="Z121" s="34" t="s">
        <v>745</v>
      </c>
      <c r="AA121" s="34" t="s">
        <v>745</v>
      </c>
      <c r="AB121" s="34" t="s">
        <v>745</v>
      </c>
      <c r="AC121" s="34" t="s">
        <v>745</v>
      </c>
      <c r="AD121" s="34" t="s">
        <v>745</v>
      </c>
      <c r="AE121" s="34" t="s">
        <v>745</v>
      </c>
      <c r="AF121" s="34" t="s">
        <v>745</v>
      </c>
      <c r="AG121" s="34" t="s">
        <v>745</v>
      </c>
      <c r="AH121" s="34" t="s">
        <v>745</v>
      </c>
      <c r="AI121" s="34" t="s">
        <v>745</v>
      </c>
      <c r="AJ121" s="34" t="s">
        <v>745</v>
      </c>
      <c r="AK121" s="34">
        <v>4567</v>
      </c>
      <c r="AL121" s="34">
        <v>5741</v>
      </c>
      <c r="AM121" s="34">
        <v>5655</v>
      </c>
      <c r="AN121" s="34">
        <v>4969</v>
      </c>
      <c r="AO121" s="34">
        <v>4890</v>
      </c>
      <c r="AP121" s="34">
        <v>5274</v>
      </c>
      <c r="AQ121" s="34">
        <v>4611</v>
      </c>
      <c r="AR121" s="34">
        <v>4806</v>
      </c>
      <c r="AS121" s="34">
        <v>5677</v>
      </c>
      <c r="AT121" s="34">
        <v>7022</v>
      </c>
      <c r="AU121" s="34">
        <v>7767</v>
      </c>
      <c r="AV121" s="34">
        <v>8117</v>
      </c>
      <c r="AW121" s="34">
        <v>8801</v>
      </c>
      <c r="AX121" s="34">
        <v>9751</v>
      </c>
      <c r="AY121" s="34">
        <v>11129</v>
      </c>
      <c r="AZ121" s="34">
        <v>13304</v>
      </c>
      <c r="BA121" s="34">
        <v>17502</v>
      </c>
      <c r="BB121" s="34">
        <v>20408</v>
      </c>
      <c r="BC121" s="34">
        <v>24882</v>
      </c>
      <c r="BD121" s="34">
        <v>29414</v>
      </c>
      <c r="BE121" s="34">
        <v>36576</v>
      </c>
      <c r="BF121" s="34">
        <v>38078</v>
      </c>
      <c r="BG121" s="34">
        <v>32150</v>
      </c>
      <c r="BH121" s="34">
        <v>35208</v>
      </c>
      <c r="BI121" s="34">
        <v>36231</v>
      </c>
      <c r="BJ121" s="34">
        <v>39681</v>
      </c>
      <c r="BK121" s="34">
        <v>41255</v>
      </c>
      <c r="BL121" s="34">
        <v>47410</v>
      </c>
      <c r="BM121" s="34">
        <v>50466</v>
      </c>
      <c r="BN121" s="34">
        <v>49078</v>
      </c>
      <c r="BO121" s="34">
        <v>38436</v>
      </c>
      <c r="BP121" s="34">
        <v>51496</v>
      </c>
      <c r="BQ121" s="34">
        <v>48305</v>
      </c>
      <c r="BR121" s="34">
        <v>52099</v>
      </c>
      <c r="BS121" s="34">
        <v>56698</v>
      </c>
      <c r="BT121" s="34">
        <v>62100</v>
      </c>
      <c r="BU121" s="34">
        <v>58827</v>
      </c>
      <c r="BV121" s="34">
        <v>57406</v>
      </c>
      <c r="BW121" s="34">
        <v>68713</v>
      </c>
      <c r="BX121" s="34">
        <v>69307</v>
      </c>
      <c r="BY121" s="34">
        <v>70927</v>
      </c>
    </row>
    <row r="122" spans="1:77" x14ac:dyDescent="0.35">
      <c r="A122" s="34">
        <v>1967</v>
      </c>
      <c r="B122" s="34">
        <v>1995</v>
      </c>
      <c r="C122" s="44" t="s">
        <v>252</v>
      </c>
      <c r="D122" s="44" t="s">
        <v>744</v>
      </c>
      <c r="E122" s="45" t="s">
        <v>716</v>
      </c>
      <c r="F122" s="34" t="s">
        <v>745</v>
      </c>
      <c r="G122" s="34" t="s">
        <v>745</v>
      </c>
      <c r="H122" s="34" t="s">
        <v>745</v>
      </c>
      <c r="I122" s="34" t="s">
        <v>745</v>
      </c>
      <c r="J122" s="34" t="s">
        <v>745</v>
      </c>
      <c r="K122" s="34" t="s">
        <v>745</v>
      </c>
      <c r="L122" s="34" t="s">
        <v>745</v>
      </c>
      <c r="M122" s="34" t="s">
        <v>745</v>
      </c>
      <c r="N122" s="34" t="s">
        <v>745</v>
      </c>
      <c r="O122" s="34" t="s">
        <v>745</v>
      </c>
      <c r="P122" s="34" t="s">
        <v>745</v>
      </c>
      <c r="Q122" s="34" t="s">
        <v>745</v>
      </c>
      <c r="R122" s="34" t="s">
        <v>745</v>
      </c>
      <c r="S122" s="34" t="s">
        <v>745</v>
      </c>
      <c r="T122" s="34" t="s">
        <v>745</v>
      </c>
      <c r="U122" s="34" t="s">
        <v>745</v>
      </c>
      <c r="V122" s="34" t="s">
        <v>745</v>
      </c>
      <c r="W122" s="34" t="s">
        <v>745</v>
      </c>
      <c r="X122" s="34" t="s">
        <v>745</v>
      </c>
      <c r="Y122" s="34">
        <v>2527</v>
      </c>
      <c r="Z122" s="34">
        <v>2858</v>
      </c>
      <c r="AA122" s="34">
        <v>3142</v>
      </c>
      <c r="AB122" s="34">
        <v>3548</v>
      </c>
      <c r="AC122" s="34">
        <v>3872</v>
      </c>
      <c r="AD122" s="34">
        <v>4927</v>
      </c>
      <c r="AE122" s="34">
        <v>6432</v>
      </c>
      <c r="AF122" s="34">
        <v>8321</v>
      </c>
      <c r="AG122" s="34">
        <v>10289</v>
      </c>
      <c r="AH122" s="34">
        <v>11024</v>
      </c>
      <c r="AI122" s="34">
        <v>10666</v>
      </c>
      <c r="AJ122" s="34">
        <v>12238</v>
      </c>
      <c r="AK122" s="34">
        <v>14082</v>
      </c>
      <c r="AL122" s="34">
        <v>17020</v>
      </c>
      <c r="AM122" s="34">
        <v>13290</v>
      </c>
      <c r="AN122" s="34">
        <v>11220</v>
      </c>
      <c r="AO122" s="34">
        <v>11580</v>
      </c>
      <c r="AP122" s="34">
        <v>11760</v>
      </c>
      <c r="AQ122" s="34">
        <v>11490</v>
      </c>
      <c r="AR122" s="34">
        <v>12070</v>
      </c>
      <c r="AS122" s="34">
        <v>12210</v>
      </c>
      <c r="AT122" s="34">
        <v>13960</v>
      </c>
      <c r="AU122" s="34">
        <v>13470</v>
      </c>
      <c r="AV122" s="34">
        <v>14320</v>
      </c>
      <c r="AW122" s="34">
        <v>13800</v>
      </c>
      <c r="AX122" s="34">
        <v>14500</v>
      </c>
      <c r="AY122" s="34">
        <v>14140</v>
      </c>
      <c r="AZ122" s="34">
        <v>17240</v>
      </c>
      <c r="BA122" s="34">
        <v>22895</v>
      </c>
      <c r="BB122" s="34">
        <v>24440</v>
      </c>
      <c r="BC122" s="34">
        <v>25750</v>
      </c>
      <c r="BD122" s="34">
        <v>28230</v>
      </c>
      <c r="BE122" s="34">
        <v>27359</v>
      </c>
      <c r="BF122" s="34">
        <v>31747</v>
      </c>
      <c r="BG122" s="34">
        <v>35998</v>
      </c>
      <c r="BH122" s="34">
        <v>41133</v>
      </c>
      <c r="BI122" s="34">
        <v>53762</v>
      </c>
      <c r="BJ122" s="34">
        <v>75047</v>
      </c>
      <c r="BK122" s="34">
        <v>89437</v>
      </c>
      <c r="BL122" s="34">
        <v>110780</v>
      </c>
      <c r="BM122" s="34">
        <v>140146</v>
      </c>
      <c r="BN122" s="34">
        <v>170458</v>
      </c>
      <c r="BO122" s="34">
        <v>136503</v>
      </c>
      <c r="BP122" s="34">
        <v>159724</v>
      </c>
      <c r="BQ122" s="34">
        <v>188696</v>
      </c>
      <c r="BR122" s="34">
        <v>185374</v>
      </c>
      <c r="BS122" s="34">
        <v>204984</v>
      </c>
      <c r="BT122" s="34">
        <v>220052</v>
      </c>
      <c r="BU122" s="34">
        <v>199124</v>
      </c>
      <c r="BV122" s="34">
        <v>203817</v>
      </c>
      <c r="BW122" s="34">
        <v>234364</v>
      </c>
      <c r="BX122" s="34">
        <v>263569</v>
      </c>
      <c r="BY122" s="34">
        <v>264013</v>
      </c>
    </row>
    <row r="123" spans="1:77" x14ac:dyDescent="0.35">
      <c r="A123" s="34">
        <v>1962</v>
      </c>
      <c r="B123" s="34">
        <v>1995</v>
      </c>
      <c r="C123" s="44" t="s">
        <v>254</v>
      </c>
      <c r="D123" s="44" t="s">
        <v>744</v>
      </c>
      <c r="E123" s="45" t="s">
        <v>716</v>
      </c>
      <c r="F123" s="34" t="s">
        <v>745</v>
      </c>
      <c r="G123" s="34" t="s">
        <v>745</v>
      </c>
      <c r="H123" s="34" t="s">
        <v>745</v>
      </c>
      <c r="I123" s="34" t="s">
        <v>745</v>
      </c>
      <c r="J123" s="34" t="s">
        <v>745</v>
      </c>
      <c r="K123" s="34" t="s">
        <v>745</v>
      </c>
      <c r="L123" s="34" t="s">
        <v>745</v>
      </c>
      <c r="M123" s="34" t="s">
        <v>745</v>
      </c>
      <c r="N123" s="34" t="s">
        <v>745</v>
      </c>
      <c r="O123" s="34" t="s">
        <v>745</v>
      </c>
      <c r="P123" s="34" t="s">
        <v>745</v>
      </c>
      <c r="Q123" s="34" t="s">
        <v>745</v>
      </c>
      <c r="R123" s="34" t="s">
        <v>745</v>
      </c>
      <c r="S123" s="34" t="s">
        <v>745</v>
      </c>
      <c r="T123" s="34">
        <v>370</v>
      </c>
      <c r="U123" s="34">
        <v>417</v>
      </c>
      <c r="V123" s="34">
        <v>518</v>
      </c>
      <c r="W123" s="34">
        <v>584</v>
      </c>
      <c r="X123" s="34">
        <v>627</v>
      </c>
      <c r="Y123" s="34">
        <v>696</v>
      </c>
      <c r="Z123" s="34">
        <v>734</v>
      </c>
      <c r="AA123" s="34">
        <v>823</v>
      </c>
      <c r="AB123" s="34">
        <v>946</v>
      </c>
      <c r="AC123" s="34">
        <v>1049</v>
      </c>
      <c r="AD123" s="34">
        <v>1298</v>
      </c>
      <c r="AE123" s="34">
        <v>1842</v>
      </c>
      <c r="AF123" s="34">
        <v>2277</v>
      </c>
      <c r="AG123" s="34">
        <v>1939</v>
      </c>
      <c r="AH123" s="34">
        <v>1811</v>
      </c>
      <c r="AI123" s="34">
        <v>1970</v>
      </c>
      <c r="AJ123" s="34">
        <v>2414</v>
      </c>
      <c r="AK123" s="34">
        <v>3479</v>
      </c>
      <c r="AL123" s="34">
        <v>4640</v>
      </c>
      <c r="AM123" s="34">
        <v>4148</v>
      </c>
      <c r="AN123" s="34">
        <v>4164</v>
      </c>
      <c r="AO123" s="34">
        <v>4599</v>
      </c>
      <c r="AP123" s="34">
        <v>5200</v>
      </c>
      <c r="AQ123" s="34">
        <v>5685</v>
      </c>
      <c r="AR123" s="34">
        <v>7242</v>
      </c>
      <c r="AS123" s="34">
        <v>9320</v>
      </c>
      <c r="AT123" s="34">
        <v>10989</v>
      </c>
      <c r="AU123" s="34">
        <v>12799</v>
      </c>
      <c r="AV123" s="34">
        <v>16417</v>
      </c>
      <c r="AW123" s="34">
        <v>16280</v>
      </c>
      <c r="AX123" s="34">
        <v>18350</v>
      </c>
      <c r="AY123" s="34">
        <v>15428</v>
      </c>
      <c r="AZ123" s="34">
        <v>17989</v>
      </c>
      <c r="BA123" s="34">
        <v>22783</v>
      </c>
      <c r="BB123" s="34">
        <v>24618</v>
      </c>
      <c r="BC123" s="34">
        <v>23955</v>
      </c>
      <c r="BD123" s="34">
        <v>24793</v>
      </c>
      <c r="BE123" s="34">
        <v>24541</v>
      </c>
      <c r="BF123" s="34">
        <v>24363</v>
      </c>
      <c r="BG123" s="34">
        <v>24108</v>
      </c>
      <c r="BH123" s="34">
        <v>25908</v>
      </c>
      <c r="BI123" s="34">
        <v>31757</v>
      </c>
      <c r="BJ123" s="34">
        <v>35787</v>
      </c>
      <c r="BK123" s="34">
        <v>38738</v>
      </c>
      <c r="BL123" s="34">
        <v>44750</v>
      </c>
      <c r="BM123" s="34">
        <v>52482</v>
      </c>
      <c r="BN123" s="34">
        <v>57137</v>
      </c>
      <c r="BO123" s="34">
        <v>44211</v>
      </c>
      <c r="BP123" s="34">
        <v>49406</v>
      </c>
      <c r="BQ123" s="34">
        <v>59617</v>
      </c>
      <c r="BR123" s="34">
        <v>58090</v>
      </c>
      <c r="BS123" s="34">
        <v>62823</v>
      </c>
      <c r="BT123" s="34">
        <v>63832</v>
      </c>
      <c r="BU123" s="34">
        <v>55047</v>
      </c>
      <c r="BV123" s="34">
        <v>55372</v>
      </c>
      <c r="BW123" s="34">
        <v>62130</v>
      </c>
      <c r="BX123" s="34">
        <v>68361</v>
      </c>
      <c r="BY123" s="34">
        <v>67056</v>
      </c>
    </row>
    <row r="124" spans="1:77" x14ac:dyDescent="0.35">
      <c r="A124" s="34">
        <v>1994</v>
      </c>
      <c r="B124" s="34">
        <v>1996</v>
      </c>
      <c r="C124" s="44" t="s">
        <v>258</v>
      </c>
      <c r="D124" s="44" t="s">
        <v>744</v>
      </c>
      <c r="E124" s="45" t="s">
        <v>716</v>
      </c>
      <c r="F124" s="34" t="s">
        <v>745</v>
      </c>
      <c r="G124" s="34" t="s">
        <v>745</v>
      </c>
      <c r="H124" s="34" t="s">
        <v>745</v>
      </c>
      <c r="I124" s="34" t="s">
        <v>745</v>
      </c>
      <c r="J124" s="34" t="s">
        <v>745</v>
      </c>
      <c r="K124" s="34" t="s">
        <v>745</v>
      </c>
      <c r="L124" s="34" t="s">
        <v>745</v>
      </c>
      <c r="M124" s="34" t="s">
        <v>745</v>
      </c>
      <c r="N124" s="34" t="s">
        <v>745</v>
      </c>
      <c r="O124" s="34" t="s">
        <v>745</v>
      </c>
      <c r="P124" s="34" t="s">
        <v>745</v>
      </c>
      <c r="Q124" s="34" t="s">
        <v>745</v>
      </c>
      <c r="R124" s="34" t="s">
        <v>745</v>
      </c>
      <c r="S124" s="34" t="s">
        <v>745</v>
      </c>
      <c r="T124" s="34" t="s">
        <v>745</v>
      </c>
      <c r="U124" s="34" t="s">
        <v>745</v>
      </c>
      <c r="V124" s="34" t="s">
        <v>745</v>
      </c>
      <c r="W124" s="34" t="s">
        <v>745</v>
      </c>
      <c r="X124" s="34" t="s">
        <v>745</v>
      </c>
      <c r="Y124" s="34" t="s">
        <v>745</v>
      </c>
      <c r="Z124" s="34" t="s">
        <v>745</v>
      </c>
      <c r="AA124" s="34" t="s">
        <v>745</v>
      </c>
      <c r="AB124" s="34" t="s">
        <v>745</v>
      </c>
      <c r="AC124" s="34" t="s">
        <v>745</v>
      </c>
      <c r="AD124" s="34" t="s">
        <v>745</v>
      </c>
      <c r="AE124" s="34" t="s">
        <v>745</v>
      </c>
      <c r="AF124" s="34" t="s">
        <v>745</v>
      </c>
      <c r="AG124" s="34" t="s">
        <v>745</v>
      </c>
      <c r="AH124" s="34" t="s">
        <v>745</v>
      </c>
      <c r="AI124" s="34" t="s">
        <v>745</v>
      </c>
      <c r="AJ124" s="34" t="s">
        <v>745</v>
      </c>
      <c r="AK124" s="34" t="s">
        <v>745</v>
      </c>
      <c r="AL124" s="34" t="s">
        <v>745</v>
      </c>
      <c r="AM124" s="34" t="s">
        <v>745</v>
      </c>
      <c r="AN124" s="34" t="s">
        <v>745</v>
      </c>
      <c r="AO124" s="34" t="s">
        <v>745</v>
      </c>
      <c r="AP124" s="34" t="s">
        <v>745</v>
      </c>
      <c r="AQ124" s="34" t="s">
        <v>745</v>
      </c>
      <c r="AR124" s="34" t="s">
        <v>745</v>
      </c>
      <c r="AS124" s="34" t="s">
        <v>745</v>
      </c>
      <c r="AT124" s="34" t="s">
        <v>745</v>
      </c>
      <c r="AU124" s="34" t="s">
        <v>745</v>
      </c>
      <c r="AV124" s="34" t="s">
        <v>745</v>
      </c>
      <c r="AW124" s="34" t="s">
        <v>745</v>
      </c>
      <c r="AX124" s="34" t="s">
        <v>745</v>
      </c>
      <c r="AY124" s="34" t="s">
        <v>745</v>
      </c>
      <c r="AZ124" s="34">
        <v>3213</v>
      </c>
      <c r="BA124" s="34" t="s">
        <v>745</v>
      </c>
      <c r="BB124" s="34">
        <v>4500</v>
      </c>
      <c r="BC124" s="34">
        <v>5500</v>
      </c>
      <c r="BD124" s="34">
        <v>5030</v>
      </c>
      <c r="BE124" s="34">
        <v>7214</v>
      </c>
      <c r="BF124" s="34">
        <v>11594</v>
      </c>
      <c r="BG124" s="34">
        <v>10871</v>
      </c>
      <c r="BH124" s="34">
        <v>10978</v>
      </c>
      <c r="BI124" s="34">
        <v>13382</v>
      </c>
      <c r="BJ124" s="34">
        <v>18684</v>
      </c>
      <c r="BK124" s="34">
        <v>25762</v>
      </c>
      <c r="BL124" s="34">
        <v>34051</v>
      </c>
      <c r="BM124" s="34">
        <v>42020</v>
      </c>
      <c r="BN124" s="34">
        <v>67307</v>
      </c>
      <c r="BO124" s="34">
        <v>48007</v>
      </c>
      <c r="BP124" s="34">
        <v>74964</v>
      </c>
      <c r="BQ124" s="34">
        <v>114448</v>
      </c>
      <c r="BR124" s="34">
        <v>132962</v>
      </c>
      <c r="BS124" s="34">
        <v>136855</v>
      </c>
      <c r="BT124" s="34">
        <v>131592</v>
      </c>
      <c r="BU124" s="34">
        <v>77971</v>
      </c>
      <c r="BV124" s="34">
        <v>57309</v>
      </c>
      <c r="BW124" s="34">
        <v>67498</v>
      </c>
      <c r="BX124" s="34">
        <v>84288</v>
      </c>
      <c r="BY124" s="34">
        <v>72935</v>
      </c>
    </row>
    <row r="125" spans="1:77" x14ac:dyDescent="0.35">
      <c r="A125" s="34">
        <v>1971</v>
      </c>
      <c r="B125" s="34">
        <v>1995</v>
      </c>
      <c r="C125" s="44" t="s">
        <v>260</v>
      </c>
      <c r="D125" s="44" t="s">
        <v>744</v>
      </c>
      <c r="E125" s="45" t="s">
        <v>716</v>
      </c>
      <c r="F125" s="34" t="s">
        <v>745</v>
      </c>
      <c r="G125" s="34" t="s">
        <v>745</v>
      </c>
      <c r="H125" s="34" t="s">
        <v>745</v>
      </c>
      <c r="I125" s="34" t="s">
        <v>745</v>
      </c>
      <c r="J125" s="34" t="s">
        <v>745</v>
      </c>
      <c r="K125" s="34" t="s">
        <v>745</v>
      </c>
      <c r="L125" s="34" t="s">
        <v>745</v>
      </c>
      <c r="M125" s="34" t="s">
        <v>745</v>
      </c>
      <c r="N125" s="34" t="s">
        <v>745</v>
      </c>
      <c r="O125" s="34" t="s">
        <v>745</v>
      </c>
      <c r="P125" s="34" t="s">
        <v>745</v>
      </c>
      <c r="Q125" s="34" t="s">
        <v>745</v>
      </c>
      <c r="R125" s="34" t="s">
        <v>745</v>
      </c>
      <c r="S125" s="34" t="s">
        <v>745</v>
      </c>
      <c r="T125" s="34" t="s">
        <v>745</v>
      </c>
      <c r="U125" s="34" t="s">
        <v>745</v>
      </c>
      <c r="V125" s="34" t="s">
        <v>745</v>
      </c>
      <c r="W125" s="34" t="s">
        <v>745</v>
      </c>
      <c r="X125" s="34" t="s">
        <v>745</v>
      </c>
      <c r="Y125" s="34" t="s">
        <v>745</v>
      </c>
      <c r="Z125" s="34" t="s">
        <v>745</v>
      </c>
      <c r="AA125" s="34" t="s">
        <v>745</v>
      </c>
      <c r="AB125" s="34" t="s">
        <v>745</v>
      </c>
      <c r="AC125" s="34">
        <v>2107</v>
      </c>
      <c r="AD125" s="34">
        <v>2601</v>
      </c>
      <c r="AE125" s="34">
        <v>3691</v>
      </c>
      <c r="AF125" s="34">
        <v>4874</v>
      </c>
      <c r="AG125" s="34">
        <v>5341</v>
      </c>
      <c r="AH125" s="34">
        <v>6138</v>
      </c>
      <c r="AI125" s="34">
        <v>7021</v>
      </c>
      <c r="AJ125" s="34">
        <v>8086</v>
      </c>
      <c r="AK125" s="34">
        <v>9724</v>
      </c>
      <c r="AL125" s="34">
        <v>11400</v>
      </c>
      <c r="AM125" s="34">
        <v>11180</v>
      </c>
      <c r="AN125" s="34">
        <v>10120</v>
      </c>
      <c r="AO125" s="34">
        <v>10160</v>
      </c>
      <c r="AP125" s="34">
        <v>10720</v>
      </c>
      <c r="AQ125" s="34">
        <v>10175</v>
      </c>
      <c r="AR125" s="34">
        <v>9760</v>
      </c>
      <c r="AS125" s="34">
        <v>10490</v>
      </c>
      <c r="AT125" s="34">
        <v>11390</v>
      </c>
      <c r="AU125" s="34">
        <v>10490</v>
      </c>
      <c r="AV125" s="34">
        <v>4960</v>
      </c>
      <c r="AW125" s="34">
        <v>4400</v>
      </c>
      <c r="AX125" s="34">
        <v>4500</v>
      </c>
      <c r="AY125" s="34">
        <v>4892</v>
      </c>
      <c r="AZ125" s="34">
        <v>6151</v>
      </c>
      <c r="BA125" s="34">
        <v>7910</v>
      </c>
      <c r="BB125" s="34">
        <v>8085</v>
      </c>
      <c r="BC125" s="34">
        <v>8431</v>
      </c>
      <c r="BD125" s="34">
        <v>8300</v>
      </c>
      <c r="BE125" s="34">
        <v>8518</v>
      </c>
      <c r="BF125" s="34">
        <v>10412</v>
      </c>
      <c r="BG125" s="34">
        <v>11394</v>
      </c>
      <c r="BH125" s="34">
        <v>13877</v>
      </c>
      <c r="BI125" s="34">
        <v>17662</v>
      </c>
      <c r="BJ125" s="34">
        <v>23553</v>
      </c>
      <c r="BK125" s="34">
        <v>27688</v>
      </c>
      <c r="BL125" s="34">
        <v>32458</v>
      </c>
      <c r="BM125" s="34">
        <v>40488</v>
      </c>
      <c r="BN125" s="34">
        <v>49535</v>
      </c>
      <c r="BO125" s="34">
        <v>40567</v>
      </c>
      <c r="BP125" s="34">
        <v>49579</v>
      </c>
      <c r="BQ125" s="34">
        <v>63035</v>
      </c>
      <c r="BR125" s="34">
        <v>57841</v>
      </c>
      <c r="BS125" s="34">
        <v>65835</v>
      </c>
      <c r="BT125" s="34">
        <v>69725</v>
      </c>
      <c r="BU125" s="34">
        <v>60595</v>
      </c>
      <c r="BV125" s="34">
        <v>63534</v>
      </c>
      <c r="BW125" s="34">
        <v>70761</v>
      </c>
      <c r="BX125" s="34">
        <v>79660</v>
      </c>
      <c r="BY125" s="34">
        <v>76873</v>
      </c>
    </row>
    <row r="126" spans="1:77" x14ac:dyDescent="0.35">
      <c r="B126" s="34">
        <v>2012</v>
      </c>
      <c r="C126" s="44" t="s">
        <v>262</v>
      </c>
      <c r="D126" s="44" t="s">
        <v>744</v>
      </c>
      <c r="E126" s="45" t="s">
        <v>716</v>
      </c>
      <c r="F126" s="34" t="s">
        <v>745</v>
      </c>
      <c r="G126" s="34" t="s">
        <v>745</v>
      </c>
      <c r="H126" s="34" t="s">
        <v>745</v>
      </c>
      <c r="I126" s="34" t="s">
        <v>745</v>
      </c>
      <c r="J126" s="34" t="s">
        <v>745</v>
      </c>
      <c r="K126" s="34" t="s">
        <v>745</v>
      </c>
      <c r="L126" s="34" t="s">
        <v>745</v>
      </c>
      <c r="M126" s="34" t="s">
        <v>745</v>
      </c>
      <c r="N126" s="34" t="s">
        <v>745</v>
      </c>
      <c r="O126" s="34" t="s">
        <v>745</v>
      </c>
      <c r="P126" s="34" t="s">
        <v>745</v>
      </c>
      <c r="Q126" s="34" t="s">
        <v>745</v>
      </c>
      <c r="R126" s="34" t="s">
        <v>745</v>
      </c>
      <c r="S126" s="34" t="s">
        <v>745</v>
      </c>
      <c r="T126" s="34" t="s">
        <v>745</v>
      </c>
      <c r="U126" s="34" t="s">
        <v>745</v>
      </c>
      <c r="V126" s="34" t="s">
        <v>745</v>
      </c>
      <c r="W126" s="34" t="s">
        <v>745</v>
      </c>
      <c r="X126" s="34" t="s">
        <v>745</v>
      </c>
      <c r="Y126" s="34" t="s">
        <v>745</v>
      </c>
      <c r="Z126" s="34" t="s">
        <v>745</v>
      </c>
      <c r="AA126" s="34" t="s">
        <v>745</v>
      </c>
      <c r="AB126" s="34" t="s">
        <v>745</v>
      </c>
      <c r="AC126" s="34" t="s">
        <v>745</v>
      </c>
      <c r="AD126" s="34" t="s">
        <v>745</v>
      </c>
      <c r="AE126" s="34" t="s">
        <v>745</v>
      </c>
      <c r="AF126" s="34" t="s">
        <v>745</v>
      </c>
      <c r="AG126" s="34" t="s">
        <v>745</v>
      </c>
      <c r="AH126" s="34" t="s">
        <v>745</v>
      </c>
      <c r="AI126" s="34" t="s">
        <v>745</v>
      </c>
      <c r="AJ126" s="34" t="s">
        <v>745</v>
      </c>
      <c r="AK126" s="34" t="s">
        <v>745</v>
      </c>
      <c r="AL126" s="34" t="s">
        <v>745</v>
      </c>
      <c r="AM126" s="34" t="s">
        <v>745</v>
      </c>
      <c r="AN126" s="34" t="s">
        <v>745</v>
      </c>
      <c r="AO126" s="34" t="s">
        <v>745</v>
      </c>
      <c r="AP126" s="34" t="s">
        <v>745</v>
      </c>
      <c r="AQ126" s="34" t="s">
        <v>745</v>
      </c>
      <c r="AR126" s="34" t="s">
        <v>745</v>
      </c>
      <c r="AS126" s="34" t="s">
        <v>745</v>
      </c>
      <c r="AT126" s="34" t="s">
        <v>745</v>
      </c>
      <c r="AU126" s="34" t="s">
        <v>745</v>
      </c>
      <c r="AV126" s="34" t="s">
        <v>745</v>
      </c>
      <c r="AW126" s="34" t="s">
        <v>745</v>
      </c>
      <c r="AX126" s="34" t="s">
        <v>745</v>
      </c>
      <c r="AY126" s="34" t="s">
        <v>745</v>
      </c>
      <c r="AZ126" s="34" t="s">
        <v>745</v>
      </c>
      <c r="BA126" s="34" t="s">
        <v>745</v>
      </c>
      <c r="BB126" s="34" t="s">
        <v>745</v>
      </c>
      <c r="BC126" s="34" t="s">
        <v>745</v>
      </c>
      <c r="BD126" s="34" t="s">
        <v>745</v>
      </c>
      <c r="BE126" s="34" t="s">
        <v>745</v>
      </c>
      <c r="BF126" s="34" t="s">
        <v>745</v>
      </c>
      <c r="BG126" s="34" t="s">
        <v>745</v>
      </c>
      <c r="BH126" s="34" t="s">
        <v>745</v>
      </c>
      <c r="BI126" s="34" t="s">
        <v>745</v>
      </c>
      <c r="BJ126" s="34" t="s">
        <v>745</v>
      </c>
      <c r="BK126" s="34" t="s">
        <v>745</v>
      </c>
      <c r="BL126" s="34" t="s">
        <v>745</v>
      </c>
      <c r="BM126" s="34" t="s">
        <v>745</v>
      </c>
      <c r="BN126" s="34" t="s">
        <v>745</v>
      </c>
      <c r="BO126" s="34" t="s">
        <v>745</v>
      </c>
      <c r="BP126" s="34" t="s">
        <v>745</v>
      </c>
      <c r="BQ126" s="34" t="s">
        <v>745</v>
      </c>
      <c r="BR126" s="34">
        <v>529256</v>
      </c>
      <c r="BS126" s="34">
        <v>521836</v>
      </c>
      <c r="BT126" s="34">
        <v>496807</v>
      </c>
      <c r="BU126" s="34">
        <v>341419</v>
      </c>
      <c r="BV126" s="34">
        <v>281710</v>
      </c>
      <c r="BW126" s="34">
        <v>352943</v>
      </c>
      <c r="BX126" s="34">
        <v>443914</v>
      </c>
      <c r="BY126" s="34">
        <v>419850</v>
      </c>
    </row>
    <row r="127" spans="1:77" x14ac:dyDescent="0.35">
      <c r="A127" s="34">
        <v>1966</v>
      </c>
      <c r="B127" s="34">
        <v>1996</v>
      </c>
      <c r="C127" s="44" t="s">
        <v>264</v>
      </c>
      <c r="D127" s="44" t="s">
        <v>744</v>
      </c>
      <c r="E127" s="45" t="s">
        <v>716</v>
      </c>
      <c r="F127" s="34" t="s">
        <v>745</v>
      </c>
      <c r="G127" s="34" t="s">
        <v>745</v>
      </c>
      <c r="H127" s="34" t="s">
        <v>745</v>
      </c>
      <c r="I127" s="34" t="s">
        <v>745</v>
      </c>
      <c r="J127" s="34" t="s">
        <v>745</v>
      </c>
      <c r="K127" s="34" t="s">
        <v>745</v>
      </c>
      <c r="L127" s="34" t="s">
        <v>745</v>
      </c>
      <c r="M127" s="34" t="s">
        <v>745</v>
      </c>
      <c r="N127" s="34" t="s">
        <v>745</v>
      </c>
      <c r="O127" s="34" t="s">
        <v>745</v>
      </c>
      <c r="P127" s="34" t="s">
        <v>745</v>
      </c>
      <c r="Q127" s="34" t="s">
        <v>745</v>
      </c>
      <c r="R127" s="34" t="s">
        <v>745</v>
      </c>
      <c r="S127" s="34" t="s">
        <v>745</v>
      </c>
      <c r="T127" s="34" t="s">
        <v>745</v>
      </c>
      <c r="U127" s="34" t="s">
        <v>745</v>
      </c>
      <c r="V127" s="34" t="s">
        <v>745</v>
      </c>
      <c r="W127" s="34" t="s">
        <v>745</v>
      </c>
      <c r="X127" s="34">
        <v>12</v>
      </c>
      <c r="Y127" s="34">
        <v>14</v>
      </c>
      <c r="Z127" s="34">
        <v>15</v>
      </c>
      <c r="AA127" s="34">
        <v>14</v>
      </c>
      <c r="AB127" s="34">
        <v>25</v>
      </c>
      <c r="AC127" s="34">
        <v>22</v>
      </c>
      <c r="AD127" s="34">
        <v>19</v>
      </c>
      <c r="AE127" s="34">
        <v>33</v>
      </c>
      <c r="AF127" s="34">
        <v>36</v>
      </c>
      <c r="AG127" s="34">
        <v>42</v>
      </c>
      <c r="AH127" s="34">
        <v>80</v>
      </c>
      <c r="AI127" s="34">
        <v>92</v>
      </c>
      <c r="AJ127" s="34">
        <v>72</v>
      </c>
      <c r="AK127" s="34">
        <v>118</v>
      </c>
      <c r="AL127" s="34">
        <v>72</v>
      </c>
      <c r="AM127" s="34">
        <v>82</v>
      </c>
      <c r="AN127" s="34">
        <v>91</v>
      </c>
      <c r="AO127" s="34">
        <v>121</v>
      </c>
      <c r="AP127" s="34">
        <v>145</v>
      </c>
      <c r="AQ127" s="34">
        <v>131</v>
      </c>
      <c r="AR127" s="34">
        <v>189</v>
      </c>
      <c r="AS127" s="34">
        <v>114</v>
      </c>
      <c r="AT127" s="34">
        <v>108</v>
      </c>
      <c r="AU127" s="34">
        <v>88</v>
      </c>
      <c r="AV127" s="34">
        <v>110</v>
      </c>
      <c r="AW127" s="34">
        <v>93</v>
      </c>
      <c r="AX127" s="34">
        <v>66</v>
      </c>
      <c r="AY127" s="34">
        <v>66</v>
      </c>
      <c r="AZ127" s="34">
        <v>41</v>
      </c>
      <c r="BA127" s="34" t="s">
        <v>745</v>
      </c>
      <c r="BB127" s="34">
        <v>60</v>
      </c>
      <c r="BC127" s="34">
        <v>88</v>
      </c>
      <c r="BD127" s="34">
        <v>60</v>
      </c>
      <c r="BE127" s="34">
        <v>60</v>
      </c>
      <c r="BF127" s="34">
        <v>52</v>
      </c>
      <c r="BG127" s="34">
        <v>86</v>
      </c>
      <c r="BH127" s="34">
        <v>65</v>
      </c>
      <c r="BI127" s="34">
        <v>63</v>
      </c>
      <c r="BJ127" s="34">
        <v>98</v>
      </c>
      <c r="BK127" s="34">
        <v>125</v>
      </c>
      <c r="BL127" s="34">
        <v>147</v>
      </c>
      <c r="BM127" s="34">
        <v>177</v>
      </c>
      <c r="BN127" s="34">
        <v>268</v>
      </c>
      <c r="BO127" s="34">
        <v>235</v>
      </c>
      <c r="BP127" s="34">
        <v>297</v>
      </c>
      <c r="BQ127" s="34">
        <v>464</v>
      </c>
      <c r="BR127" s="34">
        <v>591</v>
      </c>
      <c r="BS127" s="34">
        <v>703</v>
      </c>
      <c r="BT127" s="34">
        <v>723</v>
      </c>
      <c r="BU127" s="34">
        <v>682</v>
      </c>
      <c r="BV127" s="34">
        <v>731</v>
      </c>
      <c r="BW127" s="34">
        <v>1042</v>
      </c>
      <c r="BX127" s="34">
        <v>1121</v>
      </c>
      <c r="BY127" s="34">
        <v>1166</v>
      </c>
    </row>
    <row r="128" spans="1:77" x14ac:dyDescent="0.35">
      <c r="A128" s="34">
        <v>1994</v>
      </c>
      <c r="B128" s="34">
        <v>1996</v>
      </c>
      <c r="C128" s="44" t="s">
        <v>168</v>
      </c>
      <c r="D128" s="44" t="s">
        <v>744</v>
      </c>
      <c r="E128" s="45" t="s">
        <v>716</v>
      </c>
      <c r="F128" s="34" t="s">
        <v>745</v>
      </c>
      <c r="G128" s="34" t="s">
        <v>745</v>
      </c>
      <c r="H128" s="34" t="s">
        <v>745</v>
      </c>
      <c r="I128" s="34" t="s">
        <v>745</v>
      </c>
      <c r="J128" s="34" t="s">
        <v>745</v>
      </c>
      <c r="K128" s="34" t="s">
        <v>745</v>
      </c>
      <c r="L128" s="34" t="s">
        <v>745</v>
      </c>
      <c r="M128" s="34" t="s">
        <v>745</v>
      </c>
      <c r="N128" s="34" t="s">
        <v>745</v>
      </c>
      <c r="O128" s="34" t="s">
        <v>745</v>
      </c>
      <c r="P128" s="34" t="s">
        <v>745</v>
      </c>
      <c r="Q128" s="34" t="s">
        <v>745</v>
      </c>
      <c r="R128" s="34" t="s">
        <v>745</v>
      </c>
      <c r="S128" s="34" t="s">
        <v>745</v>
      </c>
      <c r="T128" s="34" t="s">
        <v>745</v>
      </c>
      <c r="U128" s="34" t="s">
        <v>745</v>
      </c>
      <c r="V128" s="34" t="s">
        <v>745</v>
      </c>
      <c r="W128" s="34" t="s">
        <v>745</v>
      </c>
      <c r="X128" s="34" t="s">
        <v>745</v>
      </c>
      <c r="Y128" s="34" t="s">
        <v>745</v>
      </c>
      <c r="Z128" s="34" t="s">
        <v>745</v>
      </c>
      <c r="AA128" s="34" t="s">
        <v>745</v>
      </c>
      <c r="AB128" s="34" t="s">
        <v>745</v>
      </c>
      <c r="AC128" s="34" t="s">
        <v>745</v>
      </c>
      <c r="AD128" s="34" t="s">
        <v>745</v>
      </c>
      <c r="AE128" s="34" t="s">
        <v>745</v>
      </c>
      <c r="AF128" s="34" t="s">
        <v>745</v>
      </c>
      <c r="AG128" s="34" t="s">
        <v>745</v>
      </c>
      <c r="AH128" s="34" t="s">
        <v>745</v>
      </c>
      <c r="AI128" s="34" t="s">
        <v>745</v>
      </c>
      <c r="AJ128" s="34" t="s">
        <v>745</v>
      </c>
      <c r="AK128" s="34" t="s">
        <v>745</v>
      </c>
      <c r="AL128" s="34" t="s">
        <v>745</v>
      </c>
      <c r="AM128" s="34" t="s">
        <v>745</v>
      </c>
      <c r="AN128" s="34" t="s">
        <v>745</v>
      </c>
      <c r="AO128" s="34" t="s">
        <v>745</v>
      </c>
      <c r="AP128" s="34" t="s">
        <v>745</v>
      </c>
      <c r="AQ128" s="34" t="s">
        <v>745</v>
      </c>
      <c r="AR128" s="34" t="s">
        <v>745</v>
      </c>
      <c r="AS128" s="34" t="s">
        <v>745</v>
      </c>
      <c r="AT128" s="34" t="s">
        <v>745</v>
      </c>
      <c r="AU128" s="34" t="s">
        <v>745</v>
      </c>
      <c r="AV128" s="34" t="s">
        <v>745</v>
      </c>
      <c r="AW128" s="34" t="s">
        <v>745</v>
      </c>
      <c r="AX128" s="34" t="s">
        <v>745</v>
      </c>
      <c r="AY128" s="34" t="s">
        <v>745</v>
      </c>
      <c r="AZ128" s="34">
        <v>22</v>
      </c>
      <c r="BA128" s="34" t="s">
        <v>745</v>
      </c>
      <c r="BB128" s="34">
        <v>22</v>
      </c>
      <c r="BC128" s="34">
        <v>41</v>
      </c>
      <c r="BD128" s="34">
        <v>28</v>
      </c>
      <c r="BE128" s="34">
        <v>28</v>
      </c>
      <c r="BF128" s="34">
        <v>33</v>
      </c>
      <c r="BG128" s="34">
        <v>31</v>
      </c>
      <c r="BH128" s="34">
        <v>39</v>
      </c>
      <c r="BI128" s="34">
        <v>41</v>
      </c>
      <c r="BJ128" s="34">
        <v>40</v>
      </c>
      <c r="BK128" s="34">
        <v>34</v>
      </c>
      <c r="BL128" s="34">
        <v>40</v>
      </c>
      <c r="BM128" s="34">
        <v>34</v>
      </c>
      <c r="BN128" s="34">
        <v>51</v>
      </c>
      <c r="BO128" s="34">
        <v>38</v>
      </c>
      <c r="BP128" s="34">
        <v>32</v>
      </c>
      <c r="BQ128" s="34">
        <v>45</v>
      </c>
      <c r="BR128" s="34">
        <v>46</v>
      </c>
      <c r="BS128" s="34">
        <v>56</v>
      </c>
      <c r="BT128" s="34">
        <v>57</v>
      </c>
      <c r="BU128" s="34">
        <v>55</v>
      </c>
      <c r="BV128" s="34">
        <v>51</v>
      </c>
      <c r="BW128" s="34">
        <v>50</v>
      </c>
      <c r="BX128" s="34">
        <v>54</v>
      </c>
      <c r="BY128" s="34">
        <v>63</v>
      </c>
    </row>
    <row r="129" spans="1:77" x14ac:dyDescent="0.35">
      <c r="A129" s="34">
        <v>1993</v>
      </c>
      <c r="B129" s="34">
        <v>1995</v>
      </c>
      <c r="C129" s="44" t="s">
        <v>176</v>
      </c>
      <c r="D129" s="44" t="s">
        <v>744</v>
      </c>
      <c r="E129" s="45" t="s">
        <v>716</v>
      </c>
      <c r="F129" s="34" t="s">
        <v>745</v>
      </c>
      <c r="G129" s="34" t="s">
        <v>745</v>
      </c>
      <c r="H129" s="34" t="s">
        <v>745</v>
      </c>
      <c r="I129" s="34" t="s">
        <v>745</v>
      </c>
      <c r="J129" s="34" t="s">
        <v>745</v>
      </c>
      <c r="K129" s="34" t="s">
        <v>745</v>
      </c>
      <c r="L129" s="34" t="s">
        <v>745</v>
      </c>
      <c r="M129" s="34" t="s">
        <v>745</v>
      </c>
      <c r="N129" s="34" t="s">
        <v>745</v>
      </c>
      <c r="O129" s="34" t="s">
        <v>745</v>
      </c>
      <c r="P129" s="34" t="s">
        <v>745</v>
      </c>
      <c r="Q129" s="34" t="s">
        <v>745</v>
      </c>
      <c r="R129" s="34" t="s">
        <v>745</v>
      </c>
      <c r="S129" s="34" t="s">
        <v>745</v>
      </c>
      <c r="T129" s="34" t="s">
        <v>745</v>
      </c>
      <c r="U129" s="34" t="s">
        <v>745</v>
      </c>
      <c r="V129" s="34" t="s">
        <v>745</v>
      </c>
      <c r="W129" s="34" t="s">
        <v>745</v>
      </c>
      <c r="X129" s="34" t="s">
        <v>745</v>
      </c>
      <c r="Y129" s="34" t="s">
        <v>745</v>
      </c>
      <c r="Z129" s="34" t="s">
        <v>745</v>
      </c>
      <c r="AA129" s="34" t="s">
        <v>745</v>
      </c>
      <c r="AB129" s="34" t="s">
        <v>745</v>
      </c>
      <c r="AC129" s="34" t="s">
        <v>745</v>
      </c>
      <c r="AD129" s="34" t="s">
        <v>745</v>
      </c>
      <c r="AE129" s="34" t="s">
        <v>745</v>
      </c>
      <c r="AF129" s="34" t="s">
        <v>745</v>
      </c>
      <c r="AG129" s="34" t="s">
        <v>745</v>
      </c>
      <c r="AH129" s="34" t="s">
        <v>745</v>
      </c>
      <c r="AI129" s="34" t="s">
        <v>745</v>
      </c>
      <c r="AJ129" s="34" t="s">
        <v>745</v>
      </c>
      <c r="AK129" s="34" t="s">
        <v>745</v>
      </c>
      <c r="AL129" s="34" t="s">
        <v>745</v>
      </c>
      <c r="AM129" s="34" t="s">
        <v>745</v>
      </c>
      <c r="AN129" s="34" t="s">
        <v>745</v>
      </c>
      <c r="AO129" s="34" t="s">
        <v>745</v>
      </c>
      <c r="AP129" s="34" t="s">
        <v>745</v>
      </c>
      <c r="AQ129" s="34" t="s">
        <v>745</v>
      </c>
      <c r="AR129" s="34" t="s">
        <v>745</v>
      </c>
      <c r="AS129" s="34" t="s">
        <v>745</v>
      </c>
      <c r="AT129" s="34" t="s">
        <v>745</v>
      </c>
      <c r="AU129" s="34" t="s">
        <v>745</v>
      </c>
      <c r="AV129" s="34" t="s">
        <v>745</v>
      </c>
      <c r="AW129" s="34" t="s">
        <v>745</v>
      </c>
      <c r="AX129" s="34" t="s">
        <v>745</v>
      </c>
      <c r="AY129" s="34">
        <v>120</v>
      </c>
      <c r="AZ129" s="34">
        <v>106</v>
      </c>
      <c r="BA129" s="34">
        <v>109</v>
      </c>
      <c r="BB129" s="34">
        <v>80</v>
      </c>
      <c r="BC129" s="34">
        <v>61</v>
      </c>
      <c r="BD129" s="34">
        <v>62</v>
      </c>
      <c r="BE129" s="34">
        <v>56</v>
      </c>
      <c r="BF129" s="34">
        <v>43</v>
      </c>
      <c r="BG129" s="34">
        <v>44</v>
      </c>
      <c r="BH129" s="34">
        <v>44</v>
      </c>
      <c r="BI129" s="34">
        <v>62</v>
      </c>
      <c r="BJ129" s="34">
        <v>80</v>
      </c>
      <c r="BK129" s="34">
        <v>64</v>
      </c>
      <c r="BL129" s="34">
        <v>94</v>
      </c>
      <c r="BM129" s="34">
        <v>98</v>
      </c>
      <c r="BN129" s="34">
        <v>164</v>
      </c>
      <c r="BO129" s="34">
        <v>166</v>
      </c>
      <c r="BP129" s="34">
        <v>215</v>
      </c>
      <c r="BQ129" s="34">
        <v>160</v>
      </c>
      <c r="BR129" s="34">
        <v>182</v>
      </c>
      <c r="BS129" s="34">
        <v>174</v>
      </c>
      <c r="BT129" s="34">
        <v>161</v>
      </c>
      <c r="BU129" s="34">
        <v>180</v>
      </c>
      <c r="BV129" s="34">
        <v>120</v>
      </c>
      <c r="BW129" s="34">
        <v>127</v>
      </c>
      <c r="BX129" s="34">
        <v>62</v>
      </c>
      <c r="BY129" s="34">
        <v>55</v>
      </c>
    </row>
    <row r="130" spans="1:77" x14ac:dyDescent="0.35">
      <c r="A130" s="34">
        <v>1993</v>
      </c>
      <c r="B130" s="34">
        <v>1995</v>
      </c>
      <c r="C130" s="44" t="s">
        <v>318</v>
      </c>
      <c r="D130" s="44" t="s">
        <v>744</v>
      </c>
      <c r="E130" s="45" t="s">
        <v>716</v>
      </c>
      <c r="F130" s="34" t="s">
        <v>745</v>
      </c>
      <c r="G130" s="34" t="s">
        <v>745</v>
      </c>
      <c r="H130" s="34" t="s">
        <v>745</v>
      </c>
      <c r="I130" s="34" t="s">
        <v>745</v>
      </c>
      <c r="J130" s="34" t="s">
        <v>745</v>
      </c>
      <c r="K130" s="34" t="s">
        <v>745</v>
      </c>
      <c r="L130" s="34" t="s">
        <v>745</v>
      </c>
      <c r="M130" s="34" t="s">
        <v>745</v>
      </c>
      <c r="N130" s="34" t="s">
        <v>745</v>
      </c>
      <c r="O130" s="34" t="s">
        <v>745</v>
      </c>
      <c r="P130" s="34" t="s">
        <v>745</v>
      </c>
      <c r="Q130" s="34" t="s">
        <v>745</v>
      </c>
      <c r="R130" s="34" t="s">
        <v>745</v>
      </c>
      <c r="S130" s="34" t="s">
        <v>745</v>
      </c>
      <c r="T130" s="34" t="s">
        <v>745</v>
      </c>
      <c r="U130" s="34" t="s">
        <v>745</v>
      </c>
      <c r="V130" s="34" t="s">
        <v>745</v>
      </c>
      <c r="W130" s="34" t="s">
        <v>745</v>
      </c>
      <c r="X130" s="34" t="s">
        <v>745</v>
      </c>
      <c r="Y130" s="34" t="s">
        <v>745</v>
      </c>
      <c r="Z130" s="34" t="s">
        <v>745</v>
      </c>
      <c r="AA130" s="34" t="s">
        <v>745</v>
      </c>
      <c r="AB130" s="34" t="s">
        <v>745</v>
      </c>
      <c r="AC130" s="34" t="s">
        <v>745</v>
      </c>
      <c r="AD130" s="34" t="s">
        <v>745</v>
      </c>
      <c r="AE130" s="34" t="s">
        <v>745</v>
      </c>
      <c r="AF130" s="34" t="s">
        <v>745</v>
      </c>
      <c r="AG130" s="34" t="s">
        <v>745</v>
      </c>
      <c r="AH130" s="34" t="s">
        <v>745</v>
      </c>
      <c r="AI130" s="34" t="s">
        <v>745</v>
      </c>
      <c r="AJ130" s="34" t="s">
        <v>745</v>
      </c>
      <c r="AK130" s="34" t="s">
        <v>745</v>
      </c>
      <c r="AL130" s="34" t="s">
        <v>745</v>
      </c>
      <c r="AM130" s="34" t="s">
        <v>745</v>
      </c>
      <c r="AN130" s="34" t="s">
        <v>745</v>
      </c>
      <c r="AO130" s="34" t="s">
        <v>745</v>
      </c>
      <c r="AP130" s="34" t="s">
        <v>745</v>
      </c>
      <c r="AQ130" s="34" t="s">
        <v>745</v>
      </c>
      <c r="AR130" s="34" t="s">
        <v>745</v>
      </c>
      <c r="AS130" s="34" t="s">
        <v>745</v>
      </c>
      <c r="AT130" s="34" t="s">
        <v>745</v>
      </c>
      <c r="AU130" s="34" t="s">
        <v>745</v>
      </c>
      <c r="AV130" s="34" t="s">
        <v>745</v>
      </c>
      <c r="AW130" s="34" t="s">
        <v>745</v>
      </c>
      <c r="AX130" s="34" t="s">
        <v>745</v>
      </c>
      <c r="AY130" s="34">
        <v>58</v>
      </c>
      <c r="AZ130" s="34">
        <v>50</v>
      </c>
      <c r="BA130" s="34">
        <v>43</v>
      </c>
      <c r="BB130" s="34">
        <v>46</v>
      </c>
      <c r="BC130" s="34">
        <v>46</v>
      </c>
      <c r="BD130" s="34">
        <v>50</v>
      </c>
      <c r="BE130" s="34">
        <v>49</v>
      </c>
      <c r="BF130" s="34">
        <v>47</v>
      </c>
      <c r="BG130" s="34">
        <v>41</v>
      </c>
      <c r="BH130" s="34">
        <v>38</v>
      </c>
      <c r="BI130" s="34">
        <v>38</v>
      </c>
      <c r="BJ130" s="34">
        <v>37</v>
      </c>
      <c r="BK130" s="34">
        <v>40</v>
      </c>
      <c r="BL130" s="34">
        <v>38</v>
      </c>
      <c r="BM130" s="34">
        <v>48</v>
      </c>
      <c r="BN130" s="34">
        <v>52</v>
      </c>
      <c r="BO130" s="34">
        <v>49</v>
      </c>
      <c r="BP130" s="34">
        <v>42</v>
      </c>
      <c r="BQ130" s="34">
        <v>38</v>
      </c>
      <c r="BR130" s="34">
        <v>43</v>
      </c>
      <c r="BS130" s="34">
        <v>49</v>
      </c>
      <c r="BT130" s="34">
        <v>48</v>
      </c>
      <c r="BU130" s="34">
        <v>46</v>
      </c>
      <c r="BV130" s="34">
        <v>47</v>
      </c>
      <c r="BW130" s="34">
        <v>42</v>
      </c>
      <c r="BX130" s="34">
        <v>44</v>
      </c>
      <c r="BY130" s="34">
        <v>38</v>
      </c>
    </row>
    <row r="131" spans="1:77" x14ac:dyDescent="0.35">
      <c r="B131" s="34">
        <v>2012</v>
      </c>
      <c r="C131" s="44" t="s">
        <v>326</v>
      </c>
      <c r="D131" s="44" t="s">
        <v>744</v>
      </c>
      <c r="E131" s="45" t="s">
        <v>716</v>
      </c>
      <c r="F131" s="34" t="s">
        <v>745</v>
      </c>
      <c r="G131" s="34" t="s">
        <v>745</v>
      </c>
      <c r="H131" s="34" t="s">
        <v>745</v>
      </c>
      <c r="I131" s="34" t="s">
        <v>745</v>
      </c>
      <c r="J131" s="34" t="s">
        <v>745</v>
      </c>
      <c r="K131" s="34" t="s">
        <v>745</v>
      </c>
      <c r="L131" s="34" t="s">
        <v>745</v>
      </c>
      <c r="M131" s="34" t="s">
        <v>745</v>
      </c>
      <c r="N131" s="34" t="s">
        <v>745</v>
      </c>
      <c r="O131" s="34" t="s">
        <v>745</v>
      </c>
      <c r="P131" s="34" t="s">
        <v>745</v>
      </c>
      <c r="Q131" s="34" t="s">
        <v>745</v>
      </c>
      <c r="R131" s="34" t="s">
        <v>745</v>
      </c>
      <c r="S131" s="34" t="s">
        <v>745</v>
      </c>
      <c r="T131" s="34" t="s">
        <v>745</v>
      </c>
      <c r="U131" s="34" t="s">
        <v>745</v>
      </c>
      <c r="V131" s="34" t="s">
        <v>745</v>
      </c>
      <c r="W131" s="34" t="s">
        <v>745</v>
      </c>
      <c r="X131" s="34" t="s">
        <v>745</v>
      </c>
      <c r="Y131" s="34" t="s">
        <v>745</v>
      </c>
      <c r="Z131" s="34" t="s">
        <v>745</v>
      </c>
      <c r="AA131" s="34" t="s">
        <v>745</v>
      </c>
      <c r="AB131" s="34" t="s">
        <v>745</v>
      </c>
      <c r="AC131" s="34" t="s">
        <v>745</v>
      </c>
      <c r="AD131" s="34" t="s">
        <v>745</v>
      </c>
      <c r="AE131" s="34" t="s">
        <v>745</v>
      </c>
      <c r="AF131" s="34" t="s">
        <v>745</v>
      </c>
      <c r="AG131" s="34" t="s">
        <v>745</v>
      </c>
      <c r="AH131" s="34" t="s">
        <v>745</v>
      </c>
      <c r="AI131" s="34" t="s">
        <v>745</v>
      </c>
      <c r="AJ131" s="34" t="s">
        <v>745</v>
      </c>
      <c r="AK131" s="34" t="s">
        <v>745</v>
      </c>
      <c r="AL131" s="34" t="s">
        <v>745</v>
      </c>
      <c r="AM131" s="34" t="s">
        <v>745</v>
      </c>
      <c r="AN131" s="34" t="s">
        <v>745</v>
      </c>
      <c r="AO131" s="34" t="s">
        <v>745</v>
      </c>
      <c r="AP131" s="34" t="s">
        <v>745</v>
      </c>
      <c r="AQ131" s="34" t="s">
        <v>745</v>
      </c>
      <c r="AR131" s="34" t="s">
        <v>745</v>
      </c>
      <c r="AS131" s="34" t="s">
        <v>745</v>
      </c>
      <c r="AT131" s="34" t="s">
        <v>745</v>
      </c>
      <c r="AU131" s="34" t="s">
        <v>745</v>
      </c>
      <c r="AV131" s="34" t="s">
        <v>745</v>
      </c>
      <c r="AW131" s="34" t="s">
        <v>745</v>
      </c>
      <c r="AX131" s="34" t="s">
        <v>745</v>
      </c>
      <c r="AY131" s="34" t="s">
        <v>745</v>
      </c>
      <c r="AZ131" s="34" t="s">
        <v>745</v>
      </c>
      <c r="BA131" s="34" t="s">
        <v>745</v>
      </c>
      <c r="BB131" s="34" t="s">
        <v>745</v>
      </c>
      <c r="BC131" s="34" t="s">
        <v>745</v>
      </c>
      <c r="BD131" s="34" t="s">
        <v>745</v>
      </c>
      <c r="BE131" s="34" t="s">
        <v>745</v>
      </c>
      <c r="BF131" s="34" t="s">
        <v>745</v>
      </c>
      <c r="BG131" s="34" t="s">
        <v>745</v>
      </c>
      <c r="BH131" s="34" t="s">
        <v>745</v>
      </c>
      <c r="BI131" s="34" t="s">
        <v>745</v>
      </c>
      <c r="BJ131" s="34" t="s">
        <v>745</v>
      </c>
      <c r="BK131" s="34" t="s">
        <v>745</v>
      </c>
      <c r="BL131" s="34" t="s">
        <v>745</v>
      </c>
      <c r="BM131" s="34" t="s">
        <v>745</v>
      </c>
      <c r="BN131" s="34" t="s">
        <v>745</v>
      </c>
      <c r="BO131" s="34" t="s">
        <v>745</v>
      </c>
      <c r="BP131" s="34" t="s">
        <v>745</v>
      </c>
      <c r="BQ131" s="34" t="s">
        <v>745</v>
      </c>
      <c r="BR131" s="34">
        <v>76</v>
      </c>
      <c r="BS131" s="34">
        <v>62</v>
      </c>
      <c r="BT131" s="34">
        <v>51</v>
      </c>
      <c r="BU131" s="34">
        <v>59</v>
      </c>
      <c r="BV131" s="34">
        <v>56</v>
      </c>
      <c r="BW131" s="34">
        <v>44</v>
      </c>
      <c r="BX131" s="34">
        <v>46</v>
      </c>
      <c r="BY131" s="34">
        <v>49</v>
      </c>
    </row>
    <row r="132" spans="1:77" x14ac:dyDescent="0.35">
      <c r="B132" s="34">
        <v>2005</v>
      </c>
      <c r="C132" s="44" t="s">
        <v>747</v>
      </c>
      <c r="D132" s="44" t="s">
        <v>744</v>
      </c>
      <c r="E132" s="45" t="s">
        <v>716</v>
      </c>
      <c r="F132" s="34" t="s">
        <v>745</v>
      </c>
      <c r="G132" s="34" t="s">
        <v>745</v>
      </c>
      <c r="H132" s="34" t="s">
        <v>745</v>
      </c>
      <c r="I132" s="34" t="s">
        <v>745</v>
      </c>
      <c r="J132" s="34" t="s">
        <v>745</v>
      </c>
      <c r="K132" s="34" t="s">
        <v>745</v>
      </c>
      <c r="L132" s="34" t="s">
        <v>745</v>
      </c>
      <c r="M132" s="34" t="s">
        <v>745</v>
      </c>
      <c r="N132" s="34" t="s">
        <v>745</v>
      </c>
      <c r="O132" s="34" t="s">
        <v>745</v>
      </c>
      <c r="P132" s="34" t="s">
        <v>745</v>
      </c>
      <c r="Q132" s="34" t="s">
        <v>745</v>
      </c>
      <c r="R132" s="34" t="s">
        <v>745</v>
      </c>
      <c r="S132" s="34" t="s">
        <v>745</v>
      </c>
      <c r="T132" s="34" t="s">
        <v>745</v>
      </c>
      <c r="U132" s="34" t="s">
        <v>745</v>
      </c>
      <c r="V132" s="34" t="s">
        <v>745</v>
      </c>
      <c r="W132" s="34" t="s">
        <v>745</v>
      </c>
      <c r="X132" s="34" t="s">
        <v>745</v>
      </c>
      <c r="Y132" s="34" t="s">
        <v>745</v>
      </c>
      <c r="Z132" s="34" t="s">
        <v>745</v>
      </c>
      <c r="AA132" s="34" t="s">
        <v>745</v>
      </c>
      <c r="AB132" s="34" t="s">
        <v>745</v>
      </c>
      <c r="AC132" s="34" t="s">
        <v>745</v>
      </c>
      <c r="AD132" s="34" t="s">
        <v>745</v>
      </c>
      <c r="AE132" s="34" t="s">
        <v>745</v>
      </c>
      <c r="AF132" s="34" t="s">
        <v>745</v>
      </c>
      <c r="AG132" s="34" t="s">
        <v>745</v>
      </c>
      <c r="AH132" s="34" t="s">
        <v>745</v>
      </c>
      <c r="AI132" s="34" t="s">
        <v>745</v>
      </c>
      <c r="AJ132" s="34" t="s">
        <v>745</v>
      </c>
      <c r="AK132" s="34" t="s">
        <v>745</v>
      </c>
      <c r="AL132" s="34" t="s">
        <v>745</v>
      </c>
      <c r="AM132" s="34" t="s">
        <v>745</v>
      </c>
      <c r="AN132" s="34" t="s">
        <v>745</v>
      </c>
      <c r="AO132" s="34" t="s">
        <v>745</v>
      </c>
      <c r="AP132" s="34" t="s">
        <v>745</v>
      </c>
      <c r="AQ132" s="34" t="s">
        <v>745</v>
      </c>
      <c r="AR132" s="34" t="s">
        <v>745</v>
      </c>
      <c r="AS132" s="34" t="s">
        <v>745</v>
      </c>
      <c r="AT132" s="34" t="s">
        <v>745</v>
      </c>
      <c r="AU132" s="34" t="s">
        <v>745</v>
      </c>
      <c r="AV132" s="34" t="s">
        <v>745</v>
      </c>
      <c r="AW132" s="34" t="s">
        <v>745</v>
      </c>
      <c r="AX132" s="34" t="s">
        <v>745</v>
      </c>
      <c r="AY132" s="34" t="s">
        <v>745</v>
      </c>
      <c r="AZ132" s="34" t="s">
        <v>745</v>
      </c>
      <c r="BA132" s="34" t="s">
        <v>745</v>
      </c>
      <c r="BB132" s="34" t="s">
        <v>745</v>
      </c>
      <c r="BC132" s="34" t="s">
        <v>745</v>
      </c>
      <c r="BD132" s="34" t="s">
        <v>745</v>
      </c>
      <c r="BE132" s="34" t="s">
        <v>745</v>
      </c>
      <c r="BF132" s="34" t="s">
        <v>745</v>
      </c>
      <c r="BG132" s="34" t="s">
        <v>745</v>
      </c>
      <c r="BH132" s="34" t="s">
        <v>745</v>
      </c>
      <c r="BI132" s="34" t="s">
        <v>745</v>
      </c>
      <c r="BJ132" s="34" t="s">
        <v>745</v>
      </c>
      <c r="BK132" s="34">
        <v>180711</v>
      </c>
      <c r="BL132" s="34">
        <v>211305</v>
      </c>
      <c r="BM132" s="34">
        <v>233329</v>
      </c>
      <c r="BN132" s="34">
        <v>313462</v>
      </c>
      <c r="BO132" s="34">
        <v>192314</v>
      </c>
      <c r="BP132" s="34">
        <v>251143</v>
      </c>
      <c r="BQ132" s="34">
        <v>364699</v>
      </c>
      <c r="BR132" s="34">
        <v>388401</v>
      </c>
      <c r="BS132" s="34">
        <v>375872</v>
      </c>
      <c r="BT132" s="34">
        <v>342433</v>
      </c>
      <c r="BU132" s="34">
        <v>203550</v>
      </c>
      <c r="BV132" s="34">
        <v>183579</v>
      </c>
      <c r="BW132" s="34">
        <v>221835</v>
      </c>
      <c r="BX132" s="34">
        <v>294373</v>
      </c>
      <c r="BY132" s="34">
        <v>261603</v>
      </c>
    </row>
    <row r="133" spans="1:77" x14ac:dyDescent="0.35">
      <c r="A133" s="34">
        <v>1963</v>
      </c>
      <c r="B133" s="34">
        <v>1995</v>
      </c>
      <c r="C133" s="44" t="s">
        <v>268</v>
      </c>
      <c r="D133" s="44" t="s">
        <v>744</v>
      </c>
      <c r="E133" s="45" t="s">
        <v>716</v>
      </c>
      <c r="F133" s="34" t="s">
        <v>745</v>
      </c>
      <c r="G133" s="34" t="s">
        <v>745</v>
      </c>
      <c r="H133" s="34" t="s">
        <v>745</v>
      </c>
      <c r="I133" s="34" t="s">
        <v>745</v>
      </c>
      <c r="J133" s="34" t="s">
        <v>745</v>
      </c>
      <c r="K133" s="34" t="s">
        <v>745</v>
      </c>
      <c r="L133" s="34" t="s">
        <v>745</v>
      </c>
      <c r="M133" s="34" t="s">
        <v>745</v>
      </c>
      <c r="N133" s="34" t="s">
        <v>745</v>
      </c>
      <c r="O133" s="34" t="s">
        <v>745</v>
      </c>
      <c r="P133" s="34" t="s">
        <v>745</v>
      </c>
      <c r="Q133" s="34" t="s">
        <v>745</v>
      </c>
      <c r="R133" s="34" t="s">
        <v>745</v>
      </c>
      <c r="S133" s="34" t="s">
        <v>745</v>
      </c>
      <c r="T133" s="34" t="s">
        <v>745</v>
      </c>
      <c r="U133" s="34">
        <v>122</v>
      </c>
      <c r="V133" s="34">
        <v>133</v>
      </c>
      <c r="W133" s="34">
        <v>130</v>
      </c>
      <c r="X133" s="34">
        <v>150</v>
      </c>
      <c r="Y133" s="34">
        <v>139</v>
      </c>
      <c r="Z133" s="34">
        <v>153</v>
      </c>
      <c r="AA133" s="34">
        <v>125</v>
      </c>
      <c r="AB133" s="34">
        <v>152</v>
      </c>
      <c r="AC133" s="34">
        <v>125</v>
      </c>
      <c r="AD133" s="34">
        <v>216</v>
      </c>
      <c r="AE133" s="34">
        <v>195</v>
      </c>
      <c r="AF133" s="34">
        <v>391</v>
      </c>
      <c r="AG133" s="34">
        <v>461</v>
      </c>
      <c r="AH133" s="34">
        <v>485</v>
      </c>
      <c r="AI133" s="34">
        <v>624</v>
      </c>
      <c r="AJ133" s="34">
        <v>449</v>
      </c>
      <c r="AK133" s="34">
        <v>535</v>
      </c>
      <c r="AL133" s="34">
        <v>477</v>
      </c>
      <c r="AM133" s="34">
        <v>500</v>
      </c>
      <c r="AN133" s="34">
        <v>548</v>
      </c>
      <c r="AO133" s="34">
        <v>618</v>
      </c>
      <c r="AP133" s="34">
        <v>634</v>
      </c>
      <c r="AQ133" s="34">
        <v>562</v>
      </c>
      <c r="AR133" s="34">
        <v>625</v>
      </c>
      <c r="AS133" s="34">
        <v>606</v>
      </c>
      <c r="AT133" s="34">
        <v>591</v>
      </c>
      <c r="AU133" s="34">
        <v>693</v>
      </c>
      <c r="AV133" s="34">
        <v>761</v>
      </c>
      <c r="AW133" s="34">
        <v>701</v>
      </c>
      <c r="AX133" s="34">
        <v>673</v>
      </c>
      <c r="AY133" s="34">
        <v>707</v>
      </c>
      <c r="AZ133" s="34">
        <v>791</v>
      </c>
      <c r="BA133" s="34">
        <v>993</v>
      </c>
      <c r="BB133" s="34">
        <v>988</v>
      </c>
      <c r="BC133" s="34">
        <v>905</v>
      </c>
      <c r="BD133" s="34">
        <v>968</v>
      </c>
      <c r="BE133" s="34">
        <v>1027</v>
      </c>
      <c r="BF133" s="34">
        <v>920</v>
      </c>
      <c r="BG133" s="34">
        <v>1003</v>
      </c>
      <c r="BH133" s="34">
        <v>1067</v>
      </c>
      <c r="BI133" s="34">
        <v>1257</v>
      </c>
      <c r="BJ133" s="34">
        <v>1509</v>
      </c>
      <c r="BK133" s="34">
        <v>1578</v>
      </c>
      <c r="BL133" s="34">
        <v>1594</v>
      </c>
      <c r="BM133" s="34">
        <v>1674</v>
      </c>
      <c r="BN133" s="34">
        <v>2170</v>
      </c>
      <c r="BO133" s="34">
        <v>2017</v>
      </c>
      <c r="BP133" s="34">
        <v>2161</v>
      </c>
      <c r="BQ133" s="34">
        <v>2542</v>
      </c>
      <c r="BR133" s="34">
        <v>2532</v>
      </c>
      <c r="BS133" s="34">
        <v>2661</v>
      </c>
      <c r="BT133" s="34">
        <v>2750</v>
      </c>
      <c r="BU133" s="34">
        <v>2612</v>
      </c>
      <c r="BV133" s="34">
        <v>2640</v>
      </c>
      <c r="BW133" s="34">
        <v>2989</v>
      </c>
      <c r="BX133" s="34">
        <v>3623</v>
      </c>
      <c r="BY133" s="34">
        <v>4175</v>
      </c>
    </row>
    <row r="134" spans="1:77" x14ac:dyDescent="0.35">
      <c r="B134" s="34">
        <v>2015</v>
      </c>
      <c r="C134" s="44" t="s">
        <v>288</v>
      </c>
      <c r="D134" s="44" t="s">
        <v>744</v>
      </c>
      <c r="E134" s="45" t="s">
        <v>716</v>
      </c>
      <c r="F134" s="34" t="s">
        <v>745</v>
      </c>
      <c r="G134" s="34" t="s">
        <v>745</v>
      </c>
      <c r="H134" s="34" t="s">
        <v>745</v>
      </c>
      <c r="I134" s="34" t="s">
        <v>745</v>
      </c>
      <c r="J134" s="34" t="s">
        <v>745</v>
      </c>
      <c r="K134" s="34" t="s">
        <v>745</v>
      </c>
      <c r="L134" s="34" t="s">
        <v>745</v>
      </c>
      <c r="M134" s="34" t="s">
        <v>745</v>
      </c>
      <c r="N134" s="34" t="s">
        <v>745</v>
      </c>
      <c r="O134" s="34" t="s">
        <v>745</v>
      </c>
      <c r="P134" s="34" t="s">
        <v>745</v>
      </c>
      <c r="Q134" s="34" t="s">
        <v>745</v>
      </c>
      <c r="R134" s="34" t="s">
        <v>745</v>
      </c>
      <c r="S134" s="34" t="s">
        <v>745</v>
      </c>
      <c r="T134" s="34" t="s">
        <v>745</v>
      </c>
      <c r="U134" s="34" t="s">
        <v>745</v>
      </c>
      <c r="V134" s="34" t="s">
        <v>745</v>
      </c>
      <c r="W134" s="34" t="s">
        <v>745</v>
      </c>
      <c r="X134" s="34" t="s">
        <v>745</v>
      </c>
      <c r="Y134" s="34" t="s">
        <v>745</v>
      </c>
      <c r="Z134" s="34" t="s">
        <v>745</v>
      </c>
      <c r="AA134" s="34" t="s">
        <v>745</v>
      </c>
      <c r="AB134" s="34" t="s">
        <v>745</v>
      </c>
      <c r="AC134" s="34" t="s">
        <v>745</v>
      </c>
      <c r="AD134" s="34" t="s">
        <v>745</v>
      </c>
      <c r="AE134" s="34" t="s">
        <v>745</v>
      </c>
      <c r="AF134" s="34" t="s">
        <v>745</v>
      </c>
      <c r="AG134" s="34" t="s">
        <v>745</v>
      </c>
      <c r="AH134" s="34" t="s">
        <v>745</v>
      </c>
      <c r="AI134" s="34" t="s">
        <v>745</v>
      </c>
      <c r="AJ134" s="34" t="s">
        <v>745</v>
      </c>
      <c r="AK134" s="34" t="s">
        <v>745</v>
      </c>
      <c r="AL134" s="34" t="s">
        <v>745</v>
      </c>
      <c r="AM134" s="34" t="s">
        <v>745</v>
      </c>
      <c r="AN134" s="34" t="s">
        <v>745</v>
      </c>
      <c r="AO134" s="34" t="s">
        <v>745</v>
      </c>
      <c r="AP134" s="34" t="s">
        <v>745</v>
      </c>
      <c r="AQ134" s="34" t="s">
        <v>745</v>
      </c>
      <c r="AR134" s="34" t="s">
        <v>745</v>
      </c>
      <c r="AS134" s="34" t="s">
        <v>745</v>
      </c>
      <c r="AT134" s="34" t="s">
        <v>745</v>
      </c>
      <c r="AU134" s="34" t="s">
        <v>745</v>
      </c>
      <c r="AV134" s="34" t="s">
        <v>745</v>
      </c>
      <c r="AW134" s="34" t="s">
        <v>745</v>
      </c>
      <c r="AX134" s="34" t="s">
        <v>745</v>
      </c>
      <c r="AY134" s="34" t="s">
        <v>745</v>
      </c>
      <c r="AZ134" s="34" t="s">
        <v>745</v>
      </c>
      <c r="BA134" s="34" t="s">
        <v>745</v>
      </c>
      <c r="BB134" s="34" t="s">
        <v>745</v>
      </c>
      <c r="BC134" s="34" t="s">
        <v>745</v>
      </c>
      <c r="BD134" s="34" t="s">
        <v>745</v>
      </c>
      <c r="BE134" s="34" t="s">
        <v>745</v>
      </c>
      <c r="BF134" s="34" t="s">
        <v>745</v>
      </c>
      <c r="BG134" s="34" t="s">
        <v>745</v>
      </c>
      <c r="BH134" s="34" t="s">
        <v>745</v>
      </c>
      <c r="BI134" s="34" t="s">
        <v>745</v>
      </c>
      <c r="BJ134" s="34" t="s">
        <v>745</v>
      </c>
      <c r="BK134" s="34" t="s">
        <v>745</v>
      </c>
      <c r="BL134" s="34" t="s">
        <v>745</v>
      </c>
      <c r="BM134" s="34" t="s">
        <v>745</v>
      </c>
      <c r="BN134" s="34" t="s">
        <v>745</v>
      </c>
      <c r="BO134" s="34" t="s">
        <v>745</v>
      </c>
      <c r="BP134" s="34" t="s">
        <v>745</v>
      </c>
      <c r="BQ134" s="34" t="s">
        <v>745</v>
      </c>
      <c r="BR134" s="34" t="s">
        <v>745</v>
      </c>
      <c r="BS134" s="34" t="s">
        <v>745</v>
      </c>
      <c r="BT134" s="34" t="s">
        <v>745</v>
      </c>
      <c r="BU134" s="34">
        <v>415</v>
      </c>
      <c r="BV134" s="34">
        <v>460</v>
      </c>
      <c r="BW134" s="34">
        <v>547</v>
      </c>
      <c r="BX134" s="34">
        <v>569</v>
      </c>
      <c r="BY134" s="34">
        <v>518</v>
      </c>
    </row>
    <row r="135" spans="1:77" x14ac:dyDescent="0.35">
      <c r="A135" s="34">
        <v>1961</v>
      </c>
      <c r="B135" s="34">
        <v>1995</v>
      </c>
      <c r="C135" s="44" t="s">
        <v>274</v>
      </c>
      <c r="D135" s="44" t="s">
        <v>744</v>
      </c>
      <c r="E135" s="45" t="s">
        <v>716</v>
      </c>
      <c r="F135" s="34" t="s">
        <v>745</v>
      </c>
      <c r="G135" s="34" t="s">
        <v>745</v>
      </c>
      <c r="H135" s="34" t="s">
        <v>745</v>
      </c>
      <c r="I135" s="34" t="s">
        <v>745</v>
      </c>
      <c r="J135" s="34" t="s">
        <v>745</v>
      </c>
      <c r="K135" s="34" t="s">
        <v>745</v>
      </c>
      <c r="L135" s="34" t="s">
        <v>745</v>
      </c>
      <c r="M135" s="34" t="s">
        <v>745</v>
      </c>
      <c r="N135" s="34" t="s">
        <v>745</v>
      </c>
      <c r="O135" s="34" t="s">
        <v>745</v>
      </c>
      <c r="P135" s="34" t="s">
        <v>745</v>
      </c>
      <c r="Q135" s="34" t="s">
        <v>745</v>
      </c>
      <c r="R135" s="34" t="s">
        <v>745</v>
      </c>
      <c r="S135" s="34">
        <v>82</v>
      </c>
      <c r="T135" s="34">
        <v>57</v>
      </c>
      <c r="U135" s="34">
        <v>81</v>
      </c>
      <c r="V135" s="34">
        <v>95</v>
      </c>
      <c r="W135" s="34">
        <v>88</v>
      </c>
      <c r="X135" s="34">
        <v>83</v>
      </c>
      <c r="Y135" s="34">
        <v>70</v>
      </c>
      <c r="Z135" s="34">
        <v>96</v>
      </c>
      <c r="AA135" s="34">
        <v>106</v>
      </c>
      <c r="AB135" s="34">
        <v>101</v>
      </c>
      <c r="AC135" s="34">
        <v>98</v>
      </c>
      <c r="AD135" s="34">
        <v>115</v>
      </c>
      <c r="AE135" s="34">
        <v>131</v>
      </c>
      <c r="AF135" s="34">
        <v>144</v>
      </c>
      <c r="AG135" s="34">
        <v>118</v>
      </c>
      <c r="AH135" s="34">
        <v>99</v>
      </c>
      <c r="AI135" s="34">
        <v>136</v>
      </c>
      <c r="AJ135" s="34">
        <v>170</v>
      </c>
      <c r="AK135" s="34">
        <v>200</v>
      </c>
      <c r="AL135" s="34">
        <v>224</v>
      </c>
      <c r="AM135" s="34">
        <v>150</v>
      </c>
      <c r="AN135" s="34">
        <v>111</v>
      </c>
      <c r="AO135" s="34">
        <v>119</v>
      </c>
      <c r="AP135" s="34">
        <v>133</v>
      </c>
      <c r="AQ135" s="34">
        <v>130</v>
      </c>
      <c r="AR135" s="34">
        <v>144</v>
      </c>
      <c r="AS135" s="34">
        <v>130</v>
      </c>
      <c r="AT135" s="34">
        <v>106</v>
      </c>
      <c r="AU135" s="34">
        <v>138</v>
      </c>
      <c r="AV135" s="34">
        <v>138</v>
      </c>
      <c r="AW135" s="34">
        <v>145</v>
      </c>
      <c r="AX135" s="34">
        <v>149</v>
      </c>
      <c r="AY135" s="34">
        <v>118</v>
      </c>
      <c r="AZ135" s="34">
        <v>115</v>
      </c>
      <c r="BA135" s="34">
        <v>42</v>
      </c>
      <c r="BB135" s="34">
        <v>47</v>
      </c>
      <c r="BC135" s="34">
        <v>17</v>
      </c>
      <c r="BD135" s="34">
        <v>7</v>
      </c>
      <c r="BE135" s="34">
        <v>6</v>
      </c>
      <c r="BF135" s="34">
        <v>13</v>
      </c>
      <c r="BG135" s="34">
        <v>29</v>
      </c>
      <c r="BH135" s="34">
        <v>49</v>
      </c>
      <c r="BI135" s="34">
        <v>92</v>
      </c>
      <c r="BJ135" s="34">
        <v>139</v>
      </c>
      <c r="BK135" s="34">
        <v>158</v>
      </c>
      <c r="BL135" s="34">
        <v>231</v>
      </c>
      <c r="BM135" s="34">
        <v>245</v>
      </c>
      <c r="BN135" s="34">
        <v>216</v>
      </c>
      <c r="BO135" s="34">
        <v>231</v>
      </c>
      <c r="BP135" s="34">
        <v>341</v>
      </c>
      <c r="BQ135" s="34">
        <v>350</v>
      </c>
      <c r="BR135" s="34">
        <v>1122</v>
      </c>
      <c r="BS135" s="34">
        <v>1917</v>
      </c>
      <c r="BT135" s="34">
        <v>1552</v>
      </c>
      <c r="BU135" s="34">
        <v>512</v>
      </c>
      <c r="BV135" s="34">
        <v>624</v>
      </c>
      <c r="BW135" s="34">
        <v>567</v>
      </c>
      <c r="BX135" s="34">
        <v>554</v>
      </c>
      <c r="BY135" s="34">
        <v>661</v>
      </c>
    </row>
    <row r="136" spans="1:77" x14ac:dyDescent="0.35">
      <c r="A136" s="34">
        <v>1973</v>
      </c>
      <c r="B136" s="34">
        <v>1995</v>
      </c>
      <c r="C136" s="44" t="s">
        <v>270</v>
      </c>
      <c r="D136" s="44" t="s">
        <v>744</v>
      </c>
      <c r="E136" s="45" t="s">
        <v>716</v>
      </c>
      <c r="F136" s="34" t="s">
        <v>745</v>
      </c>
      <c r="G136" s="34" t="s">
        <v>745</v>
      </c>
      <c r="H136" s="34" t="s">
        <v>745</v>
      </c>
      <c r="I136" s="34" t="s">
        <v>745</v>
      </c>
      <c r="J136" s="34" t="s">
        <v>745</v>
      </c>
      <c r="K136" s="34" t="s">
        <v>745</v>
      </c>
      <c r="L136" s="34" t="s">
        <v>745</v>
      </c>
      <c r="M136" s="34" t="s">
        <v>745</v>
      </c>
      <c r="N136" s="34" t="s">
        <v>745</v>
      </c>
      <c r="O136" s="34" t="s">
        <v>745</v>
      </c>
      <c r="P136" s="34" t="s">
        <v>745</v>
      </c>
      <c r="Q136" s="34" t="s">
        <v>745</v>
      </c>
      <c r="R136" s="34" t="s">
        <v>745</v>
      </c>
      <c r="S136" s="34" t="s">
        <v>745</v>
      </c>
      <c r="T136" s="34" t="s">
        <v>745</v>
      </c>
      <c r="U136" s="34" t="s">
        <v>745</v>
      </c>
      <c r="V136" s="34" t="s">
        <v>745</v>
      </c>
      <c r="W136" s="34" t="s">
        <v>745</v>
      </c>
      <c r="X136" s="34" t="s">
        <v>745</v>
      </c>
      <c r="Y136" s="34" t="s">
        <v>745</v>
      </c>
      <c r="Z136" s="34" t="s">
        <v>745</v>
      </c>
      <c r="AA136" s="34" t="s">
        <v>745</v>
      </c>
      <c r="AB136" s="34" t="s">
        <v>745</v>
      </c>
      <c r="AC136" s="34" t="s">
        <v>745</v>
      </c>
      <c r="AD136" s="34" t="s">
        <v>745</v>
      </c>
      <c r="AE136" s="34">
        <v>3653</v>
      </c>
      <c r="AF136" s="34">
        <v>5810</v>
      </c>
      <c r="AG136" s="34">
        <v>5376</v>
      </c>
      <c r="AH136" s="34">
        <v>6585</v>
      </c>
      <c r="AI136" s="34">
        <v>8241</v>
      </c>
      <c r="AJ136" s="34">
        <v>10134</v>
      </c>
      <c r="AK136" s="34">
        <v>14233</v>
      </c>
      <c r="AL136" s="34">
        <v>19376</v>
      </c>
      <c r="AM136" s="34">
        <v>20967</v>
      </c>
      <c r="AN136" s="34">
        <v>20787</v>
      </c>
      <c r="AO136" s="34">
        <v>21833</v>
      </c>
      <c r="AP136" s="34">
        <v>24070</v>
      </c>
      <c r="AQ136" s="34">
        <v>22812</v>
      </c>
      <c r="AR136" s="34">
        <v>22495</v>
      </c>
      <c r="AS136" s="34">
        <v>28687</v>
      </c>
      <c r="AT136" s="34">
        <v>39306</v>
      </c>
      <c r="AU136" s="34">
        <v>44665</v>
      </c>
      <c r="AV136" s="34">
        <v>52730</v>
      </c>
      <c r="AW136" s="34">
        <v>58966</v>
      </c>
      <c r="AX136" s="34">
        <v>63472</v>
      </c>
      <c r="AY136" s="34">
        <v>74012</v>
      </c>
      <c r="AZ136" s="34">
        <v>96825</v>
      </c>
      <c r="BA136" s="34">
        <v>118268</v>
      </c>
      <c r="BB136" s="34">
        <v>125014</v>
      </c>
      <c r="BC136" s="34">
        <v>124985</v>
      </c>
      <c r="BD136" s="34">
        <v>109895</v>
      </c>
      <c r="BE136" s="34">
        <v>114680</v>
      </c>
      <c r="BF136" s="34">
        <v>137804</v>
      </c>
      <c r="BG136" s="34">
        <v>121751</v>
      </c>
      <c r="BH136" s="34">
        <v>125177</v>
      </c>
      <c r="BI136" s="34">
        <v>159902</v>
      </c>
      <c r="BJ136" s="34">
        <v>198637</v>
      </c>
      <c r="BK136" s="34">
        <v>229649</v>
      </c>
      <c r="BL136" s="34">
        <v>271807</v>
      </c>
      <c r="BM136" s="34">
        <v>299308</v>
      </c>
      <c r="BN136" s="34">
        <v>338176</v>
      </c>
      <c r="BO136" s="34">
        <v>269832</v>
      </c>
      <c r="BP136" s="34">
        <v>351867</v>
      </c>
      <c r="BQ136" s="34">
        <v>409503</v>
      </c>
      <c r="BR136" s="34">
        <v>408393</v>
      </c>
      <c r="BS136" s="34">
        <v>410250</v>
      </c>
      <c r="BT136" s="34">
        <v>415378</v>
      </c>
      <c r="BU136" s="34">
        <v>351587</v>
      </c>
      <c r="BV136" s="34">
        <v>330481</v>
      </c>
      <c r="BW136" s="34">
        <v>373446</v>
      </c>
      <c r="BX136" s="34">
        <v>412955</v>
      </c>
      <c r="BY136" s="34">
        <v>390763</v>
      </c>
    </row>
    <row r="137" spans="1:77" x14ac:dyDescent="0.35">
      <c r="A137" s="34">
        <v>1993</v>
      </c>
      <c r="B137" s="34">
        <v>1995</v>
      </c>
      <c r="C137" s="44" t="s">
        <v>280</v>
      </c>
      <c r="D137" s="44" t="s">
        <v>744</v>
      </c>
      <c r="E137" s="45" t="s">
        <v>716</v>
      </c>
      <c r="F137" s="34" t="s">
        <v>745</v>
      </c>
      <c r="G137" s="34" t="s">
        <v>745</v>
      </c>
      <c r="H137" s="34" t="s">
        <v>745</v>
      </c>
      <c r="I137" s="34" t="s">
        <v>745</v>
      </c>
      <c r="J137" s="34" t="s">
        <v>745</v>
      </c>
      <c r="K137" s="34" t="s">
        <v>745</v>
      </c>
      <c r="L137" s="34" t="s">
        <v>745</v>
      </c>
      <c r="M137" s="34" t="s">
        <v>745</v>
      </c>
      <c r="N137" s="34" t="s">
        <v>745</v>
      </c>
      <c r="O137" s="34" t="s">
        <v>745</v>
      </c>
      <c r="P137" s="34" t="s">
        <v>745</v>
      </c>
      <c r="Q137" s="34" t="s">
        <v>745</v>
      </c>
      <c r="R137" s="34" t="s">
        <v>745</v>
      </c>
      <c r="S137" s="34" t="s">
        <v>745</v>
      </c>
      <c r="T137" s="34" t="s">
        <v>745</v>
      </c>
      <c r="U137" s="34" t="s">
        <v>745</v>
      </c>
      <c r="V137" s="34" t="s">
        <v>745</v>
      </c>
      <c r="W137" s="34" t="s">
        <v>745</v>
      </c>
      <c r="X137" s="34" t="s">
        <v>745</v>
      </c>
      <c r="Y137" s="34" t="s">
        <v>745</v>
      </c>
      <c r="Z137" s="34" t="s">
        <v>745</v>
      </c>
      <c r="AA137" s="34" t="s">
        <v>745</v>
      </c>
      <c r="AB137" s="34" t="s">
        <v>745</v>
      </c>
      <c r="AC137" s="34" t="s">
        <v>745</v>
      </c>
      <c r="AD137" s="34" t="s">
        <v>745</v>
      </c>
      <c r="AE137" s="34" t="s">
        <v>745</v>
      </c>
      <c r="AF137" s="34" t="s">
        <v>745</v>
      </c>
      <c r="AG137" s="34" t="s">
        <v>745</v>
      </c>
      <c r="AH137" s="34" t="s">
        <v>745</v>
      </c>
      <c r="AI137" s="34" t="s">
        <v>745</v>
      </c>
      <c r="AJ137" s="34" t="s">
        <v>745</v>
      </c>
      <c r="AK137" s="34" t="s">
        <v>745</v>
      </c>
      <c r="AL137" s="34" t="s">
        <v>745</v>
      </c>
      <c r="AM137" s="34" t="s">
        <v>745</v>
      </c>
      <c r="AN137" s="34" t="s">
        <v>745</v>
      </c>
      <c r="AO137" s="34" t="s">
        <v>745</v>
      </c>
      <c r="AP137" s="34" t="s">
        <v>745</v>
      </c>
      <c r="AQ137" s="34" t="s">
        <v>745</v>
      </c>
      <c r="AR137" s="34" t="s">
        <v>745</v>
      </c>
      <c r="AS137" s="34" t="s">
        <v>745</v>
      </c>
      <c r="AT137" s="34" t="s">
        <v>745</v>
      </c>
      <c r="AU137" s="34" t="s">
        <v>745</v>
      </c>
      <c r="AV137" s="34" t="s">
        <v>745</v>
      </c>
      <c r="AW137" s="34" t="s">
        <v>745</v>
      </c>
      <c r="AX137" s="34" t="s">
        <v>745</v>
      </c>
      <c r="AY137" s="34">
        <v>5460</v>
      </c>
      <c r="AZ137" s="34">
        <v>6690</v>
      </c>
      <c r="BA137" s="34">
        <v>8580</v>
      </c>
      <c r="BB137" s="34">
        <v>8830</v>
      </c>
      <c r="BC137" s="34">
        <v>9635</v>
      </c>
      <c r="BD137" s="34">
        <v>10724</v>
      </c>
      <c r="BE137" s="34">
        <v>10211</v>
      </c>
      <c r="BF137" s="34">
        <v>11832</v>
      </c>
      <c r="BG137" s="34">
        <v>12595</v>
      </c>
      <c r="BH137" s="34">
        <v>14405</v>
      </c>
      <c r="BI137" s="34">
        <v>21837</v>
      </c>
      <c r="BJ137" s="34">
        <v>27745</v>
      </c>
      <c r="BK137" s="34">
        <v>31795</v>
      </c>
      <c r="BL137" s="34">
        <v>41967</v>
      </c>
      <c r="BM137" s="34">
        <v>58671</v>
      </c>
      <c r="BN137" s="34">
        <v>71242</v>
      </c>
      <c r="BO137" s="34">
        <v>56245</v>
      </c>
      <c r="BP137" s="34">
        <v>65957</v>
      </c>
      <c r="BQ137" s="34">
        <v>79736</v>
      </c>
      <c r="BR137" s="34">
        <v>80721</v>
      </c>
      <c r="BS137" s="34">
        <v>85701</v>
      </c>
      <c r="BT137" s="34">
        <v>86227</v>
      </c>
      <c r="BU137" s="34">
        <v>75146</v>
      </c>
      <c r="BV137" s="34">
        <v>77060</v>
      </c>
      <c r="BW137" s="34">
        <v>83414</v>
      </c>
      <c r="BX137" s="34">
        <v>93425</v>
      </c>
      <c r="BY137" s="34">
        <v>89623</v>
      </c>
    </row>
    <row r="138" spans="1:77" x14ac:dyDescent="0.35">
      <c r="A138" s="34">
        <v>1994</v>
      </c>
      <c r="B138" s="34">
        <v>1995</v>
      </c>
      <c r="C138" s="44" t="s">
        <v>282</v>
      </c>
      <c r="D138" s="44" t="s">
        <v>744</v>
      </c>
      <c r="E138" s="45" t="s">
        <v>716</v>
      </c>
      <c r="F138" s="34" t="s">
        <v>745</v>
      </c>
      <c r="G138" s="34" t="s">
        <v>745</v>
      </c>
      <c r="H138" s="34" t="s">
        <v>745</v>
      </c>
      <c r="I138" s="34" t="s">
        <v>745</v>
      </c>
      <c r="J138" s="34" t="s">
        <v>745</v>
      </c>
      <c r="K138" s="34" t="s">
        <v>745</v>
      </c>
      <c r="L138" s="34" t="s">
        <v>745</v>
      </c>
      <c r="M138" s="34" t="s">
        <v>745</v>
      </c>
      <c r="N138" s="34" t="s">
        <v>745</v>
      </c>
      <c r="O138" s="34" t="s">
        <v>745</v>
      </c>
      <c r="P138" s="34" t="s">
        <v>745</v>
      </c>
      <c r="Q138" s="34" t="s">
        <v>745</v>
      </c>
      <c r="R138" s="34" t="s">
        <v>745</v>
      </c>
      <c r="S138" s="34" t="s">
        <v>745</v>
      </c>
      <c r="T138" s="34" t="s">
        <v>745</v>
      </c>
      <c r="U138" s="34" t="s">
        <v>745</v>
      </c>
      <c r="V138" s="34" t="s">
        <v>745</v>
      </c>
      <c r="W138" s="34" t="s">
        <v>745</v>
      </c>
      <c r="X138" s="34" t="s">
        <v>745</v>
      </c>
      <c r="Y138" s="34" t="s">
        <v>745</v>
      </c>
      <c r="Z138" s="34" t="s">
        <v>745</v>
      </c>
      <c r="AA138" s="34" t="s">
        <v>745</v>
      </c>
      <c r="AB138" s="34" t="s">
        <v>745</v>
      </c>
      <c r="AC138" s="34" t="s">
        <v>745</v>
      </c>
      <c r="AD138" s="34" t="s">
        <v>745</v>
      </c>
      <c r="AE138" s="34" t="s">
        <v>745</v>
      </c>
      <c r="AF138" s="34" t="s">
        <v>745</v>
      </c>
      <c r="AG138" s="34" t="s">
        <v>745</v>
      </c>
      <c r="AH138" s="34" t="s">
        <v>745</v>
      </c>
      <c r="AI138" s="34" t="s">
        <v>745</v>
      </c>
      <c r="AJ138" s="34" t="s">
        <v>745</v>
      </c>
      <c r="AK138" s="34" t="s">
        <v>745</v>
      </c>
      <c r="AL138" s="34" t="s">
        <v>745</v>
      </c>
      <c r="AM138" s="34" t="s">
        <v>745</v>
      </c>
      <c r="AN138" s="34" t="s">
        <v>745</v>
      </c>
      <c r="AO138" s="34" t="s">
        <v>745</v>
      </c>
      <c r="AP138" s="34" t="s">
        <v>745</v>
      </c>
      <c r="AQ138" s="34" t="s">
        <v>745</v>
      </c>
      <c r="AR138" s="34" t="s">
        <v>745</v>
      </c>
      <c r="AS138" s="34" t="s">
        <v>745</v>
      </c>
      <c r="AT138" s="34" t="s">
        <v>745</v>
      </c>
      <c r="AU138" s="34" t="s">
        <v>745</v>
      </c>
      <c r="AV138" s="34" t="s">
        <v>745</v>
      </c>
      <c r="AW138" s="34" t="s">
        <v>745</v>
      </c>
      <c r="AX138" s="34" t="s">
        <v>745</v>
      </c>
      <c r="AY138" s="34" t="s">
        <v>745</v>
      </c>
      <c r="AZ138" s="34">
        <v>6828</v>
      </c>
      <c r="BA138" s="34">
        <v>8316</v>
      </c>
      <c r="BB138" s="34">
        <v>8312</v>
      </c>
      <c r="BC138" s="34">
        <v>8372</v>
      </c>
      <c r="BD138" s="34">
        <v>9048</v>
      </c>
      <c r="BE138" s="34">
        <v>8560</v>
      </c>
      <c r="BF138" s="34">
        <v>8770</v>
      </c>
      <c r="BG138" s="34">
        <v>9267</v>
      </c>
      <c r="BH138" s="34">
        <v>10366</v>
      </c>
      <c r="BI138" s="34">
        <v>12766</v>
      </c>
      <c r="BJ138" s="34">
        <v>16361</v>
      </c>
      <c r="BK138" s="34">
        <v>19248</v>
      </c>
      <c r="BL138" s="34">
        <v>23230</v>
      </c>
      <c r="BM138" s="34">
        <v>30102</v>
      </c>
      <c r="BN138" s="34">
        <v>34128</v>
      </c>
      <c r="BO138" s="34">
        <v>26177</v>
      </c>
      <c r="BP138" s="34">
        <v>29200</v>
      </c>
      <c r="BQ138" s="34">
        <v>34682</v>
      </c>
      <c r="BR138" s="34">
        <v>32163</v>
      </c>
      <c r="BS138" s="34">
        <v>34019</v>
      </c>
      <c r="BT138" s="34">
        <v>35956</v>
      </c>
      <c r="BU138" s="34">
        <v>31929</v>
      </c>
      <c r="BV138" s="34">
        <v>32917</v>
      </c>
      <c r="BW138" s="34">
        <v>38443</v>
      </c>
      <c r="BX138" s="34">
        <v>44200</v>
      </c>
      <c r="BY138" s="34">
        <v>44943</v>
      </c>
    </row>
    <row r="139" spans="1:77" x14ac:dyDescent="0.35">
      <c r="A139" s="34">
        <v>1994</v>
      </c>
      <c r="B139" s="34">
        <v>1996</v>
      </c>
      <c r="C139" s="44" t="s">
        <v>272</v>
      </c>
      <c r="D139" s="44" t="s">
        <v>744</v>
      </c>
      <c r="E139" s="45" t="s">
        <v>716</v>
      </c>
      <c r="F139" s="34" t="s">
        <v>745</v>
      </c>
      <c r="G139" s="34" t="s">
        <v>745</v>
      </c>
      <c r="H139" s="34" t="s">
        <v>745</v>
      </c>
      <c r="I139" s="34" t="s">
        <v>745</v>
      </c>
      <c r="J139" s="34" t="s">
        <v>745</v>
      </c>
      <c r="K139" s="34" t="s">
        <v>745</v>
      </c>
      <c r="L139" s="34" t="s">
        <v>745</v>
      </c>
      <c r="M139" s="34" t="s">
        <v>745</v>
      </c>
      <c r="N139" s="34" t="s">
        <v>745</v>
      </c>
      <c r="O139" s="34" t="s">
        <v>745</v>
      </c>
      <c r="P139" s="34" t="s">
        <v>745</v>
      </c>
      <c r="Q139" s="34" t="s">
        <v>745</v>
      </c>
      <c r="R139" s="34" t="s">
        <v>745</v>
      </c>
      <c r="S139" s="34" t="s">
        <v>745</v>
      </c>
      <c r="T139" s="34" t="s">
        <v>745</v>
      </c>
      <c r="U139" s="34" t="s">
        <v>745</v>
      </c>
      <c r="V139" s="34" t="s">
        <v>745</v>
      </c>
      <c r="W139" s="34" t="s">
        <v>745</v>
      </c>
      <c r="X139" s="34" t="s">
        <v>745</v>
      </c>
      <c r="Y139" s="34" t="s">
        <v>745</v>
      </c>
      <c r="Z139" s="34" t="s">
        <v>745</v>
      </c>
      <c r="AA139" s="34" t="s">
        <v>745</v>
      </c>
      <c r="AB139" s="34" t="s">
        <v>745</v>
      </c>
      <c r="AC139" s="34" t="s">
        <v>745</v>
      </c>
      <c r="AD139" s="34" t="s">
        <v>745</v>
      </c>
      <c r="AE139" s="34" t="s">
        <v>745</v>
      </c>
      <c r="AF139" s="34" t="s">
        <v>745</v>
      </c>
      <c r="AG139" s="34" t="s">
        <v>745</v>
      </c>
      <c r="AH139" s="34" t="s">
        <v>745</v>
      </c>
      <c r="AI139" s="34" t="s">
        <v>745</v>
      </c>
      <c r="AJ139" s="34" t="s">
        <v>745</v>
      </c>
      <c r="AK139" s="34" t="s">
        <v>745</v>
      </c>
      <c r="AL139" s="34" t="s">
        <v>745</v>
      </c>
      <c r="AM139" s="34" t="s">
        <v>745</v>
      </c>
      <c r="AN139" s="34" t="s">
        <v>745</v>
      </c>
      <c r="AO139" s="34" t="s">
        <v>745</v>
      </c>
      <c r="AP139" s="34" t="s">
        <v>745</v>
      </c>
      <c r="AQ139" s="34" t="s">
        <v>745</v>
      </c>
      <c r="AR139" s="34" t="s">
        <v>745</v>
      </c>
      <c r="AS139" s="34" t="s">
        <v>745</v>
      </c>
      <c r="AT139" s="34" t="s">
        <v>745</v>
      </c>
      <c r="AU139" s="34" t="s">
        <v>745</v>
      </c>
      <c r="AV139" s="34" t="s">
        <v>745</v>
      </c>
      <c r="AW139" s="34" t="s">
        <v>745</v>
      </c>
      <c r="AX139" s="34" t="s">
        <v>745</v>
      </c>
      <c r="AY139" s="34" t="s">
        <v>745</v>
      </c>
      <c r="AZ139" s="34">
        <v>142</v>
      </c>
      <c r="BA139" s="34" t="s">
        <v>745</v>
      </c>
      <c r="BB139" s="34">
        <v>162</v>
      </c>
      <c r="BC139" s="34">
        <v>157</v>
      </c>
      <c r="BD139" s="34">
        <v>118</v>
      </c>
      <c r="BE139" s="34">
        <v>126</v>
      </c>
      <c r="BF139" s="34">
        <v>69</v>
      </c>
      <c r="BG139" s="34">
        <v>47</v>
      </c>
      <c r="BH139" s="34">
        <v>58</v>
      </c>
      <c r="BI139" s="34">
        <v>74</v>
      </c>
      <c r="BJ139" s="34">
        <v>97</v>
      </c>
      <c r="BK139" s="34">
        <v>103</v>
      </c>
      <c r="BL139" s="34">
        <v>121</v>
      </c>
      <c r="BM139" s="34">
        <v>165</v>
      </c>
      <c r="BN139" s="34">
        <v>210</v>
      </c>
      <c r="BO139" s="34">
        <v>165</v>
      </c>
      <c r="BP139" s="34">
        <v>224</v>
      </c>
      <c r="BQ139" s="34">
        <v>418</v>
      </c>
      <c r="BR139" s="34">
        <v>500</v>
      </c>
      <c r="BS139" s="34">
        <v>487</v>
      </c>
      <c r="BT139" s="34">
        <v>459</v>
      </c>
      <c r="BU139" s="34">
        <v>400</v>
      </c>
      <c r="BV139" s="34">
        <v>437</v>
      </c>
      <c r="BW139" s="34">
        <v>500</v>
      </c>
      <c r="BX139" s="34">
        <v>569</v>
      </c>
      <c r="BY139" s="34">
        <v>461</v>
      </c>
    </row>
    <row r="140" spans="1:77" x14ac:dyDescent="0.35">
      <c r="A140" s="34">
        <v>1948</v>
      </c>
      <c r="B140" s="34">
        <v>1995</v>
      </c>
      <c r="C140" s="44" t="s">
        <v>330</v>
      </c>
      <c r="D140" s="44" t="s">
        <v>744</v>
      </c>
      <c r="E140" s="45" t="s">
        <v>716</v>
      </c>
      <c r="F140" s="34">
        <v>1170</v>
      </c>
      <c r="G140" s="34">
        <v>1156</v>
      </c>
      <c r="H140" s="34">
        <v>1151</v>
      </c>
      <c r="I140" s="34">
        <v>1389</v>
      </c>
      <c r="J140" s="34">
        <v>1370</v>
      </c>
      <c r="K140" s="34">
        <v>1380</v>
      </c>
      <c r="L140" s="34">
        <v>1362</v>
      </c>
      <c r="M140" s="34">
        <v>1545</v>
      </c>
      <c r="N140" s="34">
        <v>1707</v>
      </c>
      <c r="O140" s="34">
        <v>1881</v>
      </c>
      <c r="P140" s="34">
        <v>1725</v>
      </c>
      <c r="Q140" s="34">
        <v>1921</v>
      </c>
      <c r="R140" s="34">
        <v>1985</v>
      </c>
      <c r="S140" s="34">
        <v>2139</v>
      </c>
      <c r="T140" s="34">
        <v>2219</v>
      </c>
      <c r="U140" s="34">
        <v>2359</v>
      </c>
      <c r="V140" s="34">
        <v>2479</v>
      </c>
      <c r="W140" s="34">
        <v>2547</v>
      </c>
      <c r="X140" s="34">
        <v>2741</v>
      </c>
      <c r="Y140" s="34">
        <v>3011</v>
      </c>
      <c r="Z140" s="34">
        <v>3204</v>
      </c>
      <c r="AA140" s="34">
        <v>3357</v>
      </c>
      <c r="AB140" s="34">
        <v>3344</v>
      </c>
      <c r="AC140" s="34">
        <v>3483</v>
      </c>
      <c r="AD140" s="34">
        <v>4108</v>
      </c>
      <c r="AE140" s="34">
        <v>6064</v>
      </c>
      <c r="AF140" s="34">
        <v>8688</v>
      </c>
      <c r="AG140" s="34">
        <v>8789</v>
      </c>
      <c r="AH140" s="34">
        <v>7850</v>
      </c>
      <c r="AI140" s="34">
        <v>9904</v>
      </c>
      <c r="AJ140" s="34">
        <v>12772</v>
      </c>
      <c r="AK140" s="34">
        <v>18258</v>
      </c>
      <c r="AL140" s="34">
        <v>25525</v>
      </c>
      <c r="AM140" s="34">
        <v>20658</v>
      </c>
      <c r="AN140" s="34">
        <v>17673</v>
      </c>
      <c r="AO140" s="34">
        <v>18508</v>
      </c>
      <c r="AP140" s="34">
        <v>17163</v>
      </c>
      <c r="AQ140" s="34">
        <v>16293</v>
      </c>
      <c r="AR140" s="34">
        <v>18385</v>
      </c>
      <c r="AS140" s="34">
        <v>21219</v>
      </c>
      <c r="AT140" s="34">
        <v>21871</v>
      </c>
      <c r="AU140" s="34">
        <v>22191</v>
      </c>
      <c r="AV140" s="34">
        <v>23549</v>
      </c>
      <c r="AW140" s="34">
        <v>23279</v>
      </c>
      <c r="AX140" s="34">
        <v>23440</v>
      </c>
      <c r="AY140" s="34">
        <v>24222</v>
      </c>
      <c r="AZ140" s="34">
        <v>25308</v>
      </c>
      <c r="BA140" s="34">
        <v>27853</v>
      </c>
      <c r="BB140" s="34">
        <v>29221</v>
      </c>
      <c r="BC140" s="34">
        <v>31027</v>
      </c>
      <c r="BD140" s="34">
        <v>26362</v>
      </c>
      <c r="BE140" s="34">
        <v>26707</v>
      </c>
      <c r="BF140" s="34">
        <v>29983</v>
      </c>
      <c r="BG140" s="34">
        <v>29258</v>
      </c>
      <c r="BH140" s="34">
        <v>29723</v>
      </c>
      <c r="BI140" s="34">
        <v>36482</v>
      </c>
      <c r="BJ140" s="34">
        <v>46146</v>
      </c>
      <c r="BK140" s="34">
        <v>51626</v>
      </c>
      <c r="BL140" s="34">
        <v>58175</v>
      </c>
      <c r="BM140" s="34">
        <v>69784</v>
      </c>
      <c r="BN140" s="34">
        <v>80782</v>
      </c>
      <c r="BO140" s="34">
        <v>61677</v>
      </c>
      <c r="BP140" s="34">
        <v>91347</v>
      </c>
      <c r="BQ140" s="34">
        <v>108815</v>
      </c>
      <c r="BR140" s="34">
        <v>99606</v>
      </c>
      <c r="BS140" s="34">
        <v>96153</v>
      </c>
      <c r="BT140" s="34">
        <v>93043</v>
      </c>
      <c r="BU140" s="34">
        <v>81002</v>
      </c>
      <c r="BV140" s="34">
        <v>76214</v>
      </c>
      <c r="BW140" s="34">
        <v>88947</v>
      </c>
      <c r="BX140" s="34">
        <v>93970</v>
      </c>
      <c r="BY140" s="34">
        <v>90016</v>
      </c>
    </row>
    <row r="141" spans="1:77" x14ac:dyDescent="0.35">
      <c r="A141" s="34">
        <v>1963</v>
      </c>
      <c r="B141" s="34">
        <v>1995</v>
      </c>
      <c r="C141" s="44" t="s">
        <v>100</v>
      </c>
      <c r="D141" s="44" t="s">
        <v>744</v>
      </c>
      <c r="E141" s="45" t="s">
        <v>716</v>
      </c>
      <c r="F141" s="34" t="s">
        <v>745</v>
      </c>
      <c r="G141" s="34" t="s">
        <v>745</v>
      </c>
      <c r="H141" s="34" t="s">
        <v>745</v>
      </c>
      <c r="I141" s="34" t="s">
        <v>745</v>
      </c>
      <c r="J141" s="34" t="s">
        <v>745</v>
      </c>
      <c r="K141" s="34" t="s">
        <v>745</v>
      </c>
      <c r="L141" s="34" t="s">
        <v>745</v>
      </c>
      <c r="M141" s="34" t="s">
        <v>745</v>
      </c>
      <c r="N141" s="34" t="s">
        <v>745</v>
      </c>
      <c r="O141" s="34" t="s">
        <v>745</v>
      </c>
      <c r="P141" s="34" t="s">
        <v>745</v>
      </c>
      <c r="Q141" s="34" t="s">
        <v>745</v>
      </c>
      <c r="R141" s="34" t="s">
        <v>745</v>
      </c>
      <c r="S141" s="34" t="s">
        <v>745</v>
      </c>
      <c r="T141" s="34" t="s">
        <v>745</v>
      </c>
      <c r="U141" s="34">
        <v>735</v>
      </c>
      <c r="V141" s="34">
        <v>920</v>
      </c>
      <c r="W141" s="34">
        <v>935</v>
      </c>
      <c r="X141" s="34">
        <v>1254</v>
      </c>
      <c r="Y141" s="34">
        <v>1362</v>
      </c>
      <c r="Z141" s="34">
        <v>1589</v>
      </c>
      <c r="AA141" s="34">
        <v>1900</v>
      </c>
      <c r="AB141" s="34">
        <v>2388</v>
      </c>
      <c r="AC141" s="34">
        <v>2964</v>
      </c>
      <c r="AD141" s="34">
        <v>3817</v>
      </c>
      <c r="AE141" s="34">
        <v>5198</v>
      </c>
      <c r="AF141" s="34">
        <v>7091</v>
      </c>
      <c r="AG141" s="34">
        <v>7690</v>
      </c>
      <c r="AH141" s="34">
        <v>8730</v>
      </c>
      <c r="AI141" s="34">
        <v>10223</v>
      </c>
      <c r="AJ141" s="34">
        <v>13114</v>
      </c>
      <c r="AK141" s="34">
        <v>18208</v>
      </c>
      <c r="AL141" s="34">
        <v>20720</v>
      </c>
      <c r="AM141" s="34">
        <v>20334</v>
      </c>
      <c r="AN141" s="34">
        <v>20498</v>
      </c>
      <c r="AO141" s="34">
        <v>19734</v>
      </c>
      <c r="AP141" s="34">
        <v>23508</v>
      </c>
      <c r="AQ141" s="34">
        <v>24247</v>
      </c>
      <c r="AR141" s="34">
        <v>27206</v>
      </c>
      <c r="AS141" s="34">
        <v>34192</v>
      </c>
      <c r="AT141" s="34">
        <v>40341</v>
      </c>
      <c r="AU141" s="34">
        <v>44492</v>
      </c>
      <c r="AV141" s="34">
        <v>55642</v>
      </c>
      <c r="AW141" s="34">
        <v>60177</v>
      </c>
      <c r="AX141" s="34">
        <v>64334</v>
      </c>
      <c r="AY141" s="34">
        <v>64603</v>
      </c>
      <c r="AZ141" s="34">
        <v>76696</v>
      </c>
      <c r="BA141" s="34">
        <v>97849</v>
      </c>
      <c r="BB141" s="34">
        <v>107243</v>
      </c>
      <c r="BC141" s="34">
        <v>100756</v>
      </c>
      <c r="BD141" s="34">
        <v>111973</v>
      </c>
      <c r="BE141" s="34">
        <v>104433</v>
      </c>
      <c r="BF141" s="34">
        <v>115251</v>
      </c>
      <c r="BG141" s="34">
        <v>116660</v>
      </c>
      <c r="BH141" s="34">
        <v>125687</v>
      </c>
      <c r="BI141" s="34">
        <v>156147</v>
      </c>
      <c r="BJ141" s="34">
        <v>182623</v>
      </c>
      <c r="BK141" s="34">
        <v>192644</v>
      </c>
      <c r="BL141" s="34">
        <v>213717</v>
      </c>
      <c r="BM141" s="34">
        <v>253297</v>
      </c>
      <c r="BN141" s="34">
        <v>281493</v>
      </c>
      <c r="BO141" s="34">
        <v>227338</v>
      </c>
      <c r="BP141" s="34">
        <v>254418</v>
      </c>
      <c r="BQ141" s="34">
        <v>306551</v>
      </c>
      <c r="BR141" s="34">
        <v>295250</v>
      </c>
      <c r="BS141" s="34">
        <v>317833</v>
      </c>
      <c r="BT141" s="34">
        <v>324533</v>
      </c>
      <c r="BU141" s="34">
        <v>282274</v>
      </c>
      <c r="BV141" s="34">
        <v>289981</v>
      </c>
      <c r="BW141" s="34">
        <v>319531</v>
      </c>
      <c r="BX141" s="34">
        <v>346754</v>
      </c>
      <c r="BY141" s="34">
        <v>333622</v>
      </c>
    </row>
    <row r="142" spans="1:77" x14ac:dyDescent="0.35">
      <c r="A142" s="34">
        <v>1948</v>
      </c>
      <c r="B142" s="34">
        <v>1995</v>
      </c>
      <c r="C142" s="44" t="s">
        <v>180</v>
      </c>
      <c r="D142" s="44" t="s">
        <v>744</v>
      </c>
      <c r="E142" s="45" t="s">
        <v>716</v>
      </c>
      <c r="F142" s="34">
        <v>306</v>
      </c>
      <c r="G142" s="34">
        <v>298</v>
      </c>
      <c r="H142" s="34">
        <v>328</v>
      </c>
      <c r="I142" s="34">
        <v>400</v>
      </c>
      <c r="J142" s="34">
        <v>315</v>
      </c>
      <c r="K142" s="34">
        <v>329</v>
      </c>
      <c r="L142" s="34">
        <v>380</v>
      </c>
      <c r="M142" s="34">
        <v>407</v>
      </c>
      <c r="N142" s="34">
        <v>364</v>
      </c>
      <c r="O142" s="34">
        <v>353</v>
      </c>
      <c r="P142" s="34">
        <v>359</v>
      </c>
      <c r="Q142" s="34">
        <v>368</v>
      </c>
      <c r="R142" s="34">
        <v>385</v>
      </c>
      <c r="S142" s="34">
        <v>380</v>
      </c>
      <c r="T142" s="34">
        <v>380</v>
      </c>
      <c r="U142" s="34">
        <v>364</v>
      </c>
      <c r="V142" s="34">
        <v>394</v>
      </c>
      <c r="W142" s="34">
        <v>409</v>
      </c>
      <c r="X142" s="34">
        <v>357</v>
      </c>
      <c r="Y142" s="34">
        <v>348</v>
      </c>
      <c r="Z142" s="34">
        <v>342</v>
      </c>
      <c r="AA142" s="34">
        <v>322</v>
      </c>
      <c r="AB142" s="34">
        <v>342</v>
      </c>
      <c r="AC142" s="34">
        <v>344</v>
      </c>
      <c r="AD142" s="34">
        <v>338</v>
      </c>
      <c r="AE142" s="34">
        <v>410</v>
      </c>
      <c r="AF142" s="34">
        <v>527</v>
      </c>
      <c r="AG142" s="34">
        <v>569</v>
      </c>
      <c r="AH142" s="34">
        <v>572</v>
      </c>
      <c r="AI142" s="34">
        <v>761</v>
      </c>
      <c r="AJ142" s="34">
        <v>845</v>
      </c>
      <c r="AK142" s="34">
        <v>981</v>
      </c>
      <c r="AL142" s="34">
        <v>1062</v>
      </c>
      <c r="AM142" s="34">
        <v>1088</v>
      </c>
      <c r="AN142" s="34">
        <v>1031</v>
      </c>
      <c r="AO142" s="34">
        <v>1063</v>
      </c>
      <c r="AP142" s="34">
        <v>1467</v>
      </c>
      <c r="AQ142" s="34">
        <v>1333</v>
      </c>
      <c r="AR142" s="34">
        <v>1215</v>
      </c>
      <c r="AS142" s="34">
        <v>1393</v>
      </c>
      <c r="AT142" s="34">
        <v>1476</v>
      </c>
      <c r="AU142" s="34">
        <v>1545</v>
      </c>
      <c r="AV142" s="34">
        <v>1912</v>
      </c>
      <c r="AW142" s="34">
        <v>1987</v>
      </c>
      <c r="AX142" s="34">
        <v>2455</v>
      </c>
      <c r="AY142" s="34">
        <v>2859</v>
      </c>
      <c r="AZ142" s="34">
        <v>3208</v>
      </c>
      <c r="BA142" s="34">
        <v>3798</v>
      </c>
      <c r="BB142" s="34">
        <v>4095</v>
      </c>
      <c r="BC142" s="34">
        <v>4639</v>
      </c>
      <c r="BD142" s="34">
        <v>4809</v>
      </c>
      <c r="BE142" s="34">
        <v>4594</v>
      </c>
      <c r="BF142" s="34">
        <v>5430</v>
      </c>
      <c r="BG142" s="34">
        <v>4816</v>
      </c>
      <c r="BH142" s="34">
        <v>4699</v>
      </c>
      <c r="BI142" s="34">
        <v>5125</v>
      </c>
      <c r="BJ142" s="34">
        <v>5757</v>
      </c>
      <c r="BK142" s="34">
        <v>6347</v>
      </c>
      <c r="BL142" s="34">
        <v>6886</v>
      </c>
      <c r="BM142" s="34">
        <v>7740</v>
      </c>
      <c r="BN142" s="34">
        <v>8452</v>
      </c>
      <c r="BO142" s="34">
        <v>7345</v>
      </c>
      <c r="BP142" s="34">
        <v>8602</v>
      </c>
      <c r="BQ142" s="34">
        <v>10236</v>
      </c>
      <c r="BR142" s="34">
        <v>9380</v>
      </c>
      <c r="BS142" s="34">
        <v>10208</v>
      </c>
      <c r="BT142" s="34">
        <v>11298</v>
      </c>
      <c r="BU142" s="34">
        <v>10547</v>
      </c>
      <c r="BV142" s="34">
        <v>10310</v>
      </c>
      <c r="BW142" s="34">
        <v>11360</v>
      </c>
      <c r="BX142" s="34">
        <v>11890</v>
      </c>
      <c r="BY142" s="34">
        <v>11940</v>
      </c>
    </row>
    <row r="143" spans="1:77" x14ac:dyDescent="0.35">
      <c r="A143" s="34">
        <v>1978</v>
      </c>
      <c r="B143" s="34">
        <v>1995</v>
      </c>
      <c r="C143" s="44" t="s">
        <v>278</v>
      </c>
      <c r="D143" s="44" t="s">
        <v>744</v>
      </c>
      <c r="E143" s="45" t="s">
        <v>716</v>
      </c>
      <c r="F143" s="34" t="s">
        <v>745</v>
      </c>
      <c r="G143" s="34" t="s">
        <v>745</v>
      </c>
      <c r="H143" s="34" t="s">
        <v>745</v>
      </c>
      <c r="I143" s="34" t="s">
        <v>745</v>
      </c>
      <c r="J143" s="34" t="s">
        <v>745</v>
      </c>
      <c r="K143" s="34" t="s">
        <v>745</v>
      </c>
      <c r="L143" s="34" t="s">
        <v>745</v>
      </c>
      <c r="M143" s="34" t="s">
        <v>745</v>
      </c>
      <c r="N143" s="34" t="s">
        <v>745</v>
      </c>
      <c r="O143" s="34" t="s">
        <v>745</v>
      </c>
      <c r="P143" s="34" t="s">
        <v>745</v>
      </c>
      <c r="Q143" s="34" t="s">
        <v>745</v>
      </c>
      <c r="R143" s="34" t="s">
        <v>745</v>
      </c>
      <c r="S143" s="34" t="s">
        <v>745</v>
      </c>
      <c r="T143" s="34" t="s">
        <v>745</v>
      </c>
      <c r="U143" s="34" t="s">
        <v>745</v>
      </c>
      <c r="V143" s="34" t="s">
        <v>745</v>
      </c>
      <c r="W143" s="34" t="s">
        <v>745</v>
      </c>
      <c r="X143" s="34" t="s">
        <v>745</v>
      </c>
      <c r="Y143" s="34" t="s">
        <v>745</v>
      </c>
      <c r="Z143" s="34" t="s">
        <v>745</v>
      </c>
      <c r="AA143" s="34" t="s">
        <v>745</v>
      </c>
      <c r="AB143" s="34" t="s">
        <v>745</v>
      </c>
      <c r="AC143" s="34" t="s">
        <v>745</v>
      </c>
      <c r="AD143" s="34" t="s">
        <v>745</v>
      </c>
      <c r="AE143" s="34" t="s">
        <v>745</v>
      </c>
      <c r="AF143" s="34" t="s">
        <v>745</v>
      </c>
      <c r="AG143" s="34" t="s">
        <v>745</v>
      </c>
      <c r="AH143" s="34" t="s">
        <v>745</v>
      </c>
      <c r="AI143" s="34" t="s">
        <v>745</v>
      </c>
      <c r="AJ143" s="34">
        <v>369</v>
      </c>
      <c r="AK143" s="34">
        <v>444</v>
      </c>
      <c r="AL143" s="34">
        <v>514</v>
      </c>
      <c r="AM143" s="34">
        <v>474</v>
      </c>
      <c r="AN143" s="34">
        <v>429</v>
      </c>
      <c r="AO143" s="34">
        <v>367</v>
      </c>
      <c r="AP143" s="34">
        <v>356</v>
      </c>
      <c r="AQ143" s="34">
        <v>329</v>
      </c>
      <c r="AR143" s="34">
        <v>335</v>
      </c>
      <c r="AS143" s="34">
        <v>306</v>
      </c>
      <c r="AT143" s="34">
        <v>410</v>
      </c>
      <c r="AU143" s="34">
        <v>542</v>
      </c>
      <c r="AV143" s="34">
        <v>472</v>
      </c>
      <c r="AW143" s="34">
        <v>359</v>
      </c>
      <c r="AX143" s="34">
        <v>391</v>
      </c>
      <c r="AY143" s="34">
        <v>326</v>
      </c>
      <c r="AZ143" s="34">
        <v>271</v>
      </c>
      <c r="BA143" s="34">
        <v>477</v>
      </c>
      <c r="BB143" s="34">
        <v>537</v>
      </c>
      <c r="BC143" s="34">
        <v>564</v>
      </c>
      <c r="BD143" s="34">
        <v>345</v>
      </c>
      <c r="BE143" s="34">
        <v>351</v>
      </c>
      <c r="BF143" s="34">
        <v>396</v>
      </c>
      <c r="BG143" s="34">
        <v>403</v>
      </c>
      <c r="BH143" s="34">
        <v>469</v>
      </c>
      <c r="BI143" s="34">
        <v>638</v>
      </c>
      <c r="BJ143" s="34">
        <v>874</v>
      </c>
      <c r="BK143" s="34">
        <v>997</v>
      </c>
      <c r="BL143" s="34">
        <v>1175</v>
      </c>
      <c r="BM143" s="34">
        <v>1359</v>
      </c>
      <c r="BN143" s="34">
        <v>1743</v>
      </c>
      <c r="BO143" s="34">
        <v>1402</v>
      </c>
      <c r="BP143" s="34">
        <v>2026</v>
      </c>
      <c r="BQ143" s="34">
        <v>2467</v>
      </c>
      <c r="BR143" s="34">
        <v>2695</v>
      </c>
      <c r="BS143" s="34">
        <v>2416</v>
      </c>
      <c r="BT143" s="34">
        <v>2113</v>
      </c>
      <c r="BU143" s="34">
        <v>1652</v>
      </c>
      <c r="BV143" s="34">
        <v>1439</v>
      </c>
      <c r="BW143" s="34">
        <v>2035</v>
      </c>
      <c r="BX143" s="34">
        <v>2129</v>
      </c>
      <c r="BY143" s="34">
        <v>2210</v>
      </c>
    </row>
    <row r="144" spans="1:77" x14ac:dyDescent="0.35">
      <c r="A144" s="34">
        <v>1950</v>
      </c>
      <c r="B144" s="34">
        <v>1995</v>
      </c>
      <c r="C144" s="44" t="s">
        <v>284</v>
      </c>
      <c r="D144" s="44" t="s">
        <v>744</v>
      </c>
      <c r="E144" s="45" t="s">
        <v>716</v>
      </c>
      <c r="F144" s="34" t="s">
        <v>745</v>
      </c>
      <c r="G144" s="34" t="s">
        <v>745</v>
      </c>
      <c r="H144" s="34">
        <v>1103</v>
      </c>
      <c r="I144" s="34">
        <v>1783</v>
      </c>
      <c r="J144" s="34">
        <v>1572</v>
      </c>
      <c r="K144" s="34">
        <v>1481</v>
      </c>
      <c r="L144" s="34">
        <v>1584</v>
      </c>
      <c r="M144" s="34">
        <v>1727</v>
      </c>
      <c r="N144" s="34">
        <v>1946</v>
      </c>
      <c r="O144" s="34">
        <v>2138</v>
      </c>
      <c r="P144" s="34">
        <v>2087</v>
      </c>
      <c r="Q144" s="34">
        <v>2208</v>
      </c>
      <c r="R144" s="34">
        <v>2566</v>
      </c>
      <c r="S144" s="34">
        <v>2745</v>
      </c>
      <c r="T144" s="34">
        <v>2925</v>
      </c>
      <c r="U144" s="34">
        <v>3203</v>
      </c>
      <c r="V144" s="34">
        <v>3675</v>
      </c>
      <c r="W144" s="34">
        <v>3971</v>
      </c>
      <c r="X144" s="34">
        <v>4266</v>
      </c>
      <c r="Y144" s="34">
        <v>4528</v>
      </c>
      <c r="Z144" s="34">
        <v>4910</v>
      </c>
      <c r="AA144" s="34">
        <v>5695</v>
      </c>
      <c r="AB144" s="34">
        <v>6795</v>
      </c>
      <c r="AC144" s="34">
        <v>7463</v>
      </c>
      <c r="AD144" s="34">
        <v>8769</v>
      </c>
      <c r="AE144" s="34">
        <v>12201</v>
      </c>
      <c r="AF144" s="34">
        <v>15939</v>
      </c>
      <c r="AG144" s="34">
        <v>17384</v>
      </c>
      <c r="AH144" s="34">
        <v>18435</v>
      </c>
      <c r="AI144" s="34">
        <v>19082</v>
      </c>
      <c r="AJ144" s="34">
        <v>21790</v>
      </c>
      <c r="AK144" s="34">
        <v>27602</v>
      </c>
      <c r="AL144" s="34">
        <v>30906</v>
      </c>
      <c r="AM144" s="34">
        <v>28658</v>
      </c>
      <c r="AN144" s="34">
        <v>26808</v>
      </c>
      <c r="AO144" s="34">
        <v>27446</v>
      </c>
      <c r="AP144" s="34">
        <v>29378</v>
      </c>
      <c r="AQ144" s="34">
        <v>30461</v>
      </c>
      <c r="AR144" s="34">
        <v>37263</v>
      </c>
      <c r="AS144" s="34">
        <v>44506</v>
      </c>
      <c r="AT144" s="34">
        <v>49747</v>
      </c>
      <c r="AU144" s="34">
        <v>51547</v>
      </c>
      <c r="AV144" s="34">
        <v>57540</v>
      </c>
      <c r="AW144" s="34">
        <v>55217</v>
      </c>
      <c r="AX144" s="34">
        <v>56118</v>
      </c>
      <c r="AY144" s="34">
        <v>49934</v>
      </c>
      <c r="AZ144" s="34">
        <v>65822</v>
      </c>
      <c r="BA144" s="34">
        <v>80440</v>
      </c>
      <c r="BB144" s="34">
        <v>84916</v>
      </c>
      <c r="BC144" s="34">
        <v>82757</v>
      </c>
      <c r="BD144" s="34">
        <v>84767</v>
      </c>
      <c r="BE144" s="34">
        <v>84889</v>
      </c>
      <c r="BF144" s="34">
        <v>87132</v>
      </c>
      <c r="BG144" s="34">
        <v>75645</v>
      </c>
      <c r="BH144" s="34">
        <v>81499</v>
      </c>
      <c r="BI144" s="34">
        <v>102104</v>
      </c>
      <c r="BJ144" s="34">
        <v>123267</v>
      </c>
      <c r="BK144" s="34">
        <v>130962</v>
      </c>
      <c r="BL144" s="34">
        <v>147793</v>
      </c>
      <c r="BM144" s="34">
        <v>168817</v>
      </c>
      <c r="BN144" s="34">
        <v>183327</v>
      </c>
      <c r="BO144" s="34">
        <v>130781</v>
      </c>
      <c r="BP144" s="34">
        <v>158549</v>
      </c>
      <c r="BQ144" s="34">
        <v>186963</v>
      </c>
      <c r="BR144" s="34">
        <v>172345</v>
      </c>
      <c r="BS144" s="34">
        <v>167550</v>
      </c>
      <c r="BT144" s="34">
        <v>164645</v>
      </c>
      <c r="BU144" s="34">
        <v>140023</v>
      </c>
      <c r="BV144" s="34">
        <v>139290</v>
      </c>
      <c r="BW144" s="34">
        <v>152920</v>
      </c>
      <c r="BX144" s="34">
        <v>165968</v>
      </c>
      <c r="BY144" s="34">
        <v>160575</v>
      </c>
    </row>
    <row r="145" spans="1:77" x14ac:dyDescent="0.35">
      <c r="A145" s="34">
        <v>1966</v>
      </c>
      <c r="B145" s="34">
        <v>1995</v>
      </c>
      <c r="C145" s="44" t="s">
        <v>60</v>
      </c>
      <c r="D145" s="44" t="s">
        <v>744</v>
      </c>
      <c r="E145" s="45" t="s">
        <v>716</v>
      </c>
      <c r="F145" s="34" t="s">
        <v>745</v>
      </c>
      <c r="G145" s="34" t="s">
        <v>745</v>
      </c>
      <c r="H145" s="34" t="s">
        <v>745</v>
      </c>
      <c r="I145" s="34" t="s">
        <v>745</v>
      </c>
      <c r="J145" s="34" t="s">
        <v>745</v>
      </c>
      <c r="K145" s="34" t="s">
        <v>745</v>
      </c>
      <c r="L145" s="34" t="s">
        <v>745</v>
      </c>
      <c r="M145" s="34" t="s">
        <v>745</v>
      </c>
      <c r="N145" s="34" t="s">
        <v>745</v>
      </c>
      <c r="O145" s="34" t="s">
        <v>745</v>
      </c>
      <c r="P145" s="34" t="s">
        <v>745</v>
      </c>
      <c r="Q145" s="34" t="s">
        <v>745</v>
      </c>
      <c r="R145" s="34" t="s">
        <v>745</v>
      </c>
      <c r="S145" s="34" t="s">
        <v>745</v>
      </c>
      <c r="T145" s="34" t="s">
        <v>745</v>
      </c>
      <c r="U145" s="34" t="s">
        <v>745</v>
      </c>
      <c r="V145" s="34" t="s">
        <v>745</v>
      </c>
      <c r="W145" s="34" t="s">
        <v>745</v>
      </c>
      <c r="X145" s="34">
        <v>3248</v>
      </c>
      <c r="Y145" s="34">
        <v>3468</v>
      </c>
      <c r="Z145" s="34">
        <v>3967</v>
      </c>
      <c r="AA145" s="34">
        <v>4576</v>
      </c>
      <c r="AB145" s="34">
        <v>5063</v>
      </c>
      <c r="AC145" s="34">
        <v>5738</v>
      </c>
      <c r="AD145" s="34">
        <v>6842</v>
      </c>
      <c r="AE145" s="34">
        <v>9528</v>
      </c>
      <c r="AF145" s="34">
        <v>11934</v>
      </c>
      <c r="AG145" s="34">
        <v>12953</v>
      </c>
      <c r="AH145" s="34">
        <v>14835</v>
      </c>
      <c r="AI145" s="34">
        <v>17614</v>
      </c>
      <c r="AJ145" s="34">
        <v>23560</v>
      </c>
      <c r="AK145" s="34">
        <v>26538</v>
      </c>
      <c r="AL145" s="34">
        <v>29632</v>
      </c>
      <c r="AM145" s="34">
        <v>27031</v>
      </c>
      <c r="AN145" s="34">
        <v>26018</v>
      </c>
      <c r="AO145" s="34">
        <v>25592</v>
      </c>
      <c r="AP145" s="34">
        <v>25851</v>
      </c>
      <c r="AQ145" s="34">
        <v>27433</v>
      </c>
      <c r="AR145" s="34">
        <v>37455</v>
      </c>
      <c r="AS145" s="34">
        <v>45515</v>
      </c>
      <c r="AT145" s="34">
        <v>50704</v>
      </c>
      <c r="AU145" s="34">
        <v>51525</v>
      </c>
      <c r="AV145" s="34">
        <v>63784</v>
      </c>
      <c r="AW145" s="34">
        <v>61517</v>
      </c>
      <c r="AX145" s="34">
        <v>65678</v>
      </c>
      <c r="AY145" s="34">
        <v>63185</v>
      </c>
      <c r="AZ145" s="34">
        <v>70360</v>
      </c>
      <c r="BA145" s="34">
        <v>81641</v>
      </c>
      <c r="BB145" s="34">
        <v>79747</v>
      </c>
      <c r="BC145" s="34">
        <v>76150</v>
      </c>
      <c r="BD145" s="34">
        <v>78856</v>
      </c>
      <c r="BE145" s="34">
        <v>80300</v>
      </c>
      <c r="BF145" s="34">
        <v>80500</v>
      </c>
      <c r="BG145" s="34">
        <v>82144</v>
      </c>
      <c r="BH145" s="34">
        <v>91699</v>
      </c>
      <c r="BI145" s="34">
        <v>104822</v>
      </c>
      <c r="BJ145" s="34">
        <v>122844</v>
      </c>
      <c r="BK145" s="34">
        <v>130930</v>
      </c>
      <c r="BL145" s="34">
        <v>147856</v>
      </c>
      <c r="BM145" s="34">
        <v>172078</v>
      </c>
      <c r="BN145" s="34">
        <v>200759</v>
      </c>
      <c r="BO145" s="34">
        <v>172474</v>
      </c>
      <c r="BP145" s="34">
        <v>195609</v>
      </c>
      <c r="BQ145" s="34">
        <v>234819</v>
      </c>
      <c r="BR145" s="34">
        <v>312464</v>
      </c>
      <c r="BS145" s="34">
        <v>357852</v>
      </c>
      <c r="BT145" s="34">
        <v>311204</v>
      </c>
      <c r="BU145" s="34">
        <v>289720</v>
      </c>
      <c r="BV145" s="34">
        <v>302900</v>
      </c>
      <c r="BW145" s="34">
        <v>299603</v>
      </c>
      <c r="BX145" s="34">
        <v>310749</v>
      </c>
      <c r="BY145" s="34">
        <v>313934</v>
      </c>
    </row>
    <row r="146" spans="1:77" x14ac:dyDescent="0.35">
      <c r="B146" s="34">
        <v>2002</v>
      </c>
      <c r="C146" s="44" t="s">
        <v>748</v>
      </c>
      <c r="D146" s="44" t="s">
        <v>744</v>
      </c>
      <c r="E146" s="45" t="s">
        <v>716</v>
      </c>
      <c r="F146" s="34" t="s">
        <v>745</v>
      </c>
      <c r="G146" s="34" t="s">
        <v>745</v>
      </c>
      <c r="H146" s="34" t="s">
        <v>745</v>
      </c>
      <c r="I146" s="34" t="s">
        <v>745</v>
      </c>
      <c r="J146" s="34" t="s">
        <v>745</v>
      </c>
      <c r="K146" s="34" t="s">
        <v>745</v>
      </c>
      <c r="L146" s="34" t="s">
        <v>745</v>
      </c>
      <c r="M146" s="34" t="s">
        <v>745</v>
      </c>
      <c r="N146" s="34" t="s">
        <v>745</v>
      </c>
      <c r="O146" s="34" t="s">
        <v>745</v>
      </c>
      <c r="P146" s="34" t="s">
        <v>745</v>
      </c>
      <c r="Q146" s="34" t="s">
        <v>745</v>
      </c>
      <c r="R146" s="34" t="s">
        <v>745</v>
      </c>
      <c r="S146" s="34" t="s">
        <v>745</v>
      </c>
      <c r="T146" s="34" t="s">
        <v>745</v>
      </c>
      <c r="U146" s="34" t="s">
        <v>745</v>
      </c>
      <c r="V146" s="34" t="s">
        <v>745</v>
      </c>
      <c r="W146" s="34" t="s">
        <v>745</v>
      </c>
      <c r="X146" s="34" t="s">
        <v>745</v>
      </c>
      <c r="Y146" s="34" t="s">
        <v>745</v>
      </c>
      <c r="Z146" s="34" t="s">
        <v>745</v>
      </c>
      <c r="AA146" s="34" t="s">
        <v>745</v>
      </c>
      <c r="AB146" s="34" t="s">
        <v>745</v>
      </c>
      <c r="AC146" s="34" t="s">
        <v>745</v>
      </c>
      <c r="AD146" s="34" t="s">
        <v>745</v>
      </c>
      <c r="AE146" s="34" t="s">
        <v>745</v>
      </c>
      <c r="AF146" s="34" t="s">
        <v>745</v>
      </c>
      <c r="AG146" s="34" t="s">
        <v>745</v>
      </c>
      <c r="AH146" s="34" t="s">
        <v>745</v>
      </c>
      <c r="AI146" s="34" t="s">
        <v>745</v>
      </c>
      <c r="AJ146" s="34" t="s">
        <v>745</v>
      </c>
      <c r="AK146" s="34" t="s">
        <v>745</v>
      </c>
      <c r="AL146" s="34" t="s">
        <v>745</v>
      </c>
      <c r="AM146" s="34" t="s">
        <v>745</v>
      </c>
      <c r="AN146" s="34" t="s">
        <v>745</v>
      </c>
      <c r="AO146" s="34" t="s">
        <v>745</v>
      </c>
      <c r="AP146" s="34" t="s">
        <v>745</v>
      </c>
      <c r="AQ146" s="34" t="s">
        <v>745</v>
      </c>
      <c r="AR146" s="34" t="s">
        <v>745</v>
      </c>
      <c r="AS146" s="34" t="s">
        <v>745</v>
      </c>
      <c r="AT146" s="34" t="s">
        <v>745</v>
      </c>
      <c r="AU146" s="34" t="s">
        <v>745</v>
      </c>
      <c r="AV146" s="34" t="s">
        <v>745</v>
      </c>
      <c r="AW146" s="34" t="s">
        <v>745</v>
      </c>
      <c r="AX146" s="34" t="s">
        <v>745</v>
      </c>
      <c r="AY146" s="34" t="s">
        <v>745</v>
      </c>
      <c r="AZ146" s="34" t="s">
        <v>745</v>
      </c>
      <c r="BA146" s="34" t="s">
        <v>745</v>
      </c>
      <c r="BB146" s="34" t="s">
        <v>745</v>
      </c>
      <c r="BC146" s="34" t="s">
        <v>745</v>
      </c>
      <c r="BD146" s="34" t="s">
        <v>745</v>
      </c>
      <c r="BE146" s="34" t="s">
        <v>745</v>
      </c>
      <c r="BF146" s="34" t="s">
        <v>745</v>
      </c>
      <c r="BG146" s="34" t="s">
        <v>745</v>
      </c>
      <c r="BH146" s="34">
        <v>135080</v>
      </c>
      <c r="BI146" s="34">
        <v>150298</v>
      </c>
      <c r="BJ146" s="34">
        <v>182432</v>
      </c>
      <c r="BK146" s="34">
        <v>198432</v>
      </c>
      <c r="BL146" s="34">
        <v>224017</v>
      </c>
      <c r="BM146" s="34">
        <v>246677</v>
      </c>
      <c r="BN146" s="34">
        <v>255629</v>
      </c>
      <c r="BO146" s="34">
        <v>203675</v>
      </c>
      <c r="BP146" s="34">
        <v>274601</v>
      </c>
      <c r="BQ146" s="34">
        <v>308257</v>
      </c>
      <c r="BR146" s="34">
        <v>306409</v>
      </c>
      <c r="BS146" s="34">
        <v>311428</v>
      </c>
      <c r="BT146" s="34">
        <v>320092</v>
      </c>
      <c r="BU146" s="34">
        <v>285344</v>
      </c>
      <c r="BV146" s="34">
        <v>280321</v>
      </c>
      <c r="BW146" s="34">
        <v>317249</v>
      </c>
      <c r="BX146" s="34">
        <v>335909</v>
      </c>
      <c r="BY146" s="34">
        <v>330622</v>
      </c>
    </row>
    <row r="147" spans="1:77" x14ac:dyDescent="0.35">
      <c r="B147" s="34">
        <v>2013</v>
      </c>
      <c r="C147" s="44" t="s">
        <v>296</v>
      </c>
      <c r="D147" s="44" t="s">
        <v>744</v>
      </c>
      <c r="E147" s="45" t="s">
        <v>716</v>
      </c>
      <c r="F147" s="34" t="s">
        <v>745</v>
      </c>
      <c r="G147" s="34" t="s">
        <v>745</v>
      </c>
      <c r="H147" s="34" t="s">
        <v>745</v>
      </c>
      <c r="I147" s="34" t="s">
        <v>745</v>
      </c>
      <c r="J147" s="34" t="s">
        <v>745</v>
      </c>
      <c r="K147" s="34" t="s">
        <v>745</v>
      </c>
      <c r="L147" s="34" t="s">
        <v>745</v>
      </c>
      <c r="M147" s="34" t="s">
        <v>745</v>
      </c>
      <c r="N147" s="34" t="s">
        <v>745</v>
      </c>
      <c r="O147" s="34" t="s">
        <v>745</v>
      </c>
      <c r="P147" s="34" t="s">
        <v>745</v>
      </c>
      <c r="Q147" s="34" t="s">
        <v>745</v>
      </c>
      <c r="R147" s="34" t="s">
        <v>745</v>
      </c>
      <c r="S147" s="34" t="s">
        <v>745</v>
      </c>
      <c r="T147" s="34" t="s">
        <v>745</v>
      </c>
      <c r="U147" s="34" t="s">
        <v>745</v>
      </c>
      <c r="V147" s="34" t="s">
        <v>745</v>
      </c>
      <c r="W147" s="34" t="s">
        <v>745</v>
      </c>
      <c r="X147" s="34" t="s">
        <v>745</v>
      </c>
      <c r="Y147" s="34" t="s">
        <v>745</v>
      </c>
      <c r="Z147" s="34" t="s">
        <v>745</v>
      </c>
      <c r="AA147" s="34" t="s">
        <v>745</v>
      </c>
      <c r="AB147" s="34" t="s">
        <v>745</v>
      </c>
      <c r="AC147" s="34" t="s">
        <v>745</v>
      </c>
      <c r="AD147" s="34" t="s">
        <v>745</v>
      </c>
      <c r="AE147" s="34" t="s">
        <v>745</v>
      </c>
      <c r="AF147" s="34" t="s">
        <v>745</v>
      </c>
      <c r="AG147" s="34" t="s">
        <v>745</v>
      </c>
      <c r="AH147" s="34" t="s">
        <v>745</v>
      </c>
      <c r="AI147" s="34" t="s">
        <v>745</v>
      </c>
      <c r="AJ147" s="34" t="s">
        <v>745</v>
      </c>
      <c r="AK147" s="34" t="s">
        <v>745</v>
      </c>
      <c r="AL147" s="34" t="s">
        <v>745</v>
      </c>
      <c r="AM147" s="34" t="s">
        <v>745</v>
      </c>
      <c r="AN147" s="34" t="s">
        <v>745</v>
      </c>
      <c r="AO147" s="34" t="s">
        <v>745</v>
      </c>
      <c r="AP147" s="34" t="s">
        <v>745</v>
      </c>
      <c r="AQ147" s="34" t="s">
        <v>745</v>
      </c>
      <c r="AR147" s="34" t="s">
        <v>745</v>
      </c>
      <c r="AS147" s="34" t="s">
        <v>745</v>
      </c>
      <c r="AT147" s="34" t="s">
        <v>745</v>
      </c>
      <c r="AU147" s="34" t="s">
        <v>745</v>
      </c>
      <c r="AV147" s="34" t="s">
        <v>745</v>
      </c>
      <c r="AW147" s="34" t="s">
        <v>745</v>
      </c>
      <c r="AX147" s="34" t="s">
        <v>745</v>
      </c>
      <c r="AY147" s="34" t="s">
        <v>745</v>
      </c>
      <c r="AZ147" s="34" t="s">
        <v>745</v>
      </c>
      <c r="BA147" s="34" t="s">
        <v>745</v>
      </c>
      <c r="BB147" s="34" t="s">
        <v>745</v>
      </c>
      <c r="BC147" s="34" t="s">
        <v>745</v>
      </c>
      <c r="BD147" s="34" t="s">
        <v>745</v>
      </c>
      <c r="BE147" s="34" t="s">
        <v>745</v>
      </c>
      <c r="BF147" s="34" t="s">
        <v>745</v>
      </c>
      <c r="BG147" s="34" t="s">
        <v>745</v>
      </c>
      <c r="BH147" s="34" t="s">
        <v>745</v>
      </c>
      <c r="BI147" s="34" t="s">
        <v>745</v>
      </c>
      <c r="BJ147" s="34" t="s">
        <v>745</v>
      </c>
      <c r="BK147" s="34" t="s">
        <v>745</v>
      </c>
      <c r="BL147" s="34" t="s">
        <v>745</v>
      </c>
      <c r="BM147" s="34" t="s">
        <v>745</v>
      </c>
      <c r="BN147" s="34" t="s">
        <v>745</v>
      </c>
      <c r="BO147" s="34" t="s">
        <v>745</v>
      </c>
      <c r="BP147" s="34" t="s">
        <v>745</v>
      </c>
      <c r="BQ147" s="34" t="s">
        <v>745</v>
      </c>
      <c r="BR147" s="34" t="s">
        <v>745</v>
      </c>
      <c r="BS147" s="34">
        <v>1162</v>
      </c>
      <c r="BT147" s="34">
        <v>977</v>
      </c>
      <c r="BU147" s="34">
        <v>891</v>
      </c>
      <c r="BV147" s="34">
        <v>899</v>
      </c>
      <c r="BW147" s="34">
        <v>1198</v>
      </c>
      <c r="BX147" s="34">
        <v>1073</v>
      </c>
      <c r="BY147" s="34">
        <v>1250</v>
      </c>
    </row>
    <row r="148" spans="1:77" x14ac:dyDescent="0.35">
      <c r="A148" s="34">
        <v>1961</v>
      </c>
      <c r="B148" s="34">
        <v>1995</v>
      </c>
      <c r="C148" s="44" t="s">
        <v>308</v>
      </c>
      <c r="D148" s="44" t="s">
        <v>744</v>
      </c>
      <c r="E148" s="45" t="s">
        <v>716</v>
      </c>
      <c r="F148" s="34" t="s">
        <v>745</v>
      </c>
      <c r="G148" s="34" t="s">
        <v>745</v>
      </c>
      <c r="H148" s="34" t="s">
        <v>745</v>
      </c>
      <c r="I148" s="34" t="s">
        <v>745</v>
      </c>
      <c r="J148" s="34" t="s">
        <v>745</v>
      </c>
      <c r="K148" s="34" t="s">
        <v>745</v>
      </c>
      <c r="L148" s="34" t="s">
        <v>745</v>
      </c>
      <c r="M148" s="34" t="s">
        <v>745</v>
      </c>
      <c r="N148" s="34" t="s">
        <v>745</v>
      </c>
      <c r="O148" s="34" t="s">
        <v>745</v>
      </c>
      <c r="P148" s="34" t="s">
        <v>745</v>
      </c>
      <c r="Q148" s="34" t="s">
        <v>745</v>
      </c>
      <c r="R148" s="34" t="s">
        <v>745</v>
      </c>
      <c r="S148" s="34">
        <v>138</v>
      </c>
      <c r="T148" s="34">
        <v>146</v>
      </c>
      <c r="U148" s="34">
        <v>179</v>
      </c>
      <c r="V148" s="34">
        <v>225</v>
      </c>
      <c r="W148" s="34">
        <v>207</v>
      </c>
      <c r="X148" s="34">
        <v>265</v>
      </c>
      <c r="Y148" s="34">
        <v>252</v>
      </c>
      <c r="Z148" s="34">
        <v>241</v>
      </c>
      <c r="AA148" s="34">
        <v>246</v>
      </c>
      <c r="AB148" s="34">
        <v>252</v>
      </c>
      <c r="AC148" s="34">
        <v>268</v>
      </c>
      <c r="AD148" s="34">
        <v>324</v>
      </c>
      <c r="AE148" s="34">
        <v>368</v>
      </c>
      <c r="AF148" s="34">
        <v>403</v>
      </c>
      <c r="AG148" s="34">
        <v>372</v>
      </c>
      <c r="AH148" s="34">
        <v>440</v>
      </c>
      <c r="AI148" s="34">
        <v>507</v>
      </c>
      <c r="AJ148" s="34">
        <v>476</v>
      </c>
      <c r="AK148" s="34">
        <v>497</v>
      </c>
      <c r="AL148" s="34">
        <v>511</v>
      </c>
      <c r="AM148" s="34">
        <v>580</v>
      </c>
      <c r="AN148" s="34">
        <v>450</v>
      </c>
      <c r="AO148" s="34">
        <v>364</v>
      </c>
      <c r="AP148" s="34">
        <v>298</v>
      </c>
      <c r="AQ148" s="34">
        <v>247</v>
      </c>
      <c r="AR148" s="34">
        <v>361</v>
      </c>
      <c r="AS148" s="34">
        <v>289</v>
      </c>
      <c r="AT148" s="34">
        <v>275</v>
      </c>
      <c r="AU148" s="34">
        <v>365</v>
      </c>
      <c r="AV148" s="34">
        <v>331</v>
      </c>
      <c r="AW148" s="34">
        <v>342</v>
      </c>
      <c r="AX148" s="34">
        <v>416</v>
      </c>
      <c r="AY148" s="34">
        <v>450</v>
      </c>
      <c r="AZ148" s="34">
        <v>519</v>
      </c>
      <c r="BA148" s="34">
        <v>682</v>
      </c>
      <c r="BB148" s="34">
        <v>784</v>
      </c>
      <c r="BC148" s="34">
        <v>753</v>
      </c>
      <c r="BD148" s="34">
        <v>589</v>
      </c>
      <c r="BE148" s="34">
        <v>543</v>
      </c>
      <c r="BF148" s="34">
        <v>734</v>
      </c>
      <c r="BG148" s="34">
        <v>851</v>
      </c>
      <c r="BH148" s="34">
        <v>980</v>
      </c>
      <c r="BI148" s="34">
        <v>1216</v>
      </c>
      <c r="BJ148" s="34">
        <v>1479</v>
      </c>
      <c r="BK148" s="34">
        <v>1679</v>
      </c>
      <c r="BL148" s="34">
        <v>1865</v>
      </c>
      <c r="BM148" s="34">
        <v>2139</v>
      </c>
      <c r="BN148" s="34">
        <v>3121</v>
      </c>
      <c r="BO148" s="34">
        <v>2982</v>
      </c>
      <c r="BP148" s="34">
        <v>4051</v>
      </c>
      <c r="BQ148" s="34">
        <v>4735</v>
      </c>
      <c r="BR148" s="34">
        <v>5075</v>
      </c>
      <c r="BS148" s="34">
        <v>4559</v>
      </c>
      <c r="BT148" s="34">
        <v>4628</v>
      </c>
      <c r="BU148" s="34">
        <v>4834</v>
      </c>
      <c r="BV148" s="34">
        <v>4500</v>
      </c>
      <c r="BW148" s="34">
        <v>4113</v>
      </c>
      <c r="BX148" s="34">
        <v>4041</v>
      </c>
      <c r="BY148" s="34">
        <v>5005</v>
      </c>
    </row>
    <row r="149" spans="1:77" x14ac:dyDescent="0.35">
      <c r="A149" s="34">
        <v>1982</v>
      </c>
      <c r="B149" s="34">
        <v>1995</v>
      </c>
      <c r="C149" s="44" t="s">
        <v>294</v>
      </c>
      <c r="D149" s="44" t="s">
        <v>744</v>
      </c>
      <c r="E149" s="45" t="s">
        <v>716</v>
      </c>
      <c r="F149" s="34" t="s">
        <v>745</v>
      </c>
      <c r="G149" s="34" t="s">
        <v>745</v>
      </c>
      <c r="H149" s="34" t="s">
        <v>745</v>
      </c>
      <c r="I149" s="34" t="s">
        <v>745</v>
      </c>
      <c r="J149" s="34" t="s">
        <v>745</v>
      </c>
      <c r="K149" s="34" t="s">
        <v>745</v>
      </c>
      <c r="L149" s="34" t="s">
        <v>745</v>
      </c>
      <c r="M149" s="34" t="s">
        <v>745</v>
      </c>
      <c r="N149" s="34" t="s">
        <v>745</v>
      </c>
      <c r="O149" s="34" t="s">
        <v>745</v>
      </c>
      <c r="P149" s="34" t="s">
        <v>745</v>
      </c>
      <c r="Q149" s="34" t="s">
        <v>745</v>
      </c>
      <c r="R149" s="34" t="s">
        <v>745</v>
      </c>
      <c r="S149" s="34" t="s">
        <v>745</v>
      </c>
      <c r="T149" s="34" t="s">
        <v>745</v>
      </c>
      <c r="U149" s="34" t="s">
        <v>745</v>
      </c>
      <c r="V149" s="34" t="s">
        <v>745</v>
      </c>
      <c r="W149" s="34" t="s">
        <v>745</v>
      </c>
      <c r="X149" s="34" t="s">
        <v>745</v>
      </c>
      <c r="Y149" s="34" t="s">
        <v>745</v>
      </c>
      <c r="Z149" s="34" t="s">
        <v>745</v>
      </c>
      <c r="AA149" s="34" t="s">
        <v>745</v>
      </c>
      <c r="AB149" s="34" t="s">
        <v>745</v>
      </c>
      <c r="AC149" s="34" t="s">
        <v>745</v>
      </c>
      <c r="AD149" s="34" t="s">
        <v>745</v>
      </c>
      <c r="AE149" s="34" t="s">
        <v>745</v>
      </c>
      <c r="AF149" s="34" t="s">
        <v>745</v>
      </c>
      <c r="AG149" s="34" t="s">
        <v>745</v>
      </c>
      <c r="AH149" s="34" t="s">
        <v>745</v>
      </c>
      <c r="AI149" s="34" t="s">
        <v>745</v>
      </c>
      <c r="AJ149" s="34" t="s">
        <v>745</v>
      </c>
      <c r="AK149" s="34" t="s">
        <v>745</v>
      </c>
      <c r="AL149" s="34" t="s">
        <v>745</v>
      </c>
      <c r="AM149" s="34" t="s">
        <v>745</v>
      </c>
      <c r="AN149" s="34">
        <v>6945</v>
      </c>
      <c r="AO149" s="34">
        <v>6368</v>
      </c>
      <c r="AP149" s="34">
        <v>7413</v>
      </c>
      <c r="AQ149" s="34">
        <v>7121</v>
      </c>
      <c r="AR149" s="34">
        <v>8876</v>
      </c>
      <c r="AS149" s="34">
        <v>11727</v>
      </c>
      <c r="AT149" s="34">
        <v>15953</v>
      </c>
      <c r="AU149" s="34">
        <v>20078</v>
      </c>
      <c r="AV149" s="34">
        <v>23068</v>
      </c>
      <c r="AW149" s="34">
        <v>28428</v>
      </c>
      <c r="AX149" s="34">
        <v>32472</v>
      </c>
      <c r="AY149" s="34">
        <v>36969</v>
      </c>
      <c r="AZ149" s="34">
        <v>45261</v>
      </c>
      <c r="BA149" s="34">
        <v>56439</v>
      </c>
      <c r="BB149" s="34">
        <v>55721</v>
      </c>
      <c r="BC149" s="34">
        <v>57345</v>
      </c>
      <c r="BD149" s="34">
        <v>54477</v>
      </c>
      <c r="BE149" s="34">
        <v>58473</v>
      </c>
      <c r="BF149" s="34">
        <v>68963</v>
      </c>
      <c r="BG149" s="34">
        <v>64968</v>
      </c>
      <c r="BH149" s="34">
        <v>68108</v>
      </c>
      <c r="BI149" s="34">
        <v>80324</v>
      </c>
      <c r="BJ149" s="34">
        <v>96248</v>
      </c>
      <c r="BK149" s="34">
        <v>110936</v>
      </c>
      <c r="BL149" s="34">
        <v>129722</v>
      </c>
      <c r="BM149" s="34">
        <v>153867</v>
      </c>
      <c r="BN149" s="34">
        <v>177778</v>
      </c>
      <c r="BO149" s="34">
        <v>152422</v>
      </c>
      <c r="BP149" s="34">
        <v>193306</v>
      </c>
      <c r="BQ149" s="34">
        <v>222576</v>
      </c>
      <c r="BR149" s="34">
        <v>229106</v>
      </c>
      <c r="BS149" s="34">
        <v>228505</v>
      </c>
      <c r="BT149" s="34">
        <v>227462</v>
      </c>
      <c r="BU149" s="34">
        <v>214310</v>
      </c>
      <c r="BV149" s="34">
        <v>215388</v>
      </c>
      <c r="BW149" s="34">
        <v>236635</v>
      </c>
      <c r="BX149" s="34">
        <v>252957</v>
      </c>
      <c r="BY149" s="34">
        <v>246269</v>
      </c>
    </row>
    <row r="150" spans="1:77" x14ac:dyDescent="0.35">
      <c r="A150" s="34">
        <v>1964</v>
      </c>
      <c r="B150" s="34">
        <v>1995</v>
      </c>
      <c r="C150" s="44" t="s">
        <v>292</v>
      </c>
      <c r="D150" s="44" t="s">
        <v>744</v>
      </c>
      <c r="E150" s="45" t="s">
        <v>716</v>
      </c>
      <c r="F150" s="34" t="s">
        <v>745</v>
      </c>
      <c r="G150" s="34" t="s">
        <v>745</v>
      </c>
      <c r="H150" s="34" t="s">
        <v>745</v>
      </c>
      <c r="I150" s="34" t="s">
        <v>745</v>
      </c>
      <c r="J150" s="34" t="s">
        <v>745</v>
      </c>
      <c r="K150" s="34" t="s">
        <v>745</v>
      </c>
      <c r="L150" s="34" t="s">
        <v>745</v>
      </c>
      <c r="M150" s="34" t="s">
        <v>745</v>
      </c>
      <c r="N150" s="34" t="s">
        <v>745</v>
      </c>
      <c r="O150" s="34" t="s">
        <v>745</v>
      </c>
      <c r="P150" s="34" t="s">
        <v>745</v>
      </c>
      <c r="Q150" s="34" t="s">
        <v>745</v>
      </c>
      <c r="R150" s="34" t="s">
        <v>745</v>
      </c>
      <c r="S150" s="34" t="s">
        <v>745</v>
      </c>
      <c r="T150" s="34" t="s">
        <v>745</v>
      </c>
      <c r="U150" s="34" t="s">
        <v>745</v>
      </c>
      <c r="V150" s="34">
        <v>30</v>
      </c>
      <c r="W150" s="34">
        <v>27</v>
      </c>
      <c r="X150" s="34">
        <v>36</v>
      </c>
      <c r="Y150" s="34">
        <v>32</v>
      </c>
      <c r="Z150" s="34">
        <v>39</v>
      </c>
      <c r="AA150" s="34">
        <v>45</v>
      </c>
      <c r="AB150" s="34">
        <v>55</v>
      </c>
      <c r="AC150" s="34">
        <v>50</v>
      </c>
      <c r="AD150" s="34">
        <v>50</v>
      </c>
      <c r="AE150" s="34">
        <v>61</v>
      </c>
      <c r="AF150" s="34">
        <v>189</v>
      </c>
      <c r="AG150" s="34">
        <v>126</v>
      </c>
      <c r="AH150" s="34">
        <v>105</v>
      </c>
      <c r="AI150" s="34">
        <v>159</v>
      </c>
      <c r="AJ150" s="34">
        <v>234</v>
      </c>
      <c r="AK150" s="34">
        <v>218</v>
      </c>
      <c r="AL150" s="34">
        <v>338</v>
      </c>
      <c r="AM150" s="34">
        <v>208</v>
      </c>
      <c r="AN150" s="34">
        <v>178</v>
      </c>
      <c r="AO150" s="34">
        <v>163</v>
      </c>
      <c r="AP150" s="34">
        <v>192</v>
      </c>
      <c r="AQ150" s="34">
        <v>190</v>
      </c>
      <c r="AR150" s="34">
        <v>204</v>
      </c>
      <c r="AS150" s="34">
        <v>244</v>
      </c>
      <c r="AT150" s="34">
        <v>242</v>
      </c>
      <c r="AU150" s="34">
        <v>245</v>
      </c>
      <c r="AV150" s="34">
        <v>268</v>
      </c>
      <c r="AW150" s="34">
        <v>253</v>
      </c>
      <c r="AX150" s="34">
        <v>275</v>
      </c>
      <c r="AY150" s="34">
        <v>136</v>
      </c>
      <c r="AZ150" s="34">
        <v>328</v>
      </c>
      <c r="BA150" s="34">
        <v>378</v>
      </c>
      <c r="BB150" s="34">
        <v>441</v>
      </c>
      <c r="BC150" s="34">
        <v>424</v>
      </c>
      <c r="BD150" s="34">
        <v>420</v>
      </c>
      <c r="BE150" s="34">
        <v>391</v>
      </c>
      <c r="BF150" s="34">
        <v>363</v>
      </c>
      <c r="BG150" s="34">
        <v>357</v>
      </c>
      <c r="BH150" s="34">
        <v>427</v>
      </c>
      <c r="BI150" s="34">
        <v>598</v>
      </c>
      <c r="BJ150" s="34">
        <v>601</v>
      </c>
      <c r="BK150" s="34">
        <v>660</v>
      </c>
      <c r="BL150" s="34">
        <v>630</v>
      </c>
      <c r="BM150" s="34">
        <v>677</v>
      </c>
      <c r="BN150" s="34">
        <v>853</v>
      </c>
      <c r="BO150" s="34">
        <v>903</v>
      </c>
      <c r="BP150" s="34">
        <v>976</v>
      </c>
      <c r="BQ150" s="34">
        <v>1179</v>
      </c>
      <c r="BR150" s="34">
        <v>1314</v>
      </c>
      <c r="BS150" s="34">
        <v>1522</v>
      </c>
      <c r="BT150" s="34">
        <v>1324</v>
      </c>
      <c r="BU150" s="34">
        <v>1011</v>
      </c>
      <c r="BV150" s="34">
        <v>1036</v>
      </c>
      <c r="BW150" s="34">
        <v>1016</v>
      </c>
      <c r="BX150" s="34">
        <v>1080</v>
      </c>
      <c r="BY150" s="34">
        <v>1135</v>
      </c>
    </row>
    <row r="151" spans="1:77" x14ac:dyDescent="0.35">
      <c r="B151" s="34">
        <v>2007</v>
      </c>
      <c r="C151" s="44" t="s">
        <v>298</v>
      </c>
      <c r="D151" s="44" t="s">
        <v>744</v>
      </c>
      <c r="E151" s="45" t="s">
        <v>716</v>
      </c>
      <c r="F151" s="34" t="s">
        <v>745</v>
      </c>
      <c r="G151" s="34" t="s">
        <v>745</v>
      </c>
      <c r="H151" s="34" t="s">
        <v>745</v>
      </c>
      <c r="I151" s="34" t="s">
        <v>745</v>
      </c>
      <c r="J151" s="34" t="s">
        <v>745</v>
      </c>
      <c r="K151" s="34" t="s">
        <v>745</v>
      </c>
      <c r="L151" s="34" t="s">
        <v>745</v>
      </c>
      <c r="M151" s="34" t="s">
        <v>745</v>
      </c>
      <c r="N151" s="34" t="s">
        <v>745</v>
      </c>
      <c r="O151" s="34" t="s">
        <v>745</v>
      </c>
      <c r="P151" s="34" t="s">
        <v>745</v>
      </c>
      <c r="Q151" s="34" t="s">
        <v>745</v>
      </c>
      <c r="R151" s="34" t="s">
        <v>745</v>
      </c>
      <c r="S151" s="34" t="s">
        <v>745</v>
      </c>
      <c r="T151" s="34" t="s">
        <v>745</v>
      </c>
      <c r="U151" s="34" t="s">
        <v>745</v>
      </c>
      <c r="V151" s="34" t="s">
        <v>745</v>
      </c>
      <c r="W151" s="34" t="s">
        <v>745</v>
      </c>
      <c r="X151" s="34" t="s">
        <v>745</v>
      </c>
      <c r="Y151" s="34" t="s">
        <v>745</v>
      </c>
      <c r="Z151" s="34" t="s">
        <v>745</v>
      </c>
      <c r="AA151" s="34" t="s">
        <v>745</v>
      </c>
      <c r="AB151" s="34" t="s">
        <v>745</v>
      </c>
      <c r="AC151" s="34" t="s">
        <v>745</v>
      </c>
      <c r="AD151" s="34" t="s">
        <v>745</v>
      </c>
      <c r="AE151" s="34" t="s">
        <v>745</v>
      </c>
      <c r="AF151" s="34" t="s">
        <v>745</v>
      </c>
      <c r="AG151" s="34" t="s">
        <v>745</v>
      </c>
      <c r="AH151" s="34" t="s">
        <v>745</v>
      </c>
      <c r="AI151" s="34" t="s">
        <v>745</v>
      </c>
      <c r="AJ151" s="34" t="s">
        <v>745</v>
      </c>
      <c r="AK151" s="34" t="s">
        <v>745</v>
      </c>
      <c r="AL151" s="34" t="s">
        <v>745</v>
      </c>
      <c r="AM151" s="34" t="s">
        <v>745</v>
      </c>
      <c r="AN151" s="34" t="s">
        <v>745</v>
      </c>
      <c r="AO151" s="34" t="s">
        <v>745</v>
      </c>
      <c r="AP151" s="34" t="s">
        <v>745</v>
      </c>
      <c r="AQ151" s="34" t="s">
        <v>745</v>
      </c>
      <c r="AR151" s="34" t="s">
        <v>745</v>
      </c>
      <c r="AS151" s="34" t="s">
        <v>745</v>
      </c>
      <c r="AT151" s="34" t="s">
        <v>745</v>
      </c>
      <c r="AU151" s="34" t="s">
        <v>745</v>
      </c>
      <c r="AV151" s="34" t="s">
        <v>745</v>
      </c>
      <c r="AW151" s="34" t="s">
        <v>745</v>
      </c>
      <c r="AX151" s="34" t="s">
        <v>745</v>
      </c>
      <c r="AY151" s="34" t="s">
        <v>745</v>
      </c>
      <c r="AZ151" s="34" t="s">
        <v>745</v>
      </c>
      <c r="BA151" s="34" t="s">
        <v>745</v>
      </c>
      <c r="BB151" s="34" t="s">
        <v>745</v>
      </c>
      <c r="BC151" s="34" t="s">
        <v>745</v>
      </c>
      <c r="BD151" s="34" t="s">
        <v>745</v>
      </c>
      <c r="BE151" s="34" t="s">
        <v>745</v>
      </c>
      <c r="BF151" s="34" t="s">
        <v>745</v>
      </c>
      <c r="BG151" s="34" t="s">
        <v>745</v>
      </c>
      <c r="BH151" s="34" t="s">
        <v>745</v>
      </c>
      <c r="BI151" s="34" t="s">
        <v>745</v>
      </c>
      <c r="BJ151" s="34" t="s">
        <v>745</v>
      </c>
      <c r="BK151" s="34" t="s">
        <v>745</v>
      </c>
      <c r="BL151" s="34" t="s">
        <v>745</v>
      </c>
      <c r="BM151" s="34">
        <v>8</v>
      </c>
      <c r="BN151" s="34">
        <v>9</v>
      </c>
      <c r="BO151" s="34">
        <v>8</v>
      </c>
      <c r="BP151" s="34">
        <v>8</v>
      </c>
      <c r="BQ151" s="34">
        <v>14</v>
      </c>
      <c r="BR151" s="34">
        <v>16</v>
      </c>
      <c r="BS151" s="34">
        <v>17</v>
      </c>
      <c r="BT151" s="34">
        <v>19</v>
      </c>
      <c r="BU151" s="34">
        <v>18</v>
      </c>
      <c r="BV151" s="34">
        <v>21</v>
      </c>
      <c r="BW151" s="34">
        <v>19</v>
      </c>
      <c r="BX151" s="34">
        <v>13</v>
      </c>
      <c r="BY151" s="34">
        <v>20</v>
      </c>
    </row>
    <row r="152" spans="1:77" x14ac:dyDescent="0.35">
      <c r="A152" s="34">
        <v>1962</v>
      </c>
      <c r="B152" s="34">
        <v>1995</v>
      </c>
      <c r="C152" s="44" t="s">
        <v>300</v>
      </c>
      <c r="D152" s="44" t="s">
        <v>744</v>
      </c>
      <c r="E152" s="45" t="s">
        <v>716</v>
      </c>
      <c r="F152" s="34" t="s">
        <v>745</v>
      </c>
      <c r="G152" s="34" t="s">
        <v>745</v>
      </c>
      <c r="H152" s="34" t="s">
        <v>745</v>
      </c>
      <c r="I152" s="34" t="s">
        <v>745</v>
      </c>
      <c r="J152" s="34" t="s">
        <v>745</v>
      </c>
      <c r="K152" s="34" t="s">
        <v>745</v>
      </c>
      <c r="L152" s="34" t="s">
        <v>745</v>
      </c>
      <c r="M152" s="34" t="s">
        <v>745</v>
      </c>
      <c r="N152" s="34" t="s">
        <v>745</v>
      </c>
      <c r="O152" s="34" t="s">
        <v>745</v>
      </c>
      <c r="P152" s="34" t="s">
        <v>745</v>
      </c>
      <c r="Q152" s="34" t="s">
        <v>745</v>
      </c>
      <c r="R152" s="34" t="s">
        <v>745</v>
      </c>
      <c r="S152" s="34" t="s">
        <v>745</v>
      </c>
      <c r="T152" s="34">
        <v>345</v>
      </c>
      <c r="U152" s="34">
        <v>374</v>
      </c>
      <c r="V152" s="34">
        <v>408</v>
      </c>
      <c r="W152" s="34">
        <v>403</v>
      </c>
      <c r="X152" s="34">
        <v>429</v>
      </c>
      <c r="Y152" s="34">
        <v>439</v>
      </c>
      <c r="Z152" s="34">
        <v>472</v>
      </c>
      <c r="AA152" s="34">
        <v>474</v>
      </c>
      <c r="AB152" s="34">
        <v>482</v>
      </c>
      <c r="AC152" s="34">
        <v>527</v>
      </c>
      <c r="AD152" s="34">
        <v>558</v>
      </c>
      <c r="AE152" s="34">
        <v>699</v>
      </c>
      <c r="AF152" s="34">
        <v>2036</v>
      </c>
      <c r="AG152" s="34">
        <v>1771</v>
      </c>
      <c r="AH152" s="34">
        <v>2214</v>
      </c>
      <c r="AI152" s="34">
        <v>2180</v>
      </c>
      <c r="AJ152" s="34">
        <v>2040</v>
      </c>
      <c r="AK152" s="34">
        <v>2610</v>
      </c>
      <c r="AL152" s="34">
        <v>4077</v>
      </c>
      <c r="AM152" s="34">
        <v>3761</v>
      </c>
      <c r="AN152" s="34">
        <v>3072</v>
      </c>
      <c r="AO152" s="34">
        <v>2353</v>
      </c>
      <c r="AP152" s="34">
        <v>2173</v>
      </c>
      <c r="AQ152" s="34">
        <v>2139</v>
      </c>
      <c r="AR152" s="34">
        <v>1386</v>
      </c>
      <c r="AS152" s="34">
        <v>1462</v>
      </c>
      <c r="AT152" s="34">
        <v>1412</v>
      </c>
      <c r="AU152" s="34">
        <v>1578</v>
      </c>
      <c r="AV152" s="34">
        <v>1960</v>
      </c>
      <c r="AW152" s="34">
        <v>1985</v>
      </c>
      <c r="AX152" s="34">
        <v>1691</v>
      </c>
      <c r="AY152" s="34">
        <v>1662</v>
      </c>
      <c r="AZ152" s="34">
        <v>1868</v>
      </c>
      <c r="BA152" s="34">
        <v>2454</v>
      </c>
      <c r="BB152" s="34">
        <v>2500</v>
      </c>
      <c r="BC152" s="34">
        <v>2543</v>
      </c>
      <c r="BD152" s="34">
        <v>2258</v>
      </c>
      <c r="BE152" s="34">
        <v>2804</v>
      </c>
      <c r="BF152" s="34">
        <v>4274</v>
      </c>
      <c r="BG152" s="34">
        <v>4280</v>
      </c>
      <c r="BH152" s="34">
        <v>3880</v>
      </c>
      <c r="BI152" s="34">
        <v>5178</v>
      </c>
      <c r="BJ152" s="34">
        <v>6517</v>
      </c>
      <c r="BK152" s="34">
        <v>9942</v>
      </c>
      <c r="BL152" s="34">
        <v>14155</v>
      </c>
      <c r="BM152" s="34">
        <v>13396</v>
      </c>
      <c r="BN152" s="34">
        <v>18650</v>
      </c>
      <c r="BO152" s="34">
        <v>9126</v>
      </c>
      <c r="BP152" s="34">
        <v>10982</v>
      </c>
      <c r="BQ152" s="34">
        <v>14944</v>
      </c>
      <c r="BR152" s="34">
        <v>12983</v>
      </c>
      <c r="BS152" s="34">
        <v>18745</v>
      </c>
      <c r="BT152" s="34">
        <v>14530</v>
      </c>
      <c r="BU152" s="34">
        <v>10748</v>
      </c>
      <c r="BV152" s="34">
        <v>7633</v>
      </c>
      <c r="BW152" s="34">
        <v>8740</v>
      </c>
      <c r="BX152" s="34">
        <v>9832</v>
      </c>
      <c r="BY152" s="34">
        <v>7975</v>
      </c>
    </row>
    <row r="153" spans="1:77" x14ac:dyDescent="0.35">
      <c r="A153" s="34">
        <v>1990</v>
      </c>
      <c r="B153" s="34">
        <v>1995</v>
      </c>
      <c r="C153" s="44" t="s">
        <v>302</v>
      </c>
      <c r="D153" s="44" t="s">
        <v>744</v>
      </c>
      <c r="E153" s="45" t="s">
        <v>716</v>
      </c>
      <c r="F153" s="34" t="s">
        <v>745</v>
      </c>
      <c r="G153" s="34" t="s">
        <v>745</v>
      </c>
      <c r="H153" s="34" t="s">
        <v>745</v>
      </c>
      <c r="I153" s="34" t="s">
        <v>745</v>
      </c>
      <c r="J153" s="34" t="s">
        <v>745</v>
      </c>
      <c r="K153" s="34" t="s">
        <v>745</v>
      </c>
      <c r="L153" s="34" t="s">
        <v>745</v>
      </c>
      <c r="M153" s="34" t="s">
        <v>745</v>
      </c>
      <c r="N153" s="34" t="s">
        <v>745</v>
      </c>
      <c r="O153" s="34" t="s">
        <v>745</v>
      </c>
      <c r="P153" s="34" t="s">
        <v>745</v>
      </c>
      <c r="Q153" s="34" t="s">
        <v>745</v>
      </c>
      <c r="R153" s="34" t="s">
        <v>745</v>
      </c>
      <c r="S153" s="34" t="s">
        <v>745</v>
      </c>
      <c r="T153" s="34" t="s">
        <v>745</v>
      </c>
      <c r="U153" s="34" t="s">
        <v>745</v>
      </c>
      <c r="V153" s="34" t="s">
        <v>745</v>
      </c>
      <c r="W153" s="34" t="s">
        <v>745</v>
      </c>
      <c r="X153" s="34" t="s">
        <v>745</v>
      </c>
      <c r="Y153" s="34" t="s">
        <v>745</v>
      </c>
      <c r="Z153" s="34" t="s">
        <v>745</v>
      </c>
      <c r="AA153" s="34" t="s">
        <v>745</v>
      </c>
      <c r="AB153" s="34" t="s">
        <v>745</v>
      </c>
      <c r="AC153" s="34" t="s">
        <v>745</v>
      </c>
      <c r="AD153" s="34" t="s">
        <v>745</v>
      </c>
      <c r="AE153" s="34" t="s">
        <v>745</v>
      </c>
      <c r="AF153" s="34" t="s">
        <v>745</v>
      </c>
      <c r="AG153" s="34" t="s">
        <v>745</v>
      </c>
      <c r="AH153" s="34" t="s">
        <v>745</v>
      </c>
      <c r="AI153" s="34" t="s">
        <v>745</v>
      </c>
      <c r="AJ153" s="34" t="s">
        <v>745</v>
      </c>
      <c r="AK153" s="34" t="s">
        <v>745</v>
      </c>
      <c r="AL153" s="34" t="s">
        <v>745</v>
      </c>
      <c r="AM153" s="34" t="s">
        <v>745</v>
      </c>
      <c r="AN153" s="34" t="s">
        <v>745</v>
      </c>
      <c r="AO153" s="34" t="s">
        <v>745</v>
      </c>
      <c r="AP153" s="34" t="s">
        <v>745</v>
      </c>
      <c r="AQ153" s="34" t="s">
        <v>745</v>
      </c>
      <c r="AR153" s="34" t="s">
        <v>745</v>
      </c>
      <c r="AS153" s="34" t="s">
        <v>745</v>
      </c>
      <c r="AT153" s="34" t="s">
        <v>745</v>
      </c>
      <c r="AU153" s="34" t="s">
        <v>745</v>
      </c>
      <c r="AV153" s="34">
        <v>3526</v>
      </c>
      <c r="AW153" s="34">
        <v>3699</v>
      </c>
      <c r="AX153" s="34">
        <v>4019</v>
      </c>
      <c r="AY153" s="34">
        <v>3802</v>
      </c>
      <c r="AZ153" s="34">
        <v>4657</v>
      </c>
      <c r="BA153" s="34">
        <v>5475</v>
      </c>
      <c r="BB153" s="34">
        <v>5516</v>
      </c>
      <c r="BC153" s="34">
        <v>5559</v>
      </c>
      <c r="BD153" s="34">
        <v>5738</v>
      </c>
      <c r="BE153" s="34">
        <v>5872</v>
      </c>
      <c r="BF153" s="34">
        <v>5850</v>
      </c>
      <c r="BG153" s="34">
        <v>6631</v>
      </c>
      <c r="BH153" s="34">
        <v>6874</v>
      </c>
      <c r="BI153" s="34">
        <v>8027</v>
      </c>
      <c r="BJ153" s="34">
        <v>9685</v>
      </c>
      <c r="BK153" s="34">
        <v>10494</v>
      </c>
      <c r="BL153" s="34">
        <v>11694</v>
      </c>
      <c r="BM153" s="34">
        <v>15165</v>
      </c>
      <c r="BN153" s="34">
        <v>19320</v>
      </c>
      <c r="BO153" s="34">
        <v>14445</v>
      </c>
      <c r="BP153" s="34">
        <v>16427</v>
      </c>
      <c r="BQ153" s="34">
        <v>17847</v>
      </c>
      <c r="BR153" s="34">
        <v>17007</v>
      </c>
      <c r="BS153" s="34">
        <v>17061</v>
      </c>
      <c r="BT153" s="34">
        <v>16756</v>
      </c>
      <c r="BU153" s="34">
        <v>14073</v>
      </c>
      <c r="BV153" s="34">
        <v>13572</v>
      </c>
      <c r="BW153" s="34">
        <v>14204</v>
      </c>
      <c r="BX153" s="34">
        <v>15534</v>
      </c>
      <c r="BY153" s="34">
        <v>14933</v>
      </c>
    </row>
    <row r="154" spans="1:77" x14ac:dyDescent="0.35">
      <c r="A154" s="34">
        <v>1951</v>
      </c>
      <c r="B154" s="34">
        <v>1995</v>
      </c>
      <c r="C154" s="44" t="s">
        <v>304</v>
      </c>
      <c r="D154" s="44" t="s">
        <v>744</v>
      </c>
      <c r="E154" s="45" t="s">
        <v>716</v>
      </c>
      <c r="F154" s="34" t="s">
        <v>745</v>
      </c>
      <c r="G154" s="34" t="s">
        <v>745</v>
      </c>
      <c r="H154" s="34" t="s">
        <v>745</v>
      </c>
      <c r="I154" s="34">
        <v>314</v>
      </c>
      <c r="J154" s="34">
        <v>363</v>
      </c>
      <c r="K154" s="34">
        <v>396</v>
      </c>
      <c r="L154" s="34">
        <v>335</v>
      </c>
      <c r="M154" s="34">
        <v>313</v>
      </c>
      <c r="N154" s="34">
        <v>305</v>
      </c>
      <c r="O154" s="34">
        <v>345</v>
      </c>
      <c r="P154" s="34">
        <v>247</v>
      </c>
      <c r="Q154" s="34">
        <v>354</v>
      </c>
      <c r="R154" s="34">
        <v>321</v>
      </c>
      <c r="S154" s="34">
        <v>347</v>
      </c>
      <c r="T154" s="34">
        <v>381</v>
      </c>
      <c r="U154" s="34">
        <v>368</v>
      </c>
      <c r="V154" s="34">
        <v>411</v>
      </c>
      <c r="W154" s="34">
        <v>464</v>
      </c>
      <c r="X154" s="34">
        <v>491</v>
      </c>
      <c r="Y154" s="34">
        <v>522</v>
      </c>
      <c r="Z154" s="34">
        <v>496</v>
      </c>
      <c r="AA154" s="34">
        <v>537</v>
      </c>
      <c r="AB154" s="34">
        <v>588</v>
      </c>
      <c r="AC154" s="34">
        <v>677</v>
      </c>
      <c r="AD154" s="34">
        <v>885</v>
      </c>
      <c r="AE154" s="34">
        <v>1317</v>
      </c>
      <c r="AF154" s="34">
        <v>1532</v>
      </c>
      <c r="AG154" s="34">
        <v>1401</v>
      </c>
      <c r="AH154" s="34">
        <v>1960</v>
      </c>
      <c r="AI154" s="34">
        <v>1753</v>
      </c>
      <c r="AJ154" s="34">
        <v>2288</v>
      </c>
      <c r="AK154" s="34">
        <v>2261</v>
      </c>
      <c r="AL154" s="34">
        <v>2910</v>
      </c>
      <c r="AM154" s="34">
        <v>4703</v>
      </c>
      <c r="AN154" s="34">
        <v>5746</v>
      </c>
      <c r="AO154" s="34">
        <v>5728</v>
      </c>
      <c r="AP154" s="34">
        <v>7134</v>
      </c>
      <c r="AQ154" s="34">
        <v>7958</v>
      </c>
      <c r="AR154" s="34">
        <v>7457</v>
      </c>
      <c r="AS154" s="34">
        <v>10190</v>
      </c>
      <c r="AT154" s="34">
        <v>11662</v>
      </c>
      <c r="AU154" s="34">
        <v>11625</v>
      </c>
      <c r="AV154" s="34">
        <v>12959</v>
      </c>
      <c r="AW154" s="34">
        <v>13595</v>
      </c>
      <c r="AX154" s="34">
        <v>14716</v>
      </c>
      <c r="AY154" s="34">
        <v>15343</v>
      </c>
      <c r="AZ154" s="34">
        <v>18106</v>
      </c>
      <c r="BA154" s="34">
        <v>21599</v>
      </c>
      <c r="BB154" s="34">
        <v>23245</v>
      </c>
      <c r="BC154" s="34">
        <v>26260</v>
      </c>
      <c r="BD154" s="34">
        <v>26881</v>
      </c>
      <c r="BE154" s="34">
        <v>26587</v>
      </c>
      <c r="BF154" s="34">
        <v>27775</v>
      </c>
      <c r="BG154" s="34">
        <v>31334</v>
      </c>
      <c r="BH154" s="34">
        <v>36059</v>
      </c>
      <c r="BI154" s="34">
        <v>47253</v>
      </c>
      <c r="BJ154" s="34">
        <v>63167</v>
      </c>
      <c r="BK154" s="34">
        <v>73476</v>
      </c>
      <c r="BL154" s="34">
        <v>85535</v>
      </c>
      <c r="BM154" s="34">
        <v>107272</v>
      </c>
      <c r="BN154" s="34">
        <v>132027</v>
      </c>
      <c r="BO154" s="34">
        <v>102143</v>
      </c>
      <c r="BP154" s="34">
        <v>113883</v>
      </c>
      <c r="BQ154" s="34">
        <v>134907</v>
      </c>
      <c r="BR154" s="34">
        <v>152462</v>
      </c>
      <c r="BS154" s="34">
        <v>161481</v>
      </c>
      <c r="BT154" s="34">
        <v>166505</v>
      </c>
      <c r="BU154" s="34">
        <v>150982</v>
      </c>
      <c r="BV154" s="34">
        <v>149247</v>
      </c>
      <c r="BW154" s="34">
        <v>164495</v>
      </c>
      <c r="BX154" s="34">
        <v>177169</v>
      </c>
      <c r="BY154" s="34">
        <v>180833</v>
      </c>
    </row>
    <row r="155" spans="1:77" x14ac:dyDescent="0.35">
      <c r="A155" s="34">
        <v>1962</v>
      </c>
      <c r="B155" s="34">
        <v>1995</v>
      </c>
      <c r="C155" s="44" t="s">
        <v>310</v>
      </c>
      <c r="D155" s="44" t="s">
        <v>744</v>
      </c>
      <c r="E155" s="45" t="s">
        <v>716</v>
      </c>
      <c r="F155" s="34" t="s">
        <v>745</v>
      </c>
      <c r="G155" s="34" t="s">
        <v>745</v>
      </c>
      <c r="H155" s="34" t="s">
        <v>745</v>
      </c>
      <c r="I155" s="34" t="s">
        <v>745</v>
      </c>
      <c r="J155" s="34" t="s">
        <v>745</v>
      </c>
      <c r="K155" s="34" t="s">
        <v>745</v>
      </c>
      <c r="L155" s="34" t="s">
        <v>745</v>
      </c>
      <c r="M155" s="34" t="s">
        <v>745</v>
      </c>
      <c r="N155" s="34" t="s">
        <v>745</v>
      </c>
      <c r="O155" s="34" t="s">
        <v>745</v>
      </c>
      <c r="P155" s="34" t="s">
        <v>745</v>
      </c>
      <c r="Q155" s="34" t="s">
        <v>745</v>
      </c>
      <c r="R155" s="34" t="s">
        <v>745</v>
      </c>
      <c r="S155" s="34" t="s">
        <v>745</v>
      </c>
      <c r="T155" s="34">
        <v>134</v>
      </c>
      <c r="U155" s="34">
        <v>176</v>
      </c>
      <c r="V155" s="34">
        <v>213</v>
      </c>
      <c r="W155" s="34">
        <v>206</v>
      </c>
      <c r="X155" s="34">
        <v>217</v>
      </c>
      <c r="Y155" s="34">
        <v>219</v>
      </c>
      <c r="Z155" s="34">
        <v>216</v>
      </c>
      <c r="AA155" s="34">
        <v>233</v>
      </c>
      <c r="AB155" s="34">
        <v>282</v>
      </c>
      <c r="AC155" s="34">
        <v>260</v>
      </c>
      <c r="AD155" s="34">
        <v>283</v>
      </c>
      <c r="AE155" s="34">
        <v>291</v>
      </c>
      <c r="AF155" s="34">
        <v>315</v>
      </c>
      <c r="AG155" s="34">
        <v>257</v>
      </c>
      <c r="AH155" s="34">
        <v>364</v>
      </c>
      <c r="AI155" s="34">
        <v>588</v>
      </c>
      <c r="AJ155" s="34">
        <v>348</v>
      </c>
      <c r="AK155" s="34">
        <v>435</v>
      </c>
      <c r="AL155" s="34">
        <v>345</v>
      </c>
      <c r="AM155" s="34">
        <v>243</v>
      </c>
      <c r="AN155" s="34">
        <v>349</v>
      </c>
      <c r="AO155" s="34">
        <v>372</v>
      </c>
      <c r="AP155" s="34">
        <v>399</v>
      </c>
      <c r="AQ155" s="34">
        <v>387</v>
      </c>
      <c r="AR155" s="34">
        <v>436</v>
      </c>
      <c r="AS155" s="34">
        <v>319</v>
      </c>
      <c r="AT155" s="34">
        <v>271</v>
      </c>
      <c r="AU155" s="34">
        <v>274</v>
      </c>
      <c r="AV155" s="34">
        <v>152</v>
      </c>
      <c r="AW155" s="34">
        <v>200</v>
      </c>
      <c r="AX155" s="34">
        <v>142</v>
      </c>
      <c r="AY155" s="34">
        <v>179</v>
      </c>
      <c r="AZ155" s="34">
        <v>409</v>
      </c>
      <c r="BA155" s="34">
        <v>460</v>
      </c>
      <c r="BB155" s="34">
        <v>587</v>
      </c>
      <c r="BC155" s="34">
        <v>555</v>
      </c>
      <c r="BD155" s="34">
        <v>501</v>
      </c>
      <c r="BE155" s="34">
        <v>519</v>
      </c>
      <c r="BF155" s="34">
        <v>403</v>
      </c>
      <c r="BG155" s="34">
        <v>451</v>
      </c>
      <c r="BH155" s="34">
        <v>467</v>
      </c>
      <c r="BI155" s="34">
        <v>532</v>
      </c>
      <c r="BJ155" s="34">
        <v>654</v>
      </c>
      <c r="BK155" s="34">
        <v>813</v>
      </c>
      <c r="BL155" s="34">
        <v>962</v>
      </c>
      <c r="BM155" s="34">
        <v>1337</v>
      </c>
      <c r="BN155" s="34">
        <v>1724</v>
      </c>
      <c r="BO155" s="34">
        <v>1568</v>
      </c>
      <c r="BP155" s="34">
        <v>1619</v>
      </c>
      <c r="BQ155" s="34">
        <v>2159</v>
      </c>
      <c r="BR155" s="34">
        <v>2357</v>
      </c>
      <c r="BS155" s="34">
        <v>2408</v>
      </c>
      <c r="BT155" s="34">
        <v>2262</v>
      </c>
      <c r="BU155" s="34">
        <v>2267</v>
      </c>
      <c r="BV155" s="34">
        <v>2482</v>
      </c>
      <c r="BW155" s="34">
        <v>2901</v>
      </c>
      <c r="BX155" s="34">
        <v>3087</v>
      </c>
      <c r="BY155" s="34">
        <v>3472</v>
      </c>
    </row>
    <row r="156" spans="1:77" x14ac:dyDescent="0.35">
      <c r="B156" s="34">
        <v>2008</v>
      </c>
      <c r="C156" s="44" t="s">
        <v>312</v>
      </c>
      <c r="D156" s="44" t="s">
        <v>744</v>
      </c>
      <c r="E156" s="45" t="s">
        <v>716</v>
      </c>
      <c r="F156" s="34" t="s">
        <v>745</v>
      </c>
      <c r="G156" s="34" t="s">
        <v>745</v>
      </c>
      <c r="H156" s="34" t="s">
        <v>745</v>
      </c>
      <c r="I156" s="34" t="s">
        <v>745</v>
      </c>
      <c r="J156" s="34" t="s">
        <v>745</v>
      </c>
      <c r="K156" s="34" t="s">
        <v>745</v>
      </c>
      <c r="L156" s="34" t="s">
        <v>745</v>
      </c>
      <c r="M156" s="34" t="s">
        <v>745</v>
      </c>
      <c r="N156" s="34" t="s">
        <v>745</v>
      </c>
      <c r="O156" s="34" t="s">
        <v>745</v>
      </c>
      <c r="P156" s="34" t="s">
        <v>745</v>
      </c>
      <c r="Q156" s="34" t="s">
        <v>745</v>
      </c>
      <c r="R156" s="34" t="s">
        <v>745</v>
      </c>
      <c r="S156" s="34" t="s">
        <v>745</v>
      </c>
      <c r="T156" s="34" t="s">
        <v>745</v>
      </c>
      <c r="U156" s="34" t="s">
        <v>745</v>
      </c>
      <c r="V156" s="34" t="s">
        <v>745</v>
      </c>
      <c r="W156" s="34" t="s">
        <v>745</v>
      </c>
      <c r="X156" s="34" t="s">
        <v>745</v>
      </c>
      <c r="Y156" s="34" t="s">
        <v>745</v>
      </c>
      <c r="Z156" s="34" t="s">
        <v>745</v>
      </c>
      <c r="AA156" s="34" t="s">
        <v>745</v>
      </c>
      <c r="AB156" s="34" t="s">
        <v>745</v>
      </c>
      <c r="AC156" s="34" t="s">
        <v>745</v>
      </c>
      <c r="AD156" s="34" t="s">
        <v>745</v>
      </c>
      <c r="AE156" s="34" t="s">
        <v>745</v>
      </c>
      <c r="AF156" s="34" t="s">
        <v>745</v>
      </c>
      <c r="AG156" s="34" t="s">
        <v>745</v>
      </c>
      <c r="AH156" s="34" t="s">
        <v>745</v>
      </c>
      <c r="AI156" s="34" t="s">
        <v>745</v>
      </c>
      <c r="AJ156" s="34" t="s">
        <v>745</v>
      </c>
      <c r="AK156" s="34" t="s">
        <v>745</v>
      </c>
      <c r="AL156" s="34" t="s">
        <v>745</v>
      </c>
      <c r="AM156" s="34" t="s">
        <v>745</v>
      </c>
      <c r="AN156" s="34" t="s">
        <v>745</v>
      </c>
      <c r="AO156" s="34" t="s">
        <v>745</v>
      </c>
      <c r="AP156" s="34" t="s">
        <v>745</v>
      </c>
      <c r="AQ156" s="34" t="s">
        <v>745</v>
      </c>
      <c r="AR156" s="34" t="s">
        <v>745</v>
      </c>
      <c r="AS156" s="34" t="s">
        <v>745</v>
      </c>
      <c r="AT156" s="34" t="s">
        <v>745</v>
      </c>
      <c r="AU156" s="34" t="s">
        <v>745</v>
      </c>
      <c r="AV156" s="34" t="s">
        <v>745</v>
      </c>
      <c r="AW156" s="34" t="s">
        <v>745</v>
      </c>
      <c r="AX156" s="34" t="s">
        <v>745</v>
      </c>
      <c r="AY156" s="34" t="s">
        <v>745</v>
      </c>
      <c r="AZ156" s="34" t="s">
        <v>745</v>
      </c>
      <c r="BA156" s="34" t="s">
        <v>745</v>
      </c>
      <c r="BB156" s="34" t="s">
        <v>745</v>
      </c>
      <c r="BC156" s="34" t="s">
        <v>745</v>
      </c>
      <c r="BD156" s="34" t="s">
        <v>745</v>
      </c>
      <c r="BE156" s="34" t="s">
        <v>745</v>
      </c>
      <c r="BF156" s="34" t="s">
        <v>745</v>
      </c>
      <c r="BG156" s="34" t="s">
        <v>745</v>
      </c>
      <c r="BH156" s="34" t="s">
        <v>745</v>
      </c>
      <c r="BI156" s="34" t="s">
        <v>745</v>
      </c>
      <c r="BJ156" s="34" t="s">
        <v>745</v>
      </c>
      <c r="BK156" s="34" t="s">
        <v>745</v>
      </c>
      <c r="BL156" s="34" t="s">
        <v>745</v>
      </c>
      <c r="BM156" s="34" t="s">
        <v>745</v>
      </c>
      <c r="BN156" s="34">
        <v>66954</v>
      </c>
      <c r="BO156" s="34">
        <v>39782</v>
      </c>
      <c r="BP156" s="34">
        <v>51478</v>
      </c>
      <c r="BQ156" s="34">
        <v>68460</v>
      </c>
      <c r="BR156" s="34">
        <v>68530</v>
      </c>
      <c r="BS156" s="34">
        <v>64338</v>
      </c>
      <c r="BT156" s="34">
        <v>53901</v>
      </c>
      <c r="BU156" s="34">
        <v>38127</v>
      </c>
      <c r="BV156" s="34">
        <v>36360</v>
      </c>
      <c r="BW156" s="34">
        <v>43265</v>
      </c>
      <c r="BX156" s="34">
        <v>47348</v>
      </c>
      <c r="BY156" s="34">
        <v>50066</v>
      </c>
    </row>
    <row r="157" spans="1:77" x14ac:dyDescent="0.35">
      <c r="A157" s="34">
        <v>1994</v>
      </c>
      <c r="B157" s="34">
        <v>1996</v>
      </c>
      <c r="C157" s="44" t="s">
        <v>18</v>
      </c>
      <c r="D157" s="44" t="s">
        <v>744</v>
      </c>
      <c r="E157" s="45" t="s">
        <v>716</v>
      </c>
      <c r="F157" s="34" t="s">
        <v>745</v>
      </c>
      <c r="G157" s="34" t="s">
        <v>745</v>
      </c>
      <c r="H157" s="34" t="s">
        <v>745</v>
      </c>
      <c r="I157" s="34" t="s">
        <v>745</v>
      </c>
      <c r="J157" s="34" t="s">
        <v>745</v>
      </c>
      <c r="K157" s="34" t="s">
        <v>745</v>
      </c>
      <c r="L157" s="34" t="s">
        <v>745</v>
      </c>
      <c r="M157" s="34" t="s">
        <v>745</v>
      </c>
      <c r="N157" s="34" t="s">
        <v>745</v>
      </c>
      <c r="O157" s="34" t="s">
        <v>745</v>
      </c>
      <c r="P157" s="34" t="s">
        <v>745</v>
      </c>
      <c r="Q157" s="34" t="s">
        <v>745</v>
      </c>
      <c r="R157" s="34" t="s">
        <v>745</v>
      </c>
      <c r="S157" s="34" t="s">
        <v>745</v>
      </c>
      <c r="T157" s="34" t="s">
        <v>745</v>
      </c>
      <c r="U157" s="34" t="s">
        <v>745</v>
      </c>
      <c r="V157" s="34" t="s">
        <v>745</v>
      </c>
      <c r="W157" s="34" t="s">
        <v>745</v>
      </c>
      <c r="X157" s="34" t="s">
        <v>745</v>
      </c>
      <c r="Y157" s="34" t="s">
        <v>745</v>
      </c>
      <c r="Z157" s="34" t="s">
        <v>745</v>
      </c>
      <c r="AA157" s="34" t="s">
        <v>745</v>
      </c>
      <c r="AB157" s="34" t="s">
        <v>745</v>
      </c>
      <c r="AC157" s="34" t="s">
        <v>745</v>
      </c>
      <c r="AD157" s="34" t="s">
        <v>745</v>
      </c>
      <c r="AE157" s="34" t="s">
        <v>745</v>
      </c>
      <c r="AF157" s="34" t="s">
        <v>745</v>
      </c>
      <c r="AG157" s="34" t="s">
        <v>745</v>
      </c>
      <c r="AH157" s="34" t="s">
        <v>745</v>
      </c>
      <c r="AI157" s="34" t="s">
        <v>745</v>
      </c>
      <c r="AJ157" s="34" t="s">
        <v>745</v>
      </c>
      <c r="AK157" s="34" t="s">
        <v>745</v>
      </c>
      <c r="AL157" s="34" t="s">
        <v>745</v>
      </c>
      <c r="AM157" s="34" t="s">
        <v>745</v>
      </c>
      <c r="AN157" s="34" t="s">
        <v>745</v>
      </c>
      <c r="AO157" s="34" t="s">
        <v>745</v>
      </c>
      <c r="AP157" s="34" t="s">
        <v>745</v>
      </c>
      <c r="AQ157" s="34" t="s">
        <v>745</v>
      </c>
      <c r="AR157" s="34" t="s">
        <v>745</v>
      </c>
      <c r="AS157" s="34" t="s">
        <v>745</v>
      </c>
      <c r="AT157" s="34" t="s">
        <v>745</v>
      </c>
      <c r="AU157" s="34" t="s">
        <v>745</v>
      </c>
      <c r="AV157" s="34" t="s">
        <v>745</v>
      </c>
      <c r="AW157" s="34" t="s">
        <v>745</v>
      </c>
      <c r="AX157" s="34" t="s">
        <v>745</v>
      </c>
      <c r="AY157" s="34" t="s">
        <v>745</v>
      </c>
      <c r="AZ157" s="34">
        <v>26403</v>
      </c>
      <c r="BA157" s="34" t="s">
        <v>745</v>
      </c>
      <c r="BB157" s="34">
        <v>37334</v>
      </c>
      <c r="BC157" s="34">
        <v>40423</v>
      </c>
      <c r="BD157" s="34">
        <v>33837</v>
      </c>
      <c r="BE157" s="34">
        <v>36474</v>
      </c>
      <c r="BF157" s="34">
        <v>49835</v>
      </c>
      <c r="BG157" s="34">
        <v>48414</v>
      </c>
      <c r="BH157" s="34">
        <v>52163</v>
      </c>
      <c r="BI157" s="34">
        <v>67135</v>
      </c>
      <c r="BJ157" s="34">
        <v>90997</v>
      </c>
      <c r="BK157" s="34">
        <v>117287</v>
      </c>
      <c r="BL157" s="34">
        <v>145587</v>
      </c>
      <c r="BM157" s="34">
        <v>178630</v>
      </c>
      <c r="BN157" s="34">
        <v>239213</v>
      </c>
      <c r="BO157" s="34">
        <v>191802</v>
      </c>
      <c r="BP157" s="34">
        <v>213539</v>
      </c>
      <c r="BQ157" s="34">
        <v>302037</v>
      </c>
      <c r="BR157" s="34">
        <v>359728</v>
      </c>
      <c r="BS157" s="34">
        <v>374214</v>
      </c>
      <c r="BT157" s="34">
        <v>343036</v>
      </c>
      <c r="BU157" s="34">
        <v>300477</v>
      </c>
      <c r="BV157" s="34">
        <v>295031</v>
      </c>
      <c r="BW157" s="34">
        <v>313547</v>
      </c>
      <c r="BX157" s="34">
        <v>321035</v>
      </c>
      <c r="BY157" s="34">
        <v>315916</v>
      </c>
    </row>
    <row r="158" spans="1:77" x14ac:dyDescent="0.35">
      <c r="A158" s="34">
        <v>1948</v>
      </c>
      <c r="B158" s="34">
        <v>1995</v>
      </c>
      <c r="C158" s="44" t="s">
        <v>112</v>
      </c>
      <c r="D158" s="44" t="s">
        <v>744</v>
      </c>
      <c r="E158" s="45" t="s">
        <v>716</v>
      </c>
      <c r="F158" s="34">
        <v>6605</v>
      </c>
      <c r="G158" s="34">
        <v>6875</v>
      </c>
      <c r="H158" s="34">
        <v>6325</v>
      </c>
      <c r="I158" s="34">
        <v>7585</v>
      </c>
      <c r="J158" s="34">
        <v>7585</v>
      </c>
      <c r="K158" s="34">
        <v>7526</v>
      </c>
      <c r="L158" s="34">
        <v>7770</v>
      </c>
      <c r="M158" s="34">
        <v>8467</v>
      </c>
      <c r="N158" s="34">
        <v>9290</v>
      </c>
      <c r="O158" s="34">
        <v>9811</v>
      </c>
      <c r="P158" s="34">
        <v>9495</v>
      </c>
      <c r="Q158" s="34">
        <v>9951</v>
      </c>
      <c r="R158" s="34">
        <v>10609</v>
      </c>
      <c r="S158" s="34">
        <v>11074</v>
      </c>
      <c r="T158" s="34">
        <v>11374</v>
      </c>
      <c r="U158" s="34">
        <v>12258</v>
      </c>
      <c r="V158" s="34">
        <v>12880</v>
      </c>
      <c r="W158" s="34">
        <v>13810</v>
      </c>
      <c r="X158" s="34">
        <v>14770</v>
      </c>
      <c r="Y158" s="34">
        <v>14493</v>
      </c>
      <c r="Z158" s="34">
        <v>15461</v>
      </c>
      <c r="AA158" s="34">
        <v>17645</v>
      </c>
      <c r="AB158" s="34">
        <v>19430</v>
      </c>
      <c r="AC158" s="34">
        <v>22098</v>
      </c>
      <c r="AD158" s="34">
        <v>23985</v>
      </c>
      <c r="AE158" s="34">
        <v>29637</v>
      </c>
      <c r="AF158" s="34">
        <v>38197</v>
      </c>
      <c r="AG158" s="34">
        <v>43423</v>
      </c>
      <c r="AH158" s="34">
        <v>45356</v>
      </c>
      <c r="AI158" s="34">
        <v>55860</v>
      </c>
      <c r="AJ158" s="34">
        <v>67887</v>
      </c>
      <c r="AK158" s="34">
        <v>86397</v>
      </c>
      <c r="AL158" s="34">
        <v>110134</v>
      </c>
      <c r="AM158" s="34">
        <v>102244</v>
      </c>
      <c r="AN158" s="34">
        <v>96984</v>
      </c>
      <c r="AO158" s="34">
        <v>91619</v>
      </c>
      <c r="AP158" s="34">
        <v>93881</v>
      </c>
      <c r="AQ158" s="34">
        <v>101252</v>
      </c>
      <c r="AR158" s="34">
        <v>107093</v>
      </c>
      <c r="AS158" s="34">
        <v>131257</v>
      </c>
      <c r="AT158" s="34">
        <v>145165</v>
      </c>
      <c r="AU158" s="34">
        <v>152345</v>
      </c>
      <c r="AV158" s="34">
        <v>185172</v>
      </c>
      <c r="AW158" s="34">
        <v>184964</v>
      </c>
      <c r="AX158" s="34">
        <v>190003</v>
      </c>
      <c r="AY158" s="34">
        <v>181381</v>
      </c>
      <c r="AZ158" s="34">
        <v>205079</v>
      </c>
      <c r="BA158" s="34">
        <v>237953</v>
      </c>
      <c r="BB158" s="34">
        <v>258527</v>
      </c>
      <c r="BC158" s="34">
        <v>280406</v>
      </c>
      <c r="BD158" s="34">
        <v>273949</v>
      </c>
      <c r="BE158" s="34">
        <v>272167</v>
      </c>
      <c r="BF158" s="34">
        <v>283173</v>
      </c>
      <c r="BG158" s="34">
        <v>274676</v>
      </c>
      <c r="BH158" s="34">
        <v>281409</v>
      </c>
      <c r="BI158" s="34">
        <v>308651</v>
      </c>
      <c r="BJ158" s="34">
        <v>349734</v>
      </c>
      <c r="BK158" s="34">
        <v>393458</v>
      </c>
      <c r="BL158" s="34">
        <v>453735</v>
      </c>
      <c r="BM158" s="34">
        <v>446805</v>
      </c>
      <c r="BN158" s="34">
        <v>477475</v>
      </c>
      <c r="BO158" s="34">
        <v>358158</v>
      </c>
      <c r="BP158" s="34">
        <v>420182</v>
      </c>
      <c r="BQ158" s="34">
        <v>510380</v>
      </c>
      <c r="BR158" s="34">
        <v>478780</v>
      </c>
      <c r="BS158" s="34">
        <v>546755</v>
      </c>
      <c r="BT158" s="34">
        <v>510789</v>
      </c>
      <c r="BU158" s="34">
        <v>465850</v>
      </c>
      <c r="BV158" s="34">
        <v>410856</v>
      </c>
      <c r="BW158" s="34">
        <v>440997</v>
      </c>
      <c r="BX158" s="34">
        <v>486439</v>
      </c>
      <c r="BY158" s="34">
        <v>469684</v>
      </c>
    </row>
    <row r="159" spans="1:77" x14ac:dyDescent="0.35">
      <c r="A159" s="34">
        <v>1948</v>
      </c>
      <c r="B159" s="34">
        <v>1995</v>
      </c>
      <c r="C159" s="44" t="s">
        <v>316</v>
      </c>
      <c r="D159" s="44" t="s">
        <v>744</v>
      </c>
      <c r="E159" s="45" t="s">
        <v>716</v>
      </c>
      <c r="F159" s="34">
        <v>12653</v>
      </c>
      <c r="G159" s="34">
        <v>12051</v>
      </c>
      <c r="H159" s="34">
        <v>9993</v>
      </c>
      <c r="I159" s="34">
        <v>13967</v>
      </c>
      <c r="J159" s="34">
        <v>13203</v>
      </c>
      <c r="K159" s="34">
        <v>12262</v>
      </c>
      <c r="L159" s="34">
        <v>12854</v>
      </c>
      <c r="M159" s="34">
        <v>14291</v>
      </c>
      <c r="N159" s="34">
        <v>17333</v>
      </c>
      <c r="O159" s="34">
        <v>19495</v>
      </c>
      <c r="P159" s="34">
        <v>16367</v>
      </c>
      <c r="Q159" s="34">
        <v>16407</v>
      </c>
      <c r="R159" s="34">
        <v>19626</v>
      </c>
      <c r="S159" s="34">
        <v>20190</v>
      </c>
      <c r="T159" s="34">
        <v>20973</v>
      </c>
      <c r="U159" s="34">
        <v>22427</v>
      </c>
      <c r="V159" s="34">
        <v>25690</v>
      </c>
      <c r="W159" s="34">
        <v>26699</v>
      </c>
      <c r="X159" s="34">
        <v>29379</v>
      </c>
      <c r="Y159" s="34">
        <v>30934</v>
      </c>
      <c r="Z159" s="34">
        <v>34063</v>
      </c>
      <c r="AA159" s="34">
        <v>37332</v>
      </c>
      <c r="AB159" s="34">
        <v>43225</v>
      </c>
      <c r="AC159" s="34">
        <v>43549</v>
      </c>
      <c r="AD159" s="34">
        <v>49199</v>
      </c>
      <c r="AE159" s="34">
        <v>70823</v>
      </c>
      <c r="AF159" s="34">
        <v>99437</v>
      </c>
      <c r="AG159" s="34">
        <v>108856</v>
      </c>
      <c r="AH159" s="34">
        <v>116794</v>
      </c>
      <c r="AI159" s="34">
        <v>123182</v>
      </c>
      <c r="AJ159" s="34">
        <v>145847</v>
      </c>
      <c r="AK159" s="34">
        <v>186363</v>
      </c>
      <c r="AL159" s="34">
        <v>225566</v>
      </c>
      <c r="AM159" s="34">
        <v>238715</v>
      </c>
      <c r="AN159" s="34">
        <v>216442</v>
      </c>
      <c r="AO159" s="34">
        <v>205639</v>
      </c>
      <c r="AP159" s="34">
        <v>223976</v>
      </c>
      <c r="AQ159" s="34">
        <v>218815</v>
      </c>
      <c r="AR159" s="34">
        <v>227158</v>
      </c>
      <c r="AS159" s="34">
        <v>254122</v>
      </c>
      <c r="AT159" s="34">
        <v>322427</v>
      </c>
      <c r="AU159" s="34">
        <v>363812</v>
      </c>
      <c r="AV159" s="34">
        <v>393592</v>
      </c>
      <c r="AW159" s="34">
        <v>421730</v>
      </c>
      <c r="AX159" s="34">
        <v>448163</v>
      </c>
      <c r="AY159" s="34">
        <v>464773</v>
      </c>
      <c r="AZ159" s="34">
        <v>512627</v>
      </c>
      <c r="BA159" s="34">
        <v>584743</v>
      </c>
      <c r="BB159" s="34">
        <v>625073</v>
      </c>
      <c r="BC159" s="34">
        <v>689182</v>
      </c>
      <c r="BD159" s="34">
        <v>682138</v>
      </c>
      <c r="BE159" s="34">
        <v>695797</v>
      </c>
      <c r="BF159" s="34">
        <v>781918</v>
      </c>
      <c r="BG159" s="34">
        <v>729100</v>
      </c>
      <c r="BH159" s="34">
        <v>693103</v>
      </c>
      <c r="BI159" s="34">
        <v>724771</v>
      </c>
      <c r="BJ159" s="34">
        <v>814875</v>
      </c>
      <c r="BK159" s="34">
        <v>901082</v>
      </c>
      <c r="BL159" s="34">
        <v>1025967</v>
      </c>
      <c r="BM159" s="34">
        <v>1148199</v>
      </c>
      <c r="BN159" s="34">
        <v>1287442</v>
      </c>
      <c r="BO159" s="34">
        <v>1056043</v>
      </c>
      <c r="BP159" s="34">
        <v>1278495</v>
      </c>
      <c r="BQ159" s="34">
        <v>1482508</v>
      </c>
      <c r="BR159" s="34">
        <v>1545703</v>
      </c>
      <c r="BS159" s="34">
        <v>1579593</v>
      </c>
      <c r="BT159" s="34">
        <v>1620532</v>
      </c>
      <c r="BU159" s="34">
        <v>1502572</v>
      </c>
      <c r="BV159" s="34">
        <v>1451011</v>
      </c>
      <c r="BW159" s="34">
        <v>1546273</v>
      </c>
      <c r="BX159" s="34">
        <v>1663982</v>
      </c>
      <c r="BY159" s="34">
        <v>1643161</v>
      </c>
    </row>
    <row r="160" spans="1:77" x14ac:dyDescent="0.35">
      <c r="A160" s="34">
        <v>1953</v>
      </c>
      <c r="B160" s="34">
        <v>1995</v>
      </c>
      <c r="C160" s="44" t="s">
        <v>314</v>
      </c>
      <c r="D160" s="44" t="s">
        <v>744</v>
      </c>
      <c r="E160" s="45" t="s">
        <v>716</v>
      </c>
      <c r="F160" s="34" t="s">
        <v>745</v>
      </c>
      <c r="G160" s="34" t="s">
        <v>745</v>
      </c>
      <c r="H160" s="34" t="s">
        <v>745</v>
      </c>
      <c r="I160" s="34" t="s">
        <v>745</v>
      </c>
      <c r="J160" s="34" t="s">
        <v>745</v>
      </c>
      <c r="K160" s="34">
        <v>270</v>
      </c>
      <c r="L160" s="34">
        <v>249</v>
      </c>
      <c r="M160" s="34">
        <v>184</v>
      </c>
      <c r="N160" s="34">
        <v>216</v>
      </c>
      <c r="O160" s="34">
        <v>136</v>
      </c>
      <c r="P160" s="34">
        <v>155</v>
      </c>
      <c r="Q160" s="34">
        <v>108</v>
      </c>
      <c r="R160" s="34">
        <v>129</v>
      </c>
      <c r="S160" s="34">
        <v>175</v>
      </c>
      <c r="T160" s="34">
        <v>153</v>
      </c>
      <c r="U160" s="34">
        <v>165</v>
      </c>
      <c r="V160" s="34">
        <v>179</v>
      </c>
      <c r="W160" s="34">
        <v>191</v>
      </c>
      <c r="X160" s="34">
        <v>186</v>
      </c>
      <c r="Y160" s="34">
        <v>159</v>
      </c>
      <c r="Z160" s="34">
        <v>179</v>
      </c>
      <c r="AA160" s="34">
        <v>200</v>
      </c>
      <c r="AB160" s="34">
        <v>233</v>
      </c>
      <c r="AC160" s="34">
        <v>206</v>
      </c>
      <c r="AD160" s="34">
        <v>214</v>
      </c>
      <c r="AE160" s="34">
        <v>322</v>
      </c>
      <c r="AF160" s="34">
        <v>382</v>
      </c>
      <c r="AG160" s="34">
        <v>384</v>
      </c>
      <c r="AH160" s="34">
        <v>546</v>
      </c>
      <c r="AI160" s="34">
        <v>608</v>
      </c>
      <c r="AJ160" s="34">
        <v>686</v>
      </c>
      <c r="AK160" s="34">
        <v>788</v>
      </c>
      <c r="AL160" s="34">
        <v>1059</v>
      </c>
      <c r="AM160" s="34">
        <v>1215</v>
      </c>
      <c r="AN160" s="34">
        <v>1023</v>
      </c>
      <c r="AO160" s="34">
        <v>1045</v>
      </c>
      <c r="AP160" s="34">
        <v>934</v>
      </c>
      <c r="AQ160" s="34">
        <v>909</v>
      </c>
      <c r="AR160" s="34">
        <v>1088</v>
      </c>
      <c r="AS160" s="34">
        <v>1189</v>
      </c>
      <c r="AT160" s="34">
        <v>1405</v>
      </c>
      <c r="AU160" s="34">
        <v>1598</v>
      </c>
      <c r="AV160" s="34">
        <v>1693</v>
      </c>
      <c r="AW160" s="34">
        <v>1605</v>
      </c>
      <c r="AX160" s="34">
        <v>1703</v>
      </c>
      <c r="AY160" s="34">
        <v>1645</v>
      </c>
      <c r="AZ160" s="34">
        <v>1913</v>
      </c>
      <c r="BA160" s="34">
        <v>2106</v>
      </c>
      <c r="BB160" s="34">
        <v>2397</v>
      </c>
      <c r="BC160" s="34">
        <v>2726</v>
      </c>
      <c r="BD160" s="34">
        <v>2771</v>
      </c>
      <c r="BE160" s="34">
        <v>2237</v>
      </c>
      <c r="BF160" s="34">
        <v>2295</v>
      </c>
      <c r="BG160" s="34">
        <v>2060</v>
      </c>
      <c r="BH160" s="34">
        <v>1861</v>
      </c>
      <c r="BI160" s="34">
        <v>2206</v>
      </c>
      <c r="BJ160" s="34">
        <v>2931</v>
      </c>
      <c r="BK160" s="34">
        <v>3422</v>
      </c>
      <c r="BL160" s="34">
        <v>3989</v>
      </c>
      <c r="BM160" s="34">
        <v>4518</v>
      </c>
      <c r="BN160" s="34">
        <v>5942</v>
      </c>
      <c r="BO160" s="34">
        <v>5405</v>
      </c>
      <c r="BP160" s="34">
        <v>6724</v>
      </c>
      <c r="BQ160" s="34">
        <v>7912</v>
      </c>
      <c r="BR160" s="34">
        <v>8709</v>
      </c>
      <c r="BS160" s="34">
        <v>9067</v>
      </c>
      <c r="BT160" s="34">
        <v>9132</v>
      </c>
      <c r="BU160" s="34">
        <v>7688</v>
      </c>
      <c r="BV160" s="34">
        <v>7043</v>
      </c>
      <c r="BW160" s="34">
        <v>7888</v>
      </c>
      <c r="BX160" s="34">
        <v>7498</v>
      </c>
      <c r="BY160" s="34">
        <v>7682</v>
      </c>
    </row>
    <row r="161" spans="1:77" x14ac:dyDescent="0.35">
      <c r="B161" s="34">
        <v>2012</v>
      </c>
      <c r="C161" s="44" t="s">
        <v>324</v>
      </c>
      <c r="D161" s="44" t="s">
        <v>744</v>
      </c>
      <c r="E161" s="45" t="s">
        <v>716</v>
      </c>
      <c r="F161" s="34" t="s">
        <v>745</v>
      </c>
      <c r="G161" s="34" t="s">
        <v>745</v>
      </c>
      <c r="H161" s="34" t="s">
        <v>745</v>
      </c>
      <c r="I161" s="34" t="s">
        <v>745</v>
      </c>
      <c r="J161" s="34" t="s">
        <v>745</v>
      </c>
      <c r="K161" s="34" t="s">
        <v>745</v>
      </c>
      <c r="L161" s="34" t="s">
        <v>745</v>
      </c>
      <c r="M161" s="34" t="s">
        <v>745</v>
      </c>
      <c r="N161" s="34" t="s">
        <v>745</v>
      </c>
      <c r="O161" s="34" t="s">
        <v>745</v>
      </c>
      <c r="P161" s="34" t="s">
        <v>745</v>
      </c>
      <c r="Q161" s="34" t="s">
        <v>745</v>
      </c>
      <c r="R161" s="34" t="s">
        <v>745</v>
      </c>
      <c r="S161" s="34" t="s">
        <v>745</v>
      </c>
      <c r="T161" s="34" t="s">
        <v>745</v>
      </c>
      <c r="U161" s="34" t="s">
        <v>745</v>
      </c>
      <c r="V161" s="34" t="s">
        <v>745</v>
      </c>
      <c r="W161" s="34" t="s">
        <v>745</v>
      </c>
      <c r="X161" s="34" t="s">
        <v>745</v>
      </c>
      <c r="Y161" s="34" t="s">
        <v>745</v>
      </c>
      <c r="Z161" s="34" t="s">
        <v>745</v>
      </c>
      <c r="AA161" s="34" t="s">
        <v>745</v>
      </c>
      <c r="AB161" s="34" t="s">
        <v>745</v>
      </c>
      <c r="AC161" s="34" t="s">
        <v>745</v>
      </c>
      <c r="AD161" s="34" t="s">
        <v>745</v>
      </c>
      <c r="AE161" s="34" t="s">
        <v>745</v>
      </c>
      <c r="AF161" s="34" t="s">
        <v>745</v>
      </c>
      <c r="AG161" s="34" t="s">
        <v>745</v>
      </c>
      <c r="AH161" s="34" t="s">
        <v>745</v>
      </c>
      <c r="AI161" s="34" t="s">
        <v>745</v>
      </c>
      <c r="AJ161" s="34" t="s">
        <v>745</v>
      </c>
      <c r="AK161" s="34" t="s">
        <v>745</v>
      </c>
      <c r="AL161" s="34" t="s">
        <v>745</v>
      </c>
      <c r="AM161" s="34" t="s">
        <v>745</v>
      </c>
      <c r="AN161" s="34" t="s">
        <v>745</v>
      </c>
      <c r="AO161" s="34" t="s">
        <v>745</v>
      </c>
      <c r="AP161" s="34" t="s">
        <v>745</v>
      </c>
      <c r="AQ161" s="34" t="s">
        <v>745</v>
      </c>
      <c r="AR161" s="34" t="s">
        <v>745</v>
      </c>
      <c r="AS161" s="34" t="s">
        <v>745</v>
      </c>
      <c r="AT161" s="34" t="s">
        <v>745</v>
      </c>
      <c r="AU161" s="34" t="s">
        <v>745</v>
      </c>
      <c r="AV161" s="34" t="s">
        <v>745</v>
      </c>
      <c r="AW161" s="34" t="s">
        <v>745</v>
      </c>
      <c r="AX161" s="34" t="s">
        <v>745</v>
      </c>
      <c r="AY161" s="34" t="s">
        <v>745</v>
      </c>
      <c r="AZ161" s="34" t="s">
        <v>745</v>
      </c>
      <c r="BA161" s="34" t="s">
        <v>745</v>
      </c>
      <c r="BB161" s="34" t="s">
        <v>745</v>
      </c>
      <c r="BC161" s="34" t="s">
        <v>745</v>
      </c>
      <c r="BD161" s="34" t="s">
        <v>745</v>
      </c>
      <c r="BE161" s="34" t="s">
        <v>745</v>
      </c>
      <c r="BF161" s="34" t="s">
        <v>745</v>
      </c>
      <c r="BG161" s="34" t="s">
        <v>745</v>
      </c>
      <c r="BH161" s="34" t="s">
        <v>745</v>
      </c>
      <c r="BI161" s="34" t="s">
        <v>745</v>
      </c>
      <c r="BJ161" s="34" t="s">
        <v>745</v>
      </c>
      <c r="BK161" s="34" t="s">
        <v>745</v>
      </c>
      <c r="BL161" s="34" t="s">
        <v>745</v>
      </c>
      <c r="BM161" s="34" t="s">
        <v>745</v>
      </c>
      <c r="BN161" s="34" t="s">
        <v>745</v>
      </c>
      <c r="BO161" s="34" t="s">
        <v>745</v>
      </c>
      <c r="BP161" s="34" t="s">
        <v>745</v>
      </c>
      <c r="BQ161" s="34" t="s">
        <v>745</v>
      </c>
      <c r="BR161" s="34">
        <v>55</v>
      </c>
      <c r="BS161" s="34">
        <v>39</v>
      </c>
      <c r="BT161" s="34">
        <v>63</v>
      </c>
      <c r="BU161" s="34">
        <v>39</v>
      </c>
      <c r="BV161" s="34">
        <v>50</v>
      </c>
      <c r="BW161" s="34">
        <v>47</v>
      </c>
      <c r="BX161" s="34">
        <v>63</v>
      </c>
      <c r="BY161" s="34">
        <v>48</v>
      </c>
    </row>
    <row r="162" spans="1:77" x14ac:dyDescent="0.35">
      <c r="A162" s="34">
        <v>1990</v>
      </c>
      <c r="B162" s="34">
        <v>1995</v>
      </c>
      <c r="C162" s="44" t="s">
        <v>320</v>
      </c>
      <c r="D162" s="44" t="s">
        <v>744</v>
      </c>
      <c r="E162" s="45" t="s">
        <v>716</v>
      </c>
      <c r="F162" s="34" t="s">
        <v>745</v>
      </c>
      <c r="G162" s="34" t="s">
        <v>745</v>
      </c>
      <c r="H162" s="34" t="s">
        <v>745</v>
      </c>
      <c r="I162" s="34" t="s">
        <v>745</v>
      </c>
      <c r="J162" s="34" t="s">
        <v>745</v>
      </c>
      <c r="K162" s="34" t="s">
        <v>745</v>
      </c>
      <c r="L162" s="34" t="s">
        <v>745</v>
      </c>
      <c r="M162" s="34" t="s">
        <v>745</v>
      </c>
      <c r="N162" s="34" t="s">
        <v>745</v>
      </c>
      <c r="O162" s="34" t="s">
        <v>745</v>
      </c>
      <c r="P162" s="34" t="s">
        <v>745</v>
      </c>
      <c r="Q162" s="34" t="s">
        <v>745</v>
      </c>
      <c r="R162" s="34" t="s">
        <v>745</v>
      </c>
      <c r="S162" s="34" t="s">
        <v>745</v>
      </c>
      <c r="T162" s="34" t="s">
        <v>745</v>
      </c>
      <c r="U162" s="34" t="s">
        <v>745</v>
      </c>
      <c r="V162" s="34" t="s">
        <v>745</v>
      </c>
      <c r="W162" s="34" t="s">
        <v>745</v>
      </c>
      <c r="X162" s="34" t="s">
        <v>745</v>
      </c>
      <c r="Y162" s="34" t="s">
        <v>745</v>
      </c>
      <c r="Z162" s="34" t="s">
        <v>745</v>
      </c>
      <c r="AA162" s="34" t="s">
        <v>745</v>
      </c>
      <c r="AB162" s="34" t="s">
        <v>745</v>
      </c>
      <c r="AC162" s="34" t="s">
        <v>745</v>
      </c>
      <c r="AD162" s="34" t="s">
        <v>745</v>
      </c>
      <c r="AE162" s="34" t="s">
        <v>745</v>
      </c>
      <c r="AF162" s="34" t="s">
        <v>745</v>
      </c>
      <c r="AG162" s="34" t="s">
        <v>745</v>
      </c>
      <c r="AH162" s="34" t="s">
        <v>745</v>
      </c>
      <c r="AI162" s="34" t="s">
        <v>745</v>
      </c>
      <c r="AJ162" s="34" t="s">
        <v>745</v>
      </c>
      <c r="AK162" s="34" t="s">
        <v>745</v>
      </c>
      <c r="AL162" s="34" t="s">
        <v>745</v>
      </c>
      <c r="AM162" s="34" t="s">
        <v>745</v>
      </c>
      <c r="AN162" s="34" t="s">
        <v>745</v>
      </c>
      <c r="AO162" s="34" t="s">
        <v>745</v>
      </c>
      <c r="AP162" s="34" t="s">
        <v>745</v>
      </c>
      <c r="AQ162" s="34" t="s">
        <v>745</v>
      </c>
      <c r="AR162" s="34" t="s">
        <v>745</v>
      </c>
      <c r="AS162" s="34" t="s">
        <v>745</v>
      </c>
      <c r="AT162" s="34" t="s">
        <v>745</v>
      </c>
      <c r="AU162" s="34" t="s">
        <v>745</v>
      </c>
      <c r="AV162" s="34">
        <v>17497</v>
      </c>
      <c r="AW162" s="34">
        <v>15155</v>
      </c>
      <c r="AX162" s="34">
        <v>14185</v>
      </c>
      <c r="AY162" s="34">
        <v>14686</v>
      </c>
      <c r="AZ162" s="34">
        <v>16089</v>
      </c>
      <c r="BA162" s="34">
        <v>18457</v>
      </c>
      <c r="BB162" s="34">
        <v>23060</v>
      </c>
      <c r="BC162" s="34">
        <v>23871</v>
      </c>
      <c r="BD162" s="34">
        <v>17707</v>
      </c>
      <c r="BE162" s="34">
        <v>20963</v>
      </c>
      <c r="BF162" s="34">
        <v>33529</v>
      </c>
      <c r="BG162" s="34">
        <v>26667</v>
      </c>
      <c r="BH162" s="34">
        <v>26781</v>
      </c>
      <c r="BI162" s="34">
        <v>27230</v>
      </c>
      <c r="BJ162" s="34">
        <v>39668</v>
      </c>
      <c r="BK162" s="34">
        <v>55716</v>
      </c>
      <c r="BL162" s="34">
        <v>65578</v>
      </c>
      <c r="BM162" s="34">
        <v>69980</v>
      </c>
      <c r="BN162" s="34">
        <v>95021</v>
      </c>
      <c r="BO162" s="34">
        <v>57603</v>
      </c>
      <c r="BP162" s="34">
        <v>65745</v>
      </c>
      <c r="BQ162" s="34">
        <v>92811</v>
      </c>
      <c r="BR162" s="34">
        <v>97340</v>
      </c>
      <c r="BS162" s="34">
        <v>88753</v>
      </c>
      <c r="BT162" s="34">
        <v>74714</v>
      </c>
      <c r="BU162" s="34">
        <v>37309</v>
      </c>
      <c r="BV162" s="34">
        <v>26696</v>
      </c>
      <c r="BW162" s="34">
        <v>31960</v>
      </c>
      <c r="BX162" s="34">
        <v>34440</v>
      </c>
      <c r="BY162" s="34">
        <v>17185</v>
      </c>
    </row>
    <row r="163" spans="1:77" x14ac:dyDescent="0.35">
      <c r="B163" s="34">
        <v>2007</v>
      </c>
      <c r="C163" s="44" t="s">
        <v>322</v>
      </c>
      <c r="D163" s="44" t="s">
        <v>744</v>
      </c>
      <c r="E163" s="45" t="s">
        <v>716</v>
      </c>
      <c r="F163" s="34" t="s">
        <v>745</v>
      </c>
      <c r="G163" s="34" t="s">
        <v>745</v>
      </c>
      <c r="H163" s="34" t="s">
        <v>745</v>
      </c>
      <c r="I163" s="34" t="s">
        <v>745</v>
      </c>
      <c r="J163" s="34" t="s">
        <v>745</v>
      </c>
      <c r="K163" s="34" t="s">
        <v>745</v>
      </c>
      <c r="L163" s="34" t="s">
        <v>745</v>
      </c>
      <c r="M163" s="34" t="s">
        <v>745</v>
      </c>
      <c r="N163" s="34" t="s">
        <v>745</v>
      </c>
      <c r="O163" s="34" t="s">
        <v>745</v>
      </c>
      <c r="P163" s="34" t="s">
        <v>745</v>
      </c>
      <c r="Q163" s="34" t="s">
        <v>745</v>
      </c>
      <c r="R163" s="34" t="s">
        <v>745</v>
      </c>
      <c r="S163" s="34" t="s">
        <v>745</v>
      </c>
      <c r="T163" s="34" t="s">
        <v>745</v>
      </c>
      <c r="U163" s="34" t="s">
        <v>745</v>
      </c>
      <c r="V163" s="34" t="s">
        <v>745</v>
      </c>
      <c r="W163" s="34" t="s">
        <v>745</v>
      </c>
      <c r="X163" s="34" t="s">
        <v>745</v>
      </c>
      <c r="Y163" s="34" t="s">
        <v>745</v>
      </c>
      <c r="Z163" s="34" t="s">
        <v>745</v>
      </c>
      <c r="AA163" s="34" t="s">
        <v>745</v>
      </c>
      <c r="AB163" s="34" t="s">
        <v>745</v>
      </c>
      <c r="AC163" s="34" t="s">
        <v>745</v>
      </c>
      <c r="AD163" s="34" t="s">
        <v>745</v>
      </c>
      <c r="AE163" s="34" t="s">
        <v>745</v>
      </c>
      <c r="AF163" s="34" t="s">
        <v>745</v>
      </c>
      <c r="AG163" s="34" t="s">
        <v>745</v>
      </c>
      <c r="AH163" s="34" t="s">
        <v>745</v>
      </c>
      <c r="AI163" s="34" t="s">
        <v>745</v>
      </c>
      <c r="AJ163" s="34" t="s">
        <v>745</v>
      </c>
      <c r="AK163" s="34" t="s">
        <v>745</v>
      </c>
      <c r="AL163" s="34" t="s">
        <v>745</v>
      </c>
      <c r="AM163" s="34" t="s">
        <v>745</v>
      </c>
      <c r="AN163" s="34" t="s">
        <v>745</v>
      </c>
      <c r="AO163" s="34" t="s">
        <v>745</v>
      </c>
      <c r="AP163" s="34" t="s">
        <v>745</v>
      </c>
      <c r="AQ163" s="34" t="s">
        <v>745</v>
      </c>
      <c r="AR163" s="34" t="s">
        <v>745</v>
      </c>
      <c r="AS163" s="34" t="s">
        <v>745</v>
      </c>
      <c r="AT163" s="34" t="s">
        <v>745</v>
      </c>
      <c r="AU163" s="34" t="s">
        <v>745</v>
      </c>
      <c r="AV163" s="34" t="s">
        <v>745</v>
      </c>
      <c r="AW163" s="34" t="s">
        <v>745</v>
      </c>
      <c r="AX163" s="34" t="s">
        <v>745</v>
      </c>
      <c r="AY163" s="34" t="s">
        <v>745</v>
      </c>
      <c r="AZ163" s="34" t="s">
        <v>745</v>
      </c>
      <c r="BA163" s="34" t="s">
        <v>745</v>
      </c>
      <c r="BB163" s="34" t="s">
        <v>745</v>
      </c>
      <c r="BC163" s="34" t="s">
        <v>745</v>
      </c>
      <c r="BD163" s="34" t="s">
        <v>745</v>
      </c>
      <c r="BE163" s="34" t="s">
        <v>745</v>
      </c>
      <c r="BF163" s="34" t="s">
        <v>745</v>
      </c>
      <c r="BG163" s="34" t="s">
        <v>745</v>
      </c>
      <c r="BH163" s="34" t="s">
        <v>745</v>
      </c>
      <c r="BI163" s="34" t="s">
        <v>745</v>
      </c>
      <c r="BJ163" s="34" t="s">
        <v>745</v>
      </c>
      <c r="BK163" s="34" t="s">
        <v>745</v>
      </c>
      <c r="BL163" s="34" t="s">
        <v>745</v>
      </c>
      <c r="BM163" s="34">
        <v>48561</v>
      </c>
      <c r="BN163" s="34">
        <v>62685</v>
      </c>
      <c r="BO163" s="34">
        <v>57096</v>
      </c>
      <c r="BP163" s="34">
        <v>72237</v>
      </c>
      <c r="BQ163" s="34">
        <v>96906</v>
      </c>
      <c r="BR163" s="34">
        <v>114529</v>
      </c>
      <c r="BS163" s="34">
        <v>132033</v>
      </c>
      <c r="BT163" s="34">
        <v>150217</v>
      </c>
      <c r="BU163" s="34">
        <v>162065</v>
      </c>
      <c r="BV163" s="34">
        <v>176581</v>
      </c>
      <c r="BW163" s="34">
        <v>215014</v>
      </c>
      <c r="BX163" s="34">
        <v>243699</v>
      </c>
      <c r="BY163" s="34">
        <v>264273</v>
      </c>
    </row>
    <row r="164" spans="1:77" x14ac:dyDescent="0.35">
      <c r="B164" s="34">
        <v>2014</v>
      </c>
      <c r="C164" s="44" t="s">
        <v>328</v>
      </c>
      <c r="D164" s="44" t="s">
        <v>744</v>
      </c>
      <c r="E164" s="45" t="s">
        <v>716</v>
      </c>
      <c r="F164" s="34" t="s">
        <v>745</v>
      </c>
      <c r="G164" s="34" t="s">
        <v>745</v>
      </c>
      <c r="H164" s="34" t="s">
        <v>745</v>
      </c>
      <c r="I164" s="34" t="s">
        <v>745</v>
      </c>
      <c r="J164" s="34" t="s">
        <v>745</v>
      </c>
      <c r="K164" s="34" t="s">
        <v>745</v>
      </c>
      <c r="L164" s="34" t="s">
        <v>745</v>
      </c>
      <c r="M164" s="34" t="s">
        <v>745</v>
      </c>
      <c r="N164" s="34" t="s">
        <v>745</v>
      </c>
      <c r="O164" s="34" t="s">
        <v>745</v>
      </c>
      <c r="P164" s="34" t="s">
        <v>745</v>
      </c>
      <c r="Q164" s="34" t="s">
        <v>745</v>
      </c>
      <c r="R164" s="34" t="s">
        <v>745</v>
      </c>
      <c r="S164" s="34" t="s">
        <v>745</v>
      </c>
      <c r="T164" s="34" t="s">
        <v>745</v>
      </c>
      <c r="U164" s="34" t="s">
        <v>745</v>
      </c>
      <c r="V164" s="34" t="s">
        <v>745</v>
      </c>
      <c r="W164" s="34" t="s">
        <v>745</v>
      </c>
      <c r="X164" s="34" t="s">
        <v>745</v>
      </c>
      <c r="Y164" s="34" t="s">
        <v>745</v>
      </c>
      <c r="Z164" s="34" t="s">
        <v>745</v>
      </c>
      <c r="AA164" s="34" t="s">
        <v>745</v>
      </c>
      <c r="AB164" s="34" t="s">
        <v>745</v>
      </c>
      <c r="AC164" s="34" t="s">
        <v>745</v>
      </c>
      <c r="AD164" s="34" t="s">
        <v>745</v>
      </c>
      <c r="AE164" s="34" t="s">
        <v>745</v>
      </c>
      <c r="AF164" s="34" t="s">
        <v>745</v>
      </c>
      <c r="AG164" s="34" t="s">
        <v>745</v>
      </c>
      <c r="AH164" s="34" t="s">
        <v>745</v>
      </c>
      <c r="AI164" s="34" t="s">
        <v>745</v>
      </c>
      <c r="AJ164" s="34" t="s">
        <v>745</v>
      </c>
      <c r="AK164" s="34" t="s">
        <v>745</v>
      </c>
      <c r="AL164" s="34" t="s">
        <v>745</v>
      </c>
      <c r="AM164" s="34" t="s">
        <v>745</v>
      </c>
      <c r="AN164" s="34" t="s">
        <v>745</v>
      </c>
      <c r="AO164" s="34" t="s">
        <v>745</v>
      </c>
      <c r="AP164" s="34" t="s">
        <v>745</v>
      </c>
      <c r="AQ164" s="34" t="s">
        <v>745</v>
      </c>
      <c r="AR164" s="34" t="s">
        <v>745</v>
      </c>
      <c r="AS164" s="34" t="s">
        <v>745</v>
      </c>
      <c r="AT164" s="34" t="s">
        <v>745</v>
      </c>
      <c r="AU164" s="34" t="s">
        <v>745</v>
      </c>
      <c r="AV164" s="34" t="s">
        <v>745</v>
      </c>
      <c r="AW164" s="34" t="s">
        <v>745</v>
      </c>
      <c r="AX164" s="34" t="s">
        <v>745</v>
      </c>
      <c r="AY164" s="34" t="s">
        <v>745</v>
      </c>
      <c r="AZ164" s="34" t="s">
        <v>745</v>
      </c>
      <c r="BA164" s="34" t="s">
        <v>745</v>
      </c>
      <c r="BB164" s="34" t="s">
        <v>745</v>
      </c>
      <c r="BC164" s="34" t="s">
        <v>745</v>
      </c>
      <c r="BD164" s="34" t="s">
        <v>745</v>
      </c>
      <c r="BE164" s="34" t="s">
        <v>745</v>
      </c>
      <c r="BF164" s="34" t="s">
        <v>745</v>
      </c>
      <c r="BG164" s="34" t="s">
        <v>745</v>
      </c>
      <c r="BH164" s="34" t="s">
        <v>745</v>
      </c>
      <c r="BI164" s="34" t="s">
        <v>745</v>
      </c>
      <c r="BJ164" s="34" t="s">
        <v>745</v>
      </c>
      <c r="BK164" s="34" t="s">
        <v>745</v>
      </c>
      <c r="BL164" s="34" t="s">
        <v>745</v>
      </c>
      <c r="BM164" s="34" t="s">
        <v>745</v>
      </c>
      <c r="BN164" s="34" t="s">
        <v>745</v>
      </c>
      <c r="BO164" s="34" t="s">
        <v>745</v>
      </c>
      <c r="BP164" s="34" t="s">
        <v>745</v>
      </c>
      <c r="BQ164" s="34" t="s">
        <v>745</v>
      </c>
      <c r="BR164" s="34" t="s">
        <v>745</v>
      </c>
      <c r="BS164" s="34" t="s">
        <v>745</v>
      </c>
      <c r="BT164" s="34">
        <v>7792</v>
      </c>
      <c r="BU164" s="34">
        <v>1911</v>
      </c>
      <c r="BV164" s="34">
        <v>651</v>
      </c>
      <c r="BW164" s="34">
        <v>1235</v>
      </c>
      <c r="BX164" s="34">
        <v>1358</v>
      </c>
      <c r="BY164" s="34">
        <v>1434</v>
      </c>
    </row>
    <row r="165" spans="1:77" x14ac:dyDescent="0.35">
      <c r="A165" s="34">
        <v>1982</v>
      </c>
      <c r="B165" s="34">
        <v>1995</v>
      </c>
      <c r="C165" s="44" t="s">
        <v>332</v>
      </c>
      <c r="D165" s="44" t="s">
        <v>744</v>
      </c>
      <c r="E165" s="45" t="s">
        <v>716</v>
      </c>
      <c r="F165" s="34" t="s">
        <v>745</v>
      </c>
      <c r="G165" s="34" t="s">
        <v>745</v>
      </c>
      <c r="H165" s="34" t="s">
        <v>745</v>
      </c>
      <c r="I165" s="34" t="s">
        <v>745</v>
      </c>
      <c r="J165" s="34" t="s">
        <v>745</v>
      </c>
      <c r="K165" s="34" t="s">
        <v>745</v>
      </c>
      <c r="L165" s="34" t="s">
        <v>745</v>
      </c>
      <c r="M165" s="34" t="s">
        <v>745</v>
      </c>
      <c r="N165" s="34" t="s">
        <v>745</v>
      </c>
      <c r="O165" s="34" t="s">
        <v>745</v>
      </c>
      <c r="P165" s="34" t="s">
        <v>745</v>
      </c>
      <c r="Q165" s="34" t="s">
        <v>745</v>
      </c>
      <c r="R165" s="34" t="s">
        <v>745</v>
      </c>
      <c r="S165" s="34" t="s">
        <v>745</v>
      </c>
      <c r="T165" s="34" t="s">
        <v>745</v>
      </c>
      <c r="U165" s="34" t="s">
        <v>745</v>
      </c>
      <c r="V165" s="34" t="s">
        <v>745</v>
      </c>
      <c r="W165" s="34" t="s">
        <v>745</v>
      </c>
      <c r="X165" s="34" t="s">
        <v>745</v>
      </c>
      <c r="Y165" s="34" t="s">
        <v>745</v>
      </c>
      <c r="Z165" s="34" t="s">
        <v>745</v>
      </c>
      <c r="AA165" s="34" t="s">
        <v>745</v>
      </c>
      <c r="AB165" s="34" t="s">
        <v>745</v>
      </c>
      <c r="AC165" s="34" t="s">
        <v>745</v>
      </c>
      <c r="AD165" s="34" t="s">
        <v>745</v>
      </c>
      <c r="AE165" s="34" t="s">
        <v>745</v>
      </c>
      <c r="AF165" s="34" t="s">
        <v>745</v>
      </c>
      <c r="AG165" s="34" t="s">
        <v>745</v>
      </c>
      <c r="AH165" s="34" t="s">
        <v>745</v>
      </c>
      <c r="AI165" s="34" t="s">
        <v>745</v>
      </c>
      <c r="AJ165" s="34" t="s">
        <v>745</v>
      </c>
      <c r="AK165" s="34" t="s">
        <v>745</v>
      </c>
      <c r="AL165" s="34" t="s">
        <v>745</v>
      </c>
      <c r="AM165" s="34" t="s">
        <v>745</v>
      </c>
      <c r="AN165" s="34">
        <v>1024</v>
      </c>
      <c r="AO165" s="34">
        <v>836</v>
      </c>
      <c r="AP165" s="34">
        <v>652</v>
      </c>
      <c r="AQ165" s="34">
        <v>784</v>
      </c>
      <c r="AR165" s="34">
        <v>517</v>
      </c>
      <c r="AS165" s="34">
        <v>873</v>
      </c>
      <c r="AT165" s="34">
        <v>1179</v>
      </c>
      <c r="AU165" s="34">
        <v>1347</v>
      </c>
      <c r="AV165" s="34">
        <v>1309</v>
      </c>
      <c r="AW165" s="34">
        <v>1083</v>
      </c>
      <c r="AX165" s="34">
        <v>756</v>
      </c>
      <c r="AY165" s="34">
        <v>826</v>
      </c>
      <c r="AZ165" s="34">
        <v>927</v>
      </c>
      <c r="BA165" s="34">
        <v>1040</v>
      </c>
      <c r="BB165" s="34">
        <v>1037</v>
      </c>
      <c r="BC165" s="34">
        <v>915</v>
      </c>
      <c r="BD165" s="34">
        <v>1032</v>
      </c>
      <c r="BE165" s="34">
        <v>1063</v>
      </c>
      <c r="BF165" s="34">
        <v>892</v>
      </c>
      <c r="BG165" s="34">
        <v>987</v>
      </c>
      <c r="BH165" s="34">
        <v>956</v>
      </c>
      <c r="BI165" s="34">
        <v>980</v>
      </c>
      <c r="BJ165" s="34">
        <v>1576</v>
      </c>
      <c r="BK165" s="34">
        <v>1810</v>
      </c>
      <c r="BL165" s="34">
        <v>3770</v>
      </c>
      <c r="BM165" s="34">
        <v>4617</v>
      </c>
      <c r="BN165" s="34">
        <v>5099</v>
      </c>
      <c r="BO165" s="34">
        <v>4312</v>
      </c>
      <c r="BP165" s="34">
        <v>7200</v>
      </c>
      <c r="BQ165" s="34">
        <v>9001</v>
      </c>
      <c r="BR165" s="34">
        <v>9365</v>
      </c>
      <c r="BS165" s="34">
        <v>10607</v>
      </c>
      <c r="BT165" s="34">
        <v>9694</v>
      </c>
      <c r="BU165" s="34">
        <v>6607</v>
      </c>
      <c r="BV165" s="34">
        <v>6372</v>
      </c>
      <c r="BW165" s="34">
        <v>8007</v>
      </c>
      <c r="BX165" s="34">
        <v>9035</v>
      </c>
      <c r="BY165" s="34">
        <v>7047</v>
      </c>
    </row>
    <row r="166" spans="1:77" x14ac:dyDescent="0.35">
      <c r="A166" s="34">
        <v>1948</v>
      </c>
      <c r="B166" s="34">
        <v>1995</v>
      </c>
      <c r="C166" s="46" t="s">
        <v>334</v>
      </c>
      <c r="D166" s="46" t="s">
        <v>744</v>
      </c>
      <c r="E166" s="47" t="s">
        <v>716</v>
      </c>
      <c r="F166" s="34">
        <v>99</v>
      </c>
      <c r="G166" s="34">
        <v>109</v>
      </c>
      <c r="H166" s="34">
        <v>96</v>
      </c>
      <c r="I166" s="34">
        <v>101</v>
      </c>
      <c r="J166" s="34">
        <v>124</v>
      </c>
      <c r="K166" s="34">
        <v>132</v>
      </c>
      <c r="L166" s="34">
        <v>120</v>
      </c>
      <c r="M166" s="34">
        <v>126</v>
      </c>
      <c r="N166" s="34">
        <v>134</v>
      </c>
      <c r="O166" s="34">
        <v>162</v>
      </c>
      <c r="P166" s="34">
        <v>138</v>
      </c>
      <c r="Q166" s="34">
        <v>161</v>
      </c>
      <c r="R166" s="34">
        <v>173</v>
      </c>
      <c r="S166" s="34">
        <v>200</v>
      </c>
      <c r="T166" s="34">
        <v>204</v>
      </c>
      <c r="U166" s="34">
        <v>210</v>
      </c>
      <c r="V166" s="34">
        <v>385</v>
      </c>
      <c r="W166" s="34">
        <v>452</v>
      </c>
      <c r="X166" s="34">
        <v>280</v>
      </c>
      <c r="Y166" s="34">
        <v>272</v>
      </c>
      <c r="Z166" s="34">
        <v>263</v>
      </c>
      <c r="AA166" s="34">
        <v>325</v>
      </c>
      <c r="AB166" s="34">
        <v>370</v>
      </c>
      <c r="AC166" s="34">
        <v>404</v>
      </c>
      <c r="AD166" s="34">
        <v>515</v>
      </c>
      <c r="AE166" s="34">
        <v>688</v>
      </c>
      <c r="AF166" s="34">
        <v>863</v>
      </c>
      <c r="AG166" s="34">
        <v>932</v>
      </c>
      <c r="AH166" s="34">
        <v>891</v>
      </c>
      <c r="AI166" s="34">
        <v>877</v>
      </c>
      <c r="AJ166" s="34">
        <v>888</v>
      </c>
      <c r="AK166" s="34">
        <v>1053</v>
      </c>
      <c r="AL166" s="34">
        <v>1414</v>
      </c>
      <c r="AM166" s="34">
        <v>1407</v>
      </c>
      <c r="AN166" s="34">
        <v>1275</v>
      </c>
      <c r="AO166" s="34">
        <v>1135</v>
      </c>
      <c r="AP166" s="34">
        <v>1155</v>
      </c>
      <c r="AQ166" s="34">
        <v>1112</v>
      </c>
      <c r="AR166" s="34">
        <v>1302</v>
      </c>
      <c r="AS166" s="34">
        <v>1427</v>
      </c>
      <c r="AT166" s="34">
        <v>1642</v>
      </c>
      <c r="AU166" s="34">
        <v>1541</v>
      </c>
      <c r="AV166" s="34">
        <v>1726</v>
      </c>
      <c r="AW166" s="34">
        <v>1532</v>
      </c>
      <c r="AX166" s="34">
        <v>1445</v>
      </c>
      <c r="AY166" s="34">
        <v>1567</v>
      </c>
      <c r="AZ166" s="34">
        <v>1884</v>
      </c>
      <c r="BA166" s="34">
        <v>2118</v>
      </c>
      <c r="BB166" s="34">
        <v>2406</v>
      </c>
      <c r="BC166" s="34">
        <v>2541</v>
      </c>
      <c r="BD166" s="34">
        <v>2111</v>
      </c>
      <c r="BE166" s="34">
        <v>1887</v>
      </c>
      <c r="BF166" s="34">
        <v>1925</v>
      </c>
      <c r="BG166" s="34">
        <v>1207</v>
      </c>
      <c r="BH166" s="34">
        <v>2012</v>
      </c>
      <c r="BI166" s="34">
        <v>1670</v>
      </c>
      <c r="BJ166" s="34">
        <v>1887</v>
      </c>
      <c r="BK166" s="34">
        <v>1850</v>
      </c>
      <c r="BL166" s="34">
        <v>2000</v>
      </c>
      <c r="BM166" s="34">
        <v>2400</v>
      </c>
      <c r="BN166" s="34">
        <v>2200</v>
      </c>
      <c r="BO166" s="34">
        <v>2269</v>
      </c>
      <c r="BP166" s="34">
        <v>3199</v>
      </c>
      <c r="BQ166" s="34">
        <v>3512</v>
      </c>
      <c r="BR166" s="34">
        <v>3882</v>
      </c>
      <c r="BS166" s="34">
        <v>3907</v>
      </c>
      <c r="BT166" s="34">
        <v>3866</v>
      </c>
      <c r="BU166" s="34">
        <v>3248</v>
      </c>
      <c r="BV166" s="34">
        <v>3335</v>
      </c>
      <c r="BW166" s="34">
        <v>3481</v>
      </c>
      <c r="BX166" s="34">
        <v>4057</v>
      </c>
      <c r="BY166" s="34">
        <v>4269</v>
      </c>
    </row>
    <row r="168" spans="1:77" x14ac:dyDescent="0.35">
      <c r="C168" s="48" t="s">
        <v>749</v>
      </c>
      <c r="D168" s="49" t="s">
        <v>744</v>
      </c>
      <c r="E168" s="49" t="s">
        <v>716</v>
      </c>
      <c r="F168" s="50">
        <f t="shared" ref="F168:AK168" si="0">SUM(F4:F166)</f>
        <v>35414</v>
      </c>
      <c r="G168" s="51">
        <f t="shared" si="0"/>
        <v>35848</v>
      </c>
      <c r="H168" s="51">
        <f t="shared" si="0"/>
        <v>38318</v>
      </c>
      <c r="I168" s="51">
        <f t="shared" si="0"/>
        <v>56589</v>
      </c>
      <c r="J168" s="51">
        <f t="shared" si="0"/>
        <v>54672</v>
      </c>
      <c r="K168" s="51">
        <f t="shared" si="0"/>
        <v>53831</v>
      </c>
      <c r="L168" s="51">
        <f t="shared" si="0"/>
        <v>56120</v>
      </c>
      <c r="M168" s="51">
        <f t="shared" si="0"/>
        <v>64127</v>
      </c>
      <c r="N168" s="51">
        <f t="shared" si="0"/>
        <v>71937</v>
      </c>
      <c r="O168" s="51">
        <f t="shared" si="0"/>
        <v>80013</v>
      </c>
      <c r="P168" s="51">
        <f t="shared" si="0"/>
        <v>74816</v>
      </c>
      <c r="Q168" s="51">
        <f t="shared" si="0"/>
        <v>80551</v>
      </c>
      <c r="R168" s="51">
        <f t="shared" si="0"/>
        <v>91438</v>
      </c>
      <c r="S168" s="51">
        <f t="shared" si="0"/>
        <v>96794</v>
      </c>
      <c r="T168" s="51">
        <f t="shared" si="0"/>
        <v>102118</v>
      </c>
      <c r="U168" s="51">
        <f t="shared" si="0"/>
        <v>114175</v>
      </c>
      <c r="V168" s="51">
        <f t="shared" si="0"/>
        <v>129387</v>
      </c>
      <c r="W168" s="51">
        <f t="shared" si="0"/>
        <v>140716</v>
      </c>
      <c r="X168" s="51">
        <f t="shared" si="0"/>
        <v>157720</v>
      </c>
      <c r="Y168" s="51">
        <f t="shared" si="0"/>
        <v>170751</v>
      </c>
      <c r="Z168" s="51">
        <f t="shared" si="0"/>
        <v>190854</v>
      </c>
      <c r="AA168" s="51">
        <f t="shared" si="0"/>
        <v>219214</v>
      </c>
      <c r="AB168" s="51">
        <f t="shared" si="0"/>
        <v>254948</v>
      </c>
      <c r="AC168" s="51">
        <f t="shared" si="0"/>
        <v>285574</v>
      </c>
      <c r="AD168" s="51">
        <f t="shared" si="0"/>
        <v>341402</v>
      </c>
      <c r="AE168" s="51">
        <f t="shared" si="0"/>
        <v>477127</v>
      </c>
      <c r="AF168" s="51">
        <f t="shared" si="0"/>
        <v>654163</v>
      </c>
      <c r="AG168" s="51">
        <f t="shared" si="0"/>
        <v>689777</v>
      </c>
      <c r="AH168" s="51">
        <f t="shared" si="0"/>
        <v>772227</v>
      </c>
      <c r="AI168" s="51">
        <f t="shared" si="0"/>
        <v>879183</v>
      </c>
      <c r="AJ168" s="51">
        <f t="shared" si="0"/>
        <v>1039089</v>
      </c>
      <c r="AK168" s="51">
        <f t="shared" si="0"/>
        <v>1298994</v>
      </c>
      <c r="AL168" s="51">
        <f t="shared" ref="AL168:BY168" si="1">SUM(AL4:AL166)</f>
        <v>1535252</v>
      </c>
      <c r="AM168" s="51">
        <f t="shared" si="1"/>
        <v>1503836</v>
      </c>
      <c r="AN168" s="51">
        <f t="shared" si="1"/>
        <v>1423629</v>
      </c>
      <c r="AO168" s="51">
        <f t="shared" si="1"/>
        <v>1414264</v>
      </c>
      <c r="AP168" s="51">
        <f t="shared" si="1"/>
        <v>1513384</v>
      </c>
      <c r="AQ168" s="51">
        <f t="shared" si="1"/>
        <v>1546688</v>
      </c>
      <c r="AR168" s="51">
        <f t="shared" si="1"/>
        <v>1808806</v>
      </c>
      <c r="AS168" s="51">
        <f t="shared" si="1"/>
        <v>2130398</v>
      </c>
      <c r="AT168" s="51">
        <f t="shared" si="1"/>
        <v>2458690</v>
      </c>
      <c r="AU168" s="51">
        <f t="shared" si="1"/>
        <v>2651095</v>
      </c>
      <c r="AV168" s="51">
        <f t="shared" si="1"/>
        <v>3050203</v>
      </c>
      <c r="AW168" s="51">
        <f t="shared" si="1"/>
        <v>3127339</v>
      </c>
      <c r="AX168" s="51">
        <f t="shared" si="1"/>
        <v>3351691</v>
      </c>
      <c r="AY168" s="51">
        <f t="shared" si="1"/>
        <v>3390041</v>
      </c>
      <c r="AZ168" s="51">
        <f t="shared" si="1"/>
        <v>3897893</v>
      </c>
      <c r="BA168" s="51">
        <f t="shared" si="1"/>
        <v>4605728</v>
      </c>
      <c r="BB168" s="51">
        <f t="shared" si="1"/>
        <v>4851969</v>
      </c>
      <c r="BC168" s="51">
        <f t="shared" si="1"/>
        <v>5001029</v>
      </c>
      <c r="BD168" s="51">
        <f t="shared" si="1"/>
        <v>4975886</v>
      </c>
      <c r="BE168" s="51">
        <f t="shared" si="1"/>
        <v>5138822</v>
      </c>
      <c r="BF168" s="51">
        <f t="shared" si="1"/>
        <v>5700230</v>
      </c>
      <c r="BG168" s="51">
        <f t="shared" si="1"/>
        <v>5745782</v>
      </c>
      <c r="BH168" s="51">
        <f t="shared" si="1"/>
        <v>6159030</v>
      </c>
      <c r="BI168" s="51">
        <f t="shared" si="1"/>
        <v>7172157</v>
      </c>
      <c r="BJ168" s="51">
        <f t="shared" si="1"/>
        <v>8659529</v>
      </c>
      <c r="BK168" s="51">
        <f t="shared" si="1"/>
        <v>9933026</v>
      </c>
      <c r="BL168" s="51">
        <f t="shared" si="1"/>
        <v>11406019</v>
      </c>
      <c r="BM168" s="51">
        <f t="shared" si="1"/>
        <v>13207035</v>
      </c>
      <c r="BN168" s="51">
        <f t="shared" si="1"/>
        <v>15134264</v>
      </c>
      <c r="BO168" s="51">
        <f t="shared" si="1"/>
        <v>11889417</v>
      </c>
      <c r="BP168" s="51">
        <f t="shared" si="1"/>
        <v>14438058</v>
      </c>
      <c r="BQ168" s="51">
        <f t="shared" si="1"/>
        <v>17232518</v>
      </c>
      <c r="BR168" s="51">
        <f t="shared" si="1"/>
        <v>17913285</v>
      </c>
      <c r="BS168" s="51">
        <f t="shared" si="1"/>
        <v>18416563</v>
      </c>
      <c r="BT168" s="51">
        <f t="shared" si="1"/>
        <v>18506021</v>
      </c>
      <c r="BU168" s="51">
        <f t="shared" si="1"/>
        <v>16268394</v>
      </c>
      <c r="BV168" s="51">
        <f t="shared" si="1"/>
        <v>15783107</v>
      </c>
      <c r="BW168" s="51">
        <f t="shared" si="1"/>
        <v>17414121</v>
      </c>
      <c r="BX168" s="51">
        <f t="shared" si="1"/>
        <v>19078328</v>
      </c>
      <c r="BY168" s="52">
        <f t="shared" si="1"/>
        <v>18591537</v>
      </c>
    </row>
    <row r="169" spans="1:77" x14ac:dyDescent="0.35">
      <c r="C169" s="48" t="s">
        <v>716</v>
      </c>
      <c r="D169" s="49" t="s">
        <v>744</v>
      </c>
      <c r="E169" s="49" t="s">
        <v>716</v>
      </c>
      <c r="F169" s="50">
        <v>58500</v>
      </c>
      <c r="G169" s="51">
        <v>59570</v>
      </c>
      <c r="H169" s="51">
        <v>62040</v>
      </c>
      <c r="I169" s="51">
        <v>83720</v>
      </c>
      <c r="J169" s="51">
        <v>81820</v>
      </c>
      <c r="K169" s="51">
        <v>83820</v>
      </c>
      <c r="L169" s="51">
        <v>86750</v>
      </c>
      <c r="M169" s="51">
        <v>94520</v>
      </c>
      <c r="N169" s="51">
        <v>105250</v>
      </c>
      <c r="O169" s="51">
        <v>114100</v>
      </c>
      <c r="P169" s="51">
        <v>110210</v>
      </c>
      <c r="Q169" s="51">
        <v>118420</v>
      </c>
      <c r="R169" s="51">
        <v>130460</v>
      </c>
      <c r="S169" s="51">
        <v>136300</v>
      </c>
      <c r="T169" s="51">
        <v>143280</v>
      </c>
      <c r="U169" s="51">
        <v>156970</v>
      </c>
      <c r="V169" s="51">
        <v>175550</v>
      </c>
      <c r="W169" s="51">
        <v>190060</v>
      </c>
      <c r="X169" s="51">
        <v>207530</v>
      </c>
      <c r="Y169" s="51">
        <v>218300</v>
      </c>
      <c r="Z169" s="51">
        <v>242250</v>
      </c>
      <c r="AA169" s="51">
        <v>276610</v>
      </c>
      <c r="AB169" s="51">
        <v>316920</v>
      </c>
      <c r="AC169" s="51">
        <v>354100</v>
      </c>
      <c r="AD169" s="51">
        <v>419000</v>
      </c>
      <c r="AE169" s="51">
        <v>580060</v>
      </c>
      <c r="AF169" s="51">
        <v>840430</v>
      </c>
      <c r="AG169" s="51">
        <v>876900</v>
      </c>
      <c r="AH169" s="51">
        <v>992120</v>
      </c>
      <c r="AI169" s="51">
        <v>1128390</v>
      </c>
      <c r="AJ169" s="51">
        <v>1306910</v>
      </c>
      <c r="AK169" s="51">
        <v>1659330</v>
      </c>
      <c r="AL169" s="51">
        <v>2036136</v>
      </c>
      <c r="AM169" s="51">
        <v>2014387</v>
      </c>
      <c r="AN169" s="51">
        <v>1885811</v>
      </c>
      <c r="AO169" s="51">
        <v>1845977</v>
      </c>
      <c r="AP169" s="51">
        <v>1955714</v>
      </c>
      <c r="AQ169" s="51">
        <v>1952890</v>
      </c>
      <c r="AR169" s="51">
        <v>2138506</v>
      </c>
      <c r="AS169" s="51">
        <v>2515500</v>
      </c>
      <c r="AT169" s="51">
        <v>2868916</v>
      </c>
      <c r="AU169" s="51">
        <v>3098920</v>
      </c>
      <c r="AV169" s="51">
        <v>3489739</v>
      </c>
      <c r="AW169" s="51">
        <v>3511359</v>
      </c>
      <c r="AX169" s="51">
        <v>3779172</v>
      </c>
      <c r="AY169" s="51">
        <v>3794694</v>
      </c>
      <c r="AZ169" s="51">
        <v>4328264</v>
      </c>
      <c r="BA169" s="51">
        <v>5167620</v>
      </c>
      <c r="BB169" s="51">
        <v>5406052</v>
      </c>
      <c r="BC169" s="51">
        <v>5592319</v>
      </c>
      <c r="BD169" s="51">
        <v>5503135</v>
      </c>
      <c r="BE169" s="51">
        <v>5719381</v>
      </c>
      <c r="BF169" s="51">
        <v>6454020</v>
      </c>
      <c r="BG169" s="51">
        <v>6196440</v>
      </c>
      <c r="BH169" s="51">
        <v>6500713</v>
      </c>
      <c r="BI169" s="51">
        <v>7590832</v>
      </c>
      <c r="BJ169" s="51">
        <v>9222553</v>
      </c>
      <c r="BK169" s="51">
        <v>10510292</v>
      </c>
      <c r="BL169" s="51">
        <v>12131449</v>
      </c>
      <c r="BM169" s="51">
        <v>14031345</v>
      </c>
      <c r="BN169" s="51">
        <v>16169683</v>
      </c>
      <c r="BO169" s="51">
        <v>12562989</v>
      </c>
      <c r="BP169" s="51">
        <v>15306475</v>
      </c>
      <c r="BQ169" s="51">
        <v>18341628</v>
      </c>
      <c r="BR169" s="51">
        <v>18517184</v>
      </c>
      <c r="BS169" s="51">
        <v>18966201</v>
      </c>
      <c r="BT169" s="51">
        <v>19007179</v>
      </c>
      <c r="BU169" s="51">
        <v>16555664</v>
      </c>
      <c r="BV169" s="51">
        <v>16043993</v>
      </c>
      <c r="BW169" s="51">
        <v>17739937</v>
      </c>
      <c r="BX169" s="51">
        <v>19472401</v>
      </c>
      <c r="BY169" s="52">
        <v>18932952</v>
      </c>
    </row>
    <row r="170" spans="1:77" x14ac:dyDescent="0.35">
      <c r="C170" s="48" t="s">
        <v>750</v>
      </c>
      <c r="D170" s="49" t="s">
        <v>744</v>
      </c>
      <c r="E170" s="49" t="s">
        <v>716</v>
      </c>
      <c r="F170" s="50">
        <f t="shared" ref="F170:BQ170" si="2">F169-F168</f>
        <v>23086</v>
      </c>
      <c r="G170" s="51">
        <f t="shared" si="2"/>
        <v>23722</v>
      </c>
      <c r="H170" s="51">
        <f t="shared" si="2"/>
        <v>23722</v>
      </c>
      <c r="I170" s="51">
        <f t="shared" si="2"/>
        <v>27131</v>
      </c>
      <c r="J170" s="51">
        <f t="shared" si="2"/>
        <v>27148</v>
      </c>
      <c r="K170" s="51">
        <f t="shared" si="2"/>
        <v>29989</v>
      </c>
      <c r="L170" s="51">
        <f t="shared" si="2"/>
        <v>30630</v>
      </c>
      <c r="M170" s="51">
        <f t="shared" si="2"/>
        <v>30393</v>
      </c>
      <c r="N170" s="51">
        <f t="shared" si="2"/>
        <v>33313</v>
      </c>
      <c r="O170" s="51">
        <f t="shared" si="2"/>
        <v>34087</v>
      </c>
      <c r="P170" s="51">
        <f t="shared" si="2"/>
        <v>35394</v>
      </c>
      <c r="Q170" s="51">
        <f t="shared" si="2"/>
        <v>37869</v>
      </c>
      <c r="R170" s="51">
        <f t="shared" si="2"/>
        <v>39022</v>
      </c>
      <c r="S170" s="51">
        <f t="shared" si="2"/>
        <v>39506</v>
      </c>
      <c r="T170" s="51">
        <f t="shared" si="2"/>
        <v>41162</v>
      </c>
      <c r="U170" s="51">
        <f t="shared" si="2"/>
        <v>42795</v>
      </c>
      <c r="V170" s="51">
        <f t="shared" si="2"/>
        <v>46163</v>
      </c>
      <c r="W170" s="51">
        <f t="shared" si="2"/>
        <v>49344</v>
      </c>
      <c r="X170" s="51">
        <f t="shared" si="2"/>
        <v>49810</v>
      </c>
      <c r="Y170" s="51">
        <f t="shared" si="2"/>
        <v>47549</v>
      </c>
      <c r="Z170" s="51">
        <f t="shared" si="2"/>
        <v>51396</v>
      </c>
      <c r="AA170" s="51">
        <f t="shared" si="2"/>
        <v>57396</v>
      </c>
      <c r="AB170" s="51">
        <f t="shared" si="2"/>
        <v>61972</v>
      </c>
      <c r="AC170" s="51">
        <f t="shared" si="2"/>
        <v>68526</v>
      </c>
      <c r="AD170" s="51">
        <f t="shared" si="2"/>
        <v>77598</v>
      </c>
      <c r="AE170" s="51">
        <f t="shared" si="2"/>
        <v>102933</v>
      </c>
      <c r="AF170" s="51">
        <f t="shared" si="2"/>
        <v>186267</v>
      </c>
      <c r="AG170" s="51">
        <f t="shared" si="2"/>
        <v>187123</v>
      </c>
      <c r="AH170" s="51">
        <f t="shared" si="2"/>
        <v>219893</v>
      </c>
      <c r="AI170" s="51">
        <f t="shared" si="2"/>
        <v>249207</v>
      </c>
      <c r="AJ170" s="51">
        <f t="shared" si="2"/>
        <v>267821</v>
      </c>
      <c r="AK170" s="51">
        <f t="shared" si="2"/>
        <v>360336</v>
      </c>
      <c r="AL170" s="51">
        <f t="shared" si="2"/>
        <v>500884</v>
      </c>
      <c r="AM170" s="51">
        <f t="shared" si="2"/>
        <v>510551</v>
      </c>
      <c r="AN170" s="51">
        <f t="shared" si="2"/>
        <v>462182</v>
      </c>
      <c r="AO170" s="51">
        <f t="shared" si="2"/>
        <v>431713</v>
      </c>
      <c r="AP170" s="51">
        <f t="shared" si="2"/>
        <v>442330</v>
      </c>
      <c r="AQ170" s="51">
        <f t="shared" si="2"/>
        <v>406202</v>
      </c>
      <c r="AR170" s="51">
        <f t="shared" si="2"/>
        <v>329700</v>
      </c>
      <c r="AS170" s="51">
        <f t="shared" si="2"/>
        <v>385102</v>
      </c>
      <c r="AT170" s="51">
        <f t="shared" si="2"/>
        <v>410226</v>
      </c>
      <c r="AU170" s="51">
        <f t="shared" si="2"/>
        <v>447825</v>
      </c>
      <c r="AV170" s="51">
        <f t="shared" si="2"/>
        <v>439536</v>
      </c>
      <c r="AW170" s="51">
        <f t="shared" si="2"/>
        <v>384020</v>
      </c>
      <c r="AX170" s="51">
        <f t="shared" si="2"/>
        <v>427481</v>
      </c>
      <c r="AY170" s="51">
        <f t="shared" si="2"/>
        <v>404653</v>
      </c>
      <c r="AZ170" s="51">
        <f t="shared" si="2"/>
        <v>430371</v>
      </c>
      <c r="BA170" s="51">
        <f t="shared" si="2"/>
        <v>561892</v>
      </c>
      <c r="BB170" s="51">
        <f t="shared" si="2"/>
        <v>554083</v>
      </c>
      <c r="BC170" s="51">
        <f t="shared" si="2"/>
        <v>591290</v>
      </c>
      <c r="BD170" s="51">
        <f t="shared" si="2"/>
        <v>527249</v>
      </c>
      <c r="BE170" s="51">
        <f t="shared" si="2"/>
        <v>580559</v>
      </c>
      <c r="BF170" s="51">
        <f t="shared" si="2"/>
        <v>753790</v>
      </c>
      <c r="BG170" s="51">
        <f t="shared" si="2"/>
        <v>450658</v>
      </c>
      <c r="BH170" s="51">
        <f t="shared" si="2"/>
        <v>341683</v>
      </c>
      <c r="BI170" s="51">
        <f t="shared" si="2"/>
        <v>418675</v>
      </c>
      <c r="BJ170" s="51">
        <f t="shared" si="2"/>
        <v>563024</v>
      </c>
      <c r="BK170" s="51">
        <f t="shared" si="2"/>
        <v>577266</v>
      </c>
      <c r="BL170" s="51">
        <f t="shared" si="2"/>
        <v>725430</v>
      </c>
      <c r="BM170" s="51">
        <f t="shared" si="2"/>
        <v>824310</v>
      </c>
      <c r="BN170" s="51">
        <f t="shared" si="2"/>
        <v>1035419</v>
      </c>
      <c r="BO170" s="51">
        <f t="shared" si="2"/>
        <v>673572</v>
      </c>
      <c r="BP170" s="51">
        <f t="shared" si="2"/>
        <v>868417</v>
      </c>
      <c r="BQ170" s="51">
        <f t="shared" si="2"/>
        <v>1109110</v>
      </c>
      <c r="BR170" s="51">
        <f t="shared" ref="BR170:BY170" si="3">BR169-BR168</f>
        <v>603899</v>
      </c>
      <c r="BS170" s="51">
        <f t="shared" si="3"/>
        <v>549638</v>
      </c>
      <c r="BT170" s="51">
        <f t="shared" si="3"/>
        <v>501158</v>
      </c>
      <c r="BU170" s="51">
        <f t="shared" si="3"/>
        <v>287270</v>
      </c>
      <c r="BV170" s="51">
        <f t="shared" si="3"/>
        <v>260886</v>
      </c>
      <c r="BW170" s="51">
        <f t="shared" si="3"/>
        <v>325816</v>
      </c>
      <c r="BX170" s="51">
        <f t="shared" si="3"/>
        <v>394073</v>
      </c>
      <c r="BY170" s="52">
        <f t="shared" si="3"/>
        <v>341415</v>
      </c>
    </row>
    <row r="171" spans="1:77" ht="15.5" x14ac:dyDescent="0.35">
      <c r="C171" s="53" t="s">
        <v>751</v>
      </c>
      <c r="D171" s="49" t="s">
        <v>744</v>
      </c>
      <c r="E171" s="49" t="s">
        <v>716</v>
      </c>
      <c r="F171" s="54">
        <f t="shared" ref="F171:BQ171" si="4">F169/F169</f>
        <v>1</v>
      </c>
      <c r="G171" s="55">
        <f t="shared" si="4"/>
        <v>1</v>
      </c>
      <c r="H171" s="55">
        <f t="shared" si="4"/>
        <v>1</v>
      </c>
      <c r="I171" s="55">
        <f t="shared" si="4"/>
        <v>1</v>
      </c>
      <c r="J171" s="55">
        <f t="shared" si="4"/>
        <v>1</v>
      </c>
      <c r="K171" s="55">
        <f t="shared" si="4"/>
        <v>1</v>
      </c>
      <c r="L171" s="55">
        <f t="shared" si="4"/>
        <v>1</v>
      </c>
      <c r="M171" s="55">
        <f t="shared" si="4"/>
        <v>1</v>
      </c>
      <c r="N171" s="55">
        <f t="shared" si="4"/>
        <v>1</v>
      </c>
      <c r="O171" s="55">
        <f t="shared" si="4"/>
        <v>1</v>
      </c>
      <c r="P171" s="55">
        <f t="shared" si="4"/>
        <v>1</v>
      </c>
      <c r="Q171" s="55">
        <f t="shared" si="4"/>
        <v>1</v>
      </c>
      <c r="R171" s="55">
        <f t="shared" si="4"/>
        <v>1</v>
      </c>
      <c r="S171" s="55">
        <f t="shared" si="4"/>
        <v>1</v>
      </c>
      <c r="T171" s="55">
        <f t="shared" si="4"/>
        <v>1</v>
      </c>
      <c r="U171" s="55">
        <f t="shared" si="4"/>
        <v>1</v>
      </c>
      <c r="V171" s="55">
        <f t="shared" si="4"/>
        <v>1</v>
      </c>
      <c r="W171" s="55">
        <f t="shared" si="4"/>
        <v>1</v>
      </c>
      <c r="X171" s="55">
        <f t="shared" si="4"/>
        <v>1</v>
      </c>
      <c r="Y171" s="55">
        <f t="shared" si="4"/>
        <v>1</v>
      </c>
      <c r="Z171" s="55">
        <f t="shared" si="4"/>
        <v>1</v>
      </c>
      <c r="AA171" s="55">
        <f t="shared" si="4"/>
        <v>1</v>
      </c>
      <c r="AB171" s="55">
        <f t="shared" si="4"/>
        <v>1</v>
      </c>
      <c r="AC171" s="55">
        <f t="shared" si="4"/>
        <v>1</v>
      </c>
      <c r="AD171" s="55">
        <f t="shared" si="4"/>
        <v>1</v>
      </c>
      <c r="AE171" s="55">
        <f t="shared" si="4"/>
        <v>1</v>
      </c>
      <c r="AF171" s="55">
        <f t="shared" si="4"/>
        <v>1</v>
      </c>
      <c r="AG171" s="55">
        <f t="shared" si="4"/>
        <v>1</v>
      </c>
      <c r="AH171" s="55">
        <f t="shared" si="4"/>
        <v>1</v>
      </c>
      <c r="AI171" s="55">
        <f t="shared" si="4"/>
        <v>1</v>
      </c>
      <c r="AJ171" s="55">
        <f t="shared" si="4"/>
        <v>1</v>
      </c>
      <c r="AK171" s="55">
        <f t="shared" si="4"/>
        <v>1</v>
      </c>
      <c r="AL171" s="55">
        <f t="shared" si="4"/>
        <v>1</v>
      </c>
      <c r="AM171" s="55">
        <f t="shared" si="4"/>
        <v>1</v>
      </c>
      <c r="AN171" s="55">
        <f t="shared" si="4"/>
        <v>1</v>
      </c>
      <c r="AO171" s="55">
        <f t="shared" si="4"/>
        <v>1</v>
      </c>
      <c r="AP171" s="55">
        <f t="shared" si="4"/>
        <v>1</v>
      </c>
      <c r="AQ171" s="55">
        <f t="shared" si="4"/>
        <v>1</v>
      </c>
      <c r="AR171" s="55">
        <f t="shared" si="4"/>
        <v>1</v>
      </c>
      <c r="AS171" s="55">
        <f t="shared" si="4"/>
        <v>1</v>
      </c>
      <c r="AT171" s="55">
        <f t="shared" si="4"/>
        <v>1</v>
      </c>
      <c r="AU171" s="55">
        <f t="shared" si="4"/>
        <v>1</v>
      </c>
      <c r="AV171" s="55">
        <f t="shared" si="4"/>
        <v>1</v>
      </c>
      <c r="AW171" s="55">
        <f t="shared" si="4"/>
        <v>1</v>
      </c>
      <c r="AX171" s="55">
        <f t="shared" si="4"/>
        <v>1</v>
      </c>
      <c r="AY171" s="55">
        <f t="shared" si="4"/>
        <v>1</v>
      </c>
      <c r="AZ171" s="55">
        <f t="shared" si="4"/>
        <v>1</v>
      </c>
      <c r="BA171" s="55">
        <f t="shared" si="4"/>
        <v>1</v>
      </c>
      <c r="BB171" s="55">
        <f t="shared" si="4"/>
        <v>1</v>
      </c>
      <c r="BC171" s="55">
        <f t="shared" si="4"/>
        <v>1</v>
      </c>
      <c r="BD171" s="55">
        <f t="shared" si="4"/>
        <v>1</v>
      </c>
      <c r="BE171" s="55">
        <f t="shared" si="4"/>
        <v>1</v>
      </c>
      <c r="BF171" s="55">
        <f t="shared" si="4"/>
        <v>1</v>
      </c>
      <c r="BG171" s="55">
        <f t="shared" si="4"/>
        <v>1</v>
      </c>
      <c r="BH171" s="55">
        <f t="shared" si="4"/>
        <v>1</v>
      </c>
      <c r="BI171" s="55">
        <f t="shared" si="4"/>
        <v>1</v>
      </c>
      <c r="BJ171" s="55">
        <f t="shared" si="4"/>
        <v>1</v>
      </c>
      <c r="BK171" s="55">
        <f t="shared" si="4"/>
        <v>1</v>
      </c>
      <c r="BL171" s="55">
        <f t="shared" si="4"/>
        <v>1</v>
      </c>
      <c r="BM171" s="55">
        <f t="shared" si="4"/>
        <v>1</v>
      </c>
      <c r="BN171" s="55">
        <f t="shared" si="4"/>
        <v>1</v>
      </c>
      <c r="BO171" s="55">
        <f t="shared" si="4"/>
        <v>1</v>
      </c>
      <c r="BP171" s="55">
        <f t="shared" si="4"/>
        <v>1</v>
      </c>
      <c r="BQ171" s="55">
        <f t="shared" si="4"/>
        <v>1</v>
      </c>
      <c r="BR171" s="55">
        <f t="shared" ref="BR171:BY171" si="5">BR169/BR169</f>
        <v>1</v>
      </c>
      <c r="BS171" s="55">
        <f t="shared" si="5"/>
        <v>1</v>
      </c>
      <c r="BT171" s="55">
        <f t="shared" si="5"/>
        <v>1</v>
      </c>
      <c r="BU171" s="55">
        <f t="shared" si="5"/>
        <v>1</v>
      </c>
      <c r="BV171" s="55">
        <f t="shared" si="5"/>
        <v>1</v>
      </c>
      <c r="BW171" s="55">
        <f t="shared" si="5"/>
        <v>1</v>
      </c>
      <c r="BX171" s="55">
        <f t="shared" si="5"/>
        <v>1</v>
      </c>
      <c r="BY171" s="56">
        <f t="shared" si="5"/>
        <v>1</v>
      </c>
    </row>
    <row r="172" spans="1:77" ht="15.5" x14ac:dyDescent="0.35">
      <c r="C172" s="53" t="s">
        <v>752</v>
      </c>
      <c r="D172" s="49" t="s">
        <v>744</v>
      </c>
      <c r="E172" s="49" t="s">
        <v>716</v>
      </c>
      <c r="F172" s="57">
        <f t="shared" ref="F172:BQ172" si="6">F168/F169</f>
        <v>0.60536752136752137</v>
      </c>
      <c r="G172" s="58">
        <f t="shared" si="6"/>
        <v>0.60177941917072353</v>
      </c>
      <c r="H172" s="58">
        <f t="shared" si="6"/>
        <v>0.61763378465506125</v>
      </c>
      <c r="I172" s="58">
        <f t="shared" si="6"/>
        <v>0.67593167701863355</v>
      </c>
      <c r="J172" s="58">
        <f t="shared" si="6"/>
        <v>0.66819848447812269</v>
      </c>
      <c r="K172" s="58">
        <f t="shared" si="6"/>
        <v>0.64222142686709616</v>
      </c>
      <c r="L172" s="58">
        <f t="shared" si="6"/>
        <v>0.64691642651296832</v>
      </c>
      <c r="M172" s="58">
        <f t="shared" si="6"/>
        <v>0.67844900550148113</v>
      </c>
      <c r="N172" s="58">
        <f t="shared" si="6"/>
        <v>0.68348693586698339</v>
      </c>
      <c r="O172" s="58">
        <f t="shared" si="6"/>
        <v>0.70125328659070996</v>
      </c>
      <c r="P172" s="58">
        <f t="shared" si="6"/>
        <v>0.67884946919517286</v>
      </c>
      <c r="Q172" s="58">
        <f t="shared" si="6"/>
        <v>0.68021449079547369</v>
      </c>
      <c r="R172" s="58">
        <f t="shared" si="6"/>
        <v>0.70088916142879043</v>
      </c>
      <c r="S172" s="58">
        <f t="shared" si="6"/>
        <v>0.71015407190022006</v>
      </c>
      <c r="T172" s="58">
        <f t="shared" si="6"/>
        <v>0.71271635957565604</v>
      </c>
      <c r="U172" s="58">
        <f t="shared" si="6"/>
        <v>0.72736828693380906</v>
      </c>
      <c r="V172" s="58">
        <f t="shared" si="6"/>
        <v>0.73703788094559952</v>
      </c>
      <c r="W172" s="58">
        <f t="shared" si="6"/>
        <v>0.74037672314006109</v>
      </c>
      <c r="X172" s="58">
        <f t="shared" si="6"/>
        <v>0.75998650797475065</v>
      </c>
      <c r="Y172" s="58">
        <f t="shared" si="6"/>
        <v>0.78218506642235452</v>
      </c>
      <c r="Z172" s="58">
        <f t="shared" si="6"/>
        <v>0.78783900928792572</v>
      </c>
      <c r="AA172" s="58">
        <f t="shared" si="6"/>
        <v>0.79250207873901879</v>
      </c>
      <c r="AB172" s="58">
        <f t="shared" si="6"/>
        <v>0.80445538306197151</v>
      </c>
      <c r="AC172" s="58">
        <f t="shared" si="6"/>
        <v>0.80647839593335213</v>
      </c>
      <c r="AD172" s="58">
        <f t="shared" si="6"/>
        <v>0.81480190930787588</v>
      </c>
      <c r="AE172" s="58">
        <f t="shared" si="6"/>
        <v>0.82254766748267416</v>
      </c>
      <c r="AF172" s="58">
        <f t="shared" si="6"/>
        <v>0.77836702640315081</v>
      </c>
      <c r="AG172" s="58">
        <f t="shared" si="6"/>
        <v>0.78660850724141862</v>
      </c>
      <c r="AH172" s="58">
        <f t="shared" si="6"/>
        <v>0.77836048058702578</v>
      </c>
      <c r="AI172" s="58">
        <f t="shared" si="6"/>
        <v>0.77914816685720367</v>
      </c>
      <c r="AJ172" s="58">
        <f t="shared" si="6"/>
        <v>0.79507311138486969</v>
      </c>
      <c r="AK172" s="58">
        <f t="shared" si="6"/>
        <v>0.78284247256422768</v>
      </c>
      <c r="AL172" s="58">
        <f t="shared" si="6"/>
        <v>0.75400267958525369</v>
      </c>
      <c r="AM172" s="58">
        <f t="shared" si="6"/>
        <v>0.74654770905491352</v>
      </c>
      <c r="AN172" s="58">
        <f t="shared" si="6"/>
        <v>0.75491605468416512</v>
      </c>
      <c r="AO172" s="58">
        <f t="shared" si="6"/>
        <v>0.76613305582897295</v>
      </c>
      <c r="AP172" s="58">
        <f t="shared" si="6"/>
        <v>0.77382684789289236</v>
      </c>
      <c r="AQ172" s="58">
        <f t="shared" si="6"/>
        <v>0.7919995493857821</v>
      </c>
      <c r="AR172" s="58">
        <f t="shared" si="6"/>
        <v>0.84582694647571721</v>
      </c>
      <c r="AS172" s="58">
        <f t="shared" si="6"/>
        <v>0.84690836811767045</v>
      </c>
      <c r="AT172" s="58">
        <f t="shared" si="6"/>
        <v>0.85701010416477863</v>
      </c>
      <c r="AU172" s="58">
        <f t="shared" si="6"/>
        <v>0.85548997715333086</v>
      </c>
      <c r="AV172" s="58">
        <f t="shared" si="6"/>
        <v>0.87404903346639962</v>
      </c>
      <c r="AW172" s="58">
        <f t="shared" si="6"/>
        <v>0.89063493650179315</v>
      </c>
      <c r="AX172" s="58">
        <f t="shared" si="6"/>
        <v>0.88688501079072346</v>
      </c>
      <c r="AY172" s="58">
        <f t="shared" si="6"/>
        <v>0.8933634701506894</v>
      </c>
      <c r="AZ172" s="58">
        <f t="shared" si="6"/>
        <v>0.90056729441642192</v>
      </c>
      <c r="BA172" s="58">
        <f t="shared" si="6"/>
        <v>0.89126677271161581</v>
      </c>
      <c r="BB172" s="58">
        <f t="shared" si="6"/>
        <v>0.89750690522399712</v>
      </c>
      <c r="BC172" s="58">
        <f t="shared" si="6"/>
        <v>0.89426747651555638</v>
      </c>
      <c r="BD172" s="58">
        <f t="shared" si="6"/>
        <v>0.9041911564953431</v>
      </c>
      <c r="BE172" s="58">
        <f t="shared" si="6"/>
        <v>0.89849268653373504</v>
      </c>
      <c r="BF172" s="58">
        <f t="shared" si="6"/>
        <v>0.88320612579446611</v>
      </c>
      <c r="BG172" s="58">
        <f t="shared" si="6"/>
        <v>0.92727146555118745</v>
      </c>
      <c r="BH172" s="58">
        <f t="shared" si="6"/>
        <v>0.94743915013630042</v>
      </c>
      <c r="BI172" s="58">
        <f t="shared" si="6"/>
        <v>0.94484464944027213</v>
      </c>
      <c r="BJ172" s="58">
        <f t="shared" si="6"/>
        <v>0.9389513944782969</v>
      </c>
      <c r="BK172" s="58">
        <f t="shared" si="6"/>
        <v>0.94507612157683152</v>
      </c>
      <c r="BL172" s="58">
        <f t="shared" si="6"/>
        <v>0.94020252650775682</v>
      </c>
      <c r="BM172" s="58">
        <f t="shared" si="6"/>
        <v>0.94125224630995818</v>
      </c>
      <c r="BN172" s="58">
        <f t="shared" si="6"/>
        <v>0.93596541131944266</v>
      </c>
      <c r="BO172" s="58">
        <f t="shared" si="6"/>
        <v>0.94638441536484674</v>
      </c>
      <c r="BP172" s="58">
        <f t="shared" si="6"/>
        <v>0.94326472946906459</v>
      </c>
      <c r="BQ172" s="58">
        <f t="shared" si="6"/>
        <v>0.93953044953261511</v>
      </c>
      <c r="BR172" s="58">
        <f t="shared" ref="BR172:BY172" si="7">BR168/BR169</f>
        <v>0.96738710378424708</v>
      </c>
      <c r="BS172" s="58">
        <f t="shared" si="7"/>
        <v>0.97102013207600191</v>
      </c>
      <c r="BT172" s="58">
        <f t="shared" si="7"/>
        <v>0.97363322563542964</v>
      </c>
      <c r="BU172" s="58">
        <f t="shared" si="7"/>
        <v>0.98264823446525607</v>
      </c>
      <c r="BV172" s="58">
        <f t="shared" si="7"/>
        <v>0.98373933471549135</v>
      </c>
      <c r="BW172" s="58">
        <f t="shared" si="7"/>
        <v>0.98163375664750108</v>
      </c>
      <c r="BX172" s="58">
        <f t="shared" si="7"/>
        <v>0.97976248537609723</v>
      </c>
      <c r="BY172" s="59">
        <f t="shared" si="7"/>
        <v>0.9819671544088846</v>
      </c>
    </row>
    <row r="173" spans="1:77" ht="15.5" x14ac:dyDescent="0.35">
      <c r="C173" s="53" t="s">
        <v>753</v>
      </c>
      <c r="D173" s="49" t="s">
        <v>744</v>
      </c>
      <c r="E173" s="49" t="s">
        <v>716</v>
      </c>
      <c r="F173" s="57">
        <f t="shared" ref="F173:BQ173" si="8">F170/F169</f>
        <v>0.39463247863247863</v>
      </c>
      <c r="G173" s="58">
        <f t="shared" si="8"/>
        <v>0.39822058082927647</v>
      </c>
      <c r="H173" s="58">
        <f t="shared" si="8"/>
        <v>0.38236621534493875</v>
      </c>
      <c r="I173" s="58">
        <f t="shared" si="8"/>
        <v>0.32406832298136645</v>
      </c>
      <c r="J173" s="58">
        <f t="shared" si="8"/>
        <v>0.33180151552187731</v>
      </c>
      <c r="K173" s="58">
        <f t="shared" si="8"/>
        <v>0.35777857313290384</v>
      </c>
      <c r="L173" s="58">
        <f t="shared" si="8"/>
        <v>0.35308357348703168</v>
      </c>
      <c r="M173" s="58">
        <f t="shared" si="8"/>
        <v>0.32155099449851882</v>
      </c>
      <c r="N173" s="58">
        <f t="shared" si="8"/>
        <v>0.31651306413301661</v>
      </c>
      <c r="O173" s="58">
        <f t="shared" si="8"/>
        <v>0.2987467134092901</v>
      </c>
      <c r="P173" s="58">
        <f t="shared" si="8"/>
        <v>0.32115053080482714</v>
      </c>
      <c r="Q173" s="58">
        <f t="shared" si="8"/>
        <v>0.31978550920452625</v>
      </c>
      <c r="R173" s="58">
        <f t="shared" si="8"/>
        <v>0.29911083857120957</v>
      </c>
      <c r="S173" s="58">
        <f t="shared" si="8"/>
        <v>0.28984592809977988</v>
      </c>
      <c r="T173" s="58">
        <f t="shared" si="8"/>
        <v>0.28728364042434396</v>
      </c>
      <c r="U173" s="58">
        <f t="shared" si="8"/>
        <v>0.27263171306619099</v>
      </c>
      <c r="V173" s="58">
        <f t="shared" si="8"/>
        <v>0.26296211905440048</v>
      </c>
      <c r="W173" s="58">
        <f t="shared" si="8"/>
        <v>0.25962327685993897</v>
      </c>
      <c r="X173" s="58">
        <f t="shared" si="8"/>
        <v>0.24001349202524935</v>
      </c>
      <c r="Y173" s="58">
        <f t="shared" si="8"/>
        <v>0.21781493357764545</v>
      </c>
      <c r="Z173" s="58">
        <f t="shared" si="8"/>
        <v>0.21216099071207431</v>
      </c>
      <c r="AA173" s="58">
        <f t="shared" si="8"/>
        <v>0.20749792126098116</v>
      </c>
      <c r="AB173" s="58">
        <f t="shared" si="8"/>
        <v>0.19554461693802852</v>
      </c>
      <c r="AC173" s="58">
        <f t="shared" si="8"/>
        <v>0.19352160406664784</v>
      </c>
      <c r="AD173" s="58">
        <f t="shared" si="8"/>
        <v>0.18519809069212412</v>
      </c>
      <c r="AE173" s="58">
        <f t="shared" si="8"/>
        <v>0.17745233251732578</v>
      </c>
      <c r="AF173" s="58">
        <f t="shared" si="8"/>
        <v>0.22163297359684922</v>
      </c>
      <c r="AG173" s="58">
        <f t="shared" si="8"/>
        <v>0.21339149275858135</v>
      </c>
      <c r="AH173" s="58">
        <f t="shared" si="8"/>
        <v>0.22163951941297425</v>
      </c>
      <c r="AI173" s="58">
        <f t="shared" si="8"/>
        <v>0.22085183314279638</v>
      </c>
      <c r="AJ173" s="58">
        <f t="shared" si="8"/>
        <v>0.20492688861513034</v>
      </c>
      <c r="AK173" s="58">
        <f t="shared" si="8"/>
        <v>0.21715752743577227</v>
      </c>
      <c r="AL173" s="58">
        <f t="shared" si="8"/>
        <v>0.24599732041474637</v>
      </c>
      <c r="AM173" s="58">
        <f t="shared" si="8"/>
        <v>0.25345229094508653</v>
      </c>
      <c r="AN173" s="58">
        <f t="shared" si="8"/>
        <v>0.24508394531583494</v>
      </c>
      <c r="AO173" s="58">
        <f t="shared" si="8"/>
        <v>0.23386694417102705</v>
      </c>
      <c r="AP173" s="58">
        <f t="shared" si="8"/>
        <v>0.22617315210710767</v>
      </c>
      <c r="AQ173" s="58">
        <f t="shared" si="8"/>
        <v>0.2080004506142179</v>
      </c>
      <c r="AR173" s="58">
        <f t="shared" si="8"/>
        <v>0.15417305352428284</v>
      </c>
      <c r="AS173" s="58">
        <f t="shared" si="8"/>
        <v>0.15309163188232955</v>
      </c>
      <c r="AT173" s="58">
        <f t="shared" si="8"/>
        <v>0.1429898958352214</v>
      </c>
      <c r="AU173" s="58">
        <f t="shared" si="8"/>
        <v>0.14451002284666917</v>
      </c>
      <c r="AV173" s="58">
        <f t="shared" si="8"/>
        <v>0.12595096653360036</v>
      </c>
      <c r="AW173" s="58">
        <f t="shared" si="8"/>
        <v>0.10936506349820682</v>
      </c>
      <c r="AX173" s="58">
        <f t="shared" si="8"/>
        <v>0.11311498920927653</v>
      </c>
      <c r="AY173" s="58">
        <f t="shared" si="8"/>
        <v>0.10663652984931064</v>
      </c>
      <c r="AZ173" s="58">
        <f t="shared" si="8"/>
        <v>9.9432705583578085E-2</v>
      </c>
      <c r="BA173" s="58">
        <f t="shared" si="8"/>
        <v>0.10873322728838421</v>
      </c>
      <c r="BB173" s="58">
        <f t="shared" si="8"/>
        <v>0.10249309477600289</v>
      </c>
      <c r="BC173" s="58">
        <f t="shared" si="8"/>
        <v>0.10573252348444358</v>
      </c>
      <c r="BD173" s="58">
        <f t="shared" si="8"/>
        <v>9.580884350465689E-2</v>
      </c>
      <c r="BE173" s="58">
        <f t="shared" si="8"/>
        <v>0.10150731346626497</v>
      </c>
      <c r="BF173" s="58">
        <f t="shared" si="8"/>
        <v>0.11679387420553392</v>
      </c>
      <c r="BG173" s="58">
        <f t="shared" si="8"/>
        <v>7.272853444881254E-2</v>
      </c>
      <c r="BH173" s="58">
        <f t="shared" si="8"/>
        <v>5.2560849863699563E-2</v>
      </c>
      <c r="BI173" s="58">
        <f t="shared" si="8"/>
        <v>5.5155350559727839E-2</v>
      </c>
      <c r="BJ173" s="58">
        <f t="shared" si="8"/>
        <v>6.1048605521703159E-2</v>
      </c>
      <c r="BK173" s="58">
        <f t="shared" si="8"/>
        <v>5.4923878423168454E-2</v>
      </c>
      <c r="BL173" s="58">
        <f t="shared" si="8"/>
        <v>5.9797473492243181E-2</v>
      </c>
      <c r="BM173" s="58">
        <f t="shared" si="8"/>
        <v>5.8747753690041829E-2</v>
      </c>
      <c r="BN173" s="58">
        <f t="shared" si="8"/>
        <v>6.4034588680557308E-2</v>
      </c>
      <c r="BO173" s="58">
        <f t="shared" si="8"/>
        <v>5.3615584635153306E-2</v>
      </c>
      <c r="BP173" s="58">
        <f t="shared" si="8"/>
        <v>5.6735270530935439E-2</v>
      </c>
      <c r="BQ173" s="58">
        <f t="shared" si="8"/>
        <v>6.0469550467384899E-2</v>
      </c>
      <c r="BR173" s="58">
        <f t="shared" ref="BR173:BY173" si="9">BR170/BR169</f>
        <v>3.261289621575289E-2</v>
      </c>
      <c r="BS173" s="58">
        <f t="shared" si="9"/>
        <v>2.8979867923998065E-2</v>
      </c>
      <c r="BT173" s="58">
        <f t="shared" si="9"/>
        <v>2.6366774364570356E-2</v>
      </c>
      <c r="BU173" s="58">
        <f t="shared" si="9"/>
        <v>1.7351765534743879E-2</v>
      </c>
      <c r="BV173" s="58">
        <f t="shared" si="9"/>
        <v>1.6260665284508664E-2</v>
      </c>
      <c r="BW173" s="58">
        <f t="shared" si="9"/>
        <v>1.8366243352498941E-2</v>
      </c>
      <c r="BX173" s="58">
        <f t="shared" si="9"/>
        <v>2.0237514623902827E-2</v>
      </c>
      <c r="BY173" s="59">
        <f t="shared" si="9"/>
        <v>1.8032845591115426E-2</v>
      </c>
    </row>
    <row r="175" spans="1:77" ht="15.5" x14ac:dyDescent="0.35">
      <c r="G175" s="60">
        <f t="shared" ref="G175:BR175" si="10">(G169-F169)/F169</f>
        <v>1.829059829059829E-2</v>
      </c>
      <c r="H175" s="60">
        <f t="shared" si="10"/>
        <v>4.1463824072519723E-2</v>
      </c>
      <c r="I175" s="60">
        <f t="shared" si="10"/>
        <v>0.34945196647324306</v>
      </c>
      <c r="J175" s="60">
        <f t="shared" si="10"/>
        <v>-2.2694696607740088E-2</v>
      </c>
      <c r="K175" s="60">
        <f t="shared" si="10"/>
        <v>2.4443901246638963E-2</v>
      </c>
      <c r="L175" s="60">
        <f t="shared" si="10"/>
        <v>3.4955857790503461E-2</v>
      </c>
      <c r="M175" s="60">
        <f t="shared" si="10"/>
        <v>8.9567723342939484E-2</v>
      </c>
      <c r="N175" s="60">
        <f t="shared" si="10"/>
        <v>0.11352094794752433</v>
      </c>
      <c r="O175" s="60">
        <f t="shared" si="10"/>
        <v>8.4085510688836101E-2</v>
      </c>
      <c r="P175" s="60">
        <f t="shared" si="10"/>
        <v>-3.4092900964066607E-2</v>
      </c>
      <c r="Q175" s="60">
        <f t="shared" si="10"/>
        <v>7.4494147536521185E-2</v>
      </c>
      <c r="R175" s="60">
        <f t="shared" si="10"/>
        <v>0.10167201486235433</v>
      </c>
      <c r="S175" s="60">
        <f t="shared" si="10"/>
        <v>4.4764678828759771E-2</v>
      </c>
      <c r="T175" s="60">
        <f t="shared" si="10"/>
        <v>5.1210564930300809E-2</v>
      </c>
      <c r="U175" s="60">
        <f t="shared" si="10"/>
        <v>9.554718034617532E-2</v>
      </c>
      <c r="V175" s="60">
        <f t="shared" si="10"/>
        <v>0.11836656685990954</v>
      </c>
      <c r="W175" s="60">
        <f t="shared" si="10"/>
        <v>8.2654514383366559E-2</v>
      </c>
      <c r="X175" s="60">
        <f t="shared" si="10"/>
        <v>9.1918341576344306E-2</v>
      </c>
      <c r="Y175" s="60">
        <f t="shared" si="10"/>
        <v>5.1896111405579919E-2</v>
      </c>
      <c r="Z175" s="60">
        <f t="shared" si="10"/>
        <v>0.10971140632157582</v>
      </c>
      <c r="AA175" s="60">
        <f t="shared" si="10"/>
        <v>0.14183694530443758</v>
      </c>
      <c r="AB175" s="60">
        <f t="shared" si="10"/>
        <v>0.14572864321608039</v>
      </c>
      <c r="AC175" s="60">
        <f t="shared" si="10"/>
        <v>0.11731667297740755</v>
      </c>
      <c r="AD175" s="60">
        <f t="shared" si="10"/>
        <v>0.18328155888167186</v>
      </c>
      <c r="AE175" s="60">
        <f t="shared" si="10"/>
        <v>0.38439140811455846</v>
      </c>
      <c r="AF175" s="60">
        <f t="shared" si="10"/>
        <v>0.44886735854911564</v>
      </c>
      <c r="AG175" s="60">
        <f t="shared" si="10"/>
        <v>4.3394452839617813E-2</v>
      </c>
      <c r="AH175" s="60">
        <f t="shared" si="10"/>
        <v>0.13139468582506558</v>
      </c>
      <c r="AI175" s="60">
        <f t="shared" si="10"/>
        <v>0.13735233641091804</v>
      </c>
      <c r="AJ175" s="60">
        <f t="shared" si="10"/>
        <v>0.15820771187266813</v>
      </c>
      <c r="AK175" s="60">
        <f t="shared" si="10"/>
        <v>0.26965896657000099</v>
      </c>
      <c r="AL175" s="60">
        <f t="shared" si="10"/>
        <v>0.22708322033591871</v>
      </c>
      <c r="AM175" s="60">
        <f t="shared" si="10"/>
        <v>-1.0681506539838204E-2</v>
      </c>
      <c r="AN175" s="60">
        <f t="shared" si="10"/>
        <v>-6.3828847187754889E-2</v>
      </c>
      <c r="AO175" s="60">
        <f t="shared" si="10"/>
        <v>-2.1123007554839802E-2</v>
      </c>
      <c r="AP175" s="60">
        <f t="shared" si="10"/>
        <v>5.944656948596868E-2</v>
      </c>
      <c r="AQ175" s="60">
        <f t="shared" si="10"/>
        <v>-1.4439739143862547E-3</v>
      </c>
      <c r="AR175" s="60">
        <f t="shared" si="10"/>
        <v>9.5046828034349093E-2</v>
      </c>
      <c r="AS175" s="60">
        <f t="shared" si="10"/>
        <v>0.17628849299464205</v>
      </c>
      <c r="AT175" s="60">
        <f t="shared" si="10"/>
        <v>0.14049532896044523</v>
      </c>
      <c r="AU175" s="60">
        <f t="shared" si="10"/>
        <v>8.0171047182977823E-2</v>
      </c>
      <c r="AV175" s="60">
        <f t="shared" si="10"/>
        <v>0.12611458185432345</v>
      </c>
      <c r="AW175" s="60">
        <f t="shared" si="10"/>
        <v>6.1953057234366239E-3</v>
      </c>
      <c r="AX175" s="60">
        <f t="shared" si="10"/>
        <v>7.6270469638678354E-2</v>
      </c>
      <c r="AY175" s="60">
        <f t="shared" si="10"/>
        <v>4.1072488894392739E-3</v>
      </c>
      <c r="AZ175" s="60">
        <f t="shared" si="10"/>
        <v>0.14060949315017232</v>
      </c>
      <c r="BA175" s="60">
        <f t="shared" si="10"/>
        <v>0.19392440017522036</v>
      </c>
      <c r="BB175" s="60">
        <f t="shared" si="10"/>
        <v>4.6139615529005619E-2</v>
      </c>
      <c r="BC175" s="60">
        <f t="shared" si="10"/>
        <v>3.4455273460188694E-2</v>
      </c>
      <c r="BD175" s="60">
        <f t="shared" si="10"/>
        <v>-1.5947588111479335E-2</v>
      </c>
      <c r="BE175" s="60">
        <f t="shared" si="10"/>
        <v>3.9295056363327446E-2</v>
      </c>
      <c r="BF175" s="60">
        <f t="shared" si="10"/>
        <v>0.12844729176111891</v>
      </c>
      <c r="BG175" s="60">
        <f t="shared" si="10"/>
        <v>-3.991000957542741E-2</v>
      </c>
      <c r="BH175" s="60">
        <f t="shared" si="10"/>
        <v>4.9104485801524746E-2</v>
      </c>
      <c r="BI175" s="60">
        <f t="shared" si="10"/>
        <v>0.16769222083792962</v>
      </c>
      <c r="BJ175" s="60">
        <f t="shared" si="10"/>
        <v>0.21495944054617463</v>
      </c>
      <c r="BK175" s="60">
        <f t="shared" si="10"/>
        <v>0.13962934124639892</v>
      </c>
      <c r="BL175" s="60">
        <f t="shared" si="10"/>
        <v>0.15424471556070946</v>
      </c>
      <c r="BM175" s="60">
        <f t="shared" si="10"/>
        <v>0.15660915691109942</v>
      </c>
      <c r="BN175" s="60">
        <f t="shared" si="10"/>
        <v>0.15239722207671466</v>
      </c>
      <c r="BO175" s="60">
        <f t="shared" si="10"/>
        <v>-0.22305285762250254</v>
      </c>
      <c r="BP175" s="60">
        <f t="shared" si="10"/>
        <v>0.21837844481118307</v>
      </c>
      <c r="BQ175" s="60">
        <f t="shared" si="10"/>
        <v>0.19829209533873737</v>
      </c>
      <c r="BR175" s="60">
        <f t="shared" si="10"/>
        <v>9.5714513455403202E-3</v>
      </c>
      <c r="BS175" s="60">
        <f t="shared" ref="BS175:BY175" si="11">(BS169-BR169)/BR169</f>
        <v>2.424866545582741E-2</v>
      </c>
      <c r="BT175" s="60">
        <f t="shared" si="11"/>
        <v>2.1605802870063437E-3</v>
      </c>
      <c r="BU175" s="60">
        <f t="shared" si="11"/>
        <v>-0.1289783718036222</v>
      </c>
      <c r="BV175" s="60">
        <f t="shared" si="11"/>
        <v>-3.0906099568099473E-2</v>
      </c>
      <c r="BW175" s="60">
        <f t="shared" si="11"/>
        <v>0.1057058551446638</v>
      </c>
      <c r="BX175" s="60">
        <f t="shared" si="11"/>
        <v>9.7658971393190408E-2</v>
      </c>
      <c r="BY175" s="60">
        <f t="shared" si="11"/>
        <v>-2.7703260630263314E-2</v>
      </c>
    </row>
    <row r="177" spans="6:77" x14ac:dyDescent="0.35">
      <c r="G177" s="61">
        <f>AVERAGE(G175:BY175)</f>
        <v>8.9913047150438408E-2</v>
      </c>
    </row>
    <row r="178" spans="6:77" x14ac:dyDescent="0.35">
      <c r="F178" s="42"/>
      <c r="G178" s="42" t="s">
        <v>732</v>
      </c>
      <c r="H178" s="42" t="s">
        <v>733</v>
      </c>
      <c r="I178" s="42" t="s">
        <v>734</v>
      </c>
      <c r="J178" s="42" t="s">
        <v>735</v>
      </c>
      <c r="K178" s="42" t="s">
        <v>736</v>
      </c>
      <c r="L178" s="42" t="s">
        <v>737</v>
      </c>
      <c r="M178" s="42" t="s">
        <v>738</v>
      </c>
      <c r="N178" s="42" t="s">
        <v>739</v>
      </c>
      <c r="O178" s="42" t="s">
        <v>740</v>
      </c>
      <c r="P178" s="42" t="s">
        <v>741</v>
      </c>
      <c r="Q178" s="42" t="s">
        <v>742</v>
      </c>
      <c r="R178" s="42" t="s">
        <v>430</v>
      </c>
      <c r="S178" s="42" t="s">
        <v>431</v>
      </c>
      <c r="T178" s="42" t="s">
        <v>432</v>
      </c>
      <c r="U178" s="42" t="s">
        <v>433</v>
      </c>
      <c r="V178" s="42" t="s">
        <v>434</v>
      </c>
      <c r="W178" s="42" t="s">
        <v>435</v>
      </c>
      <c r="X178" s="42" t="s">
        <v>436</v>
      </c>
      <c r="Y178" s="42" t="s">
        <v>437</v>
      </c>
      <c r="Z178" s="42" t="s">
        <v>438</v>
      </c>
      <c r="AA178" s="42" t="s">
        <v>439</v>
      </c>
      <c r="AB178" s="42" t="s">
        <v>440</v>
      </c>
      <c r="AC178" s="42" t="s">
        <v>441</v>
      </c>
      <c r="AD178" s="42" t="s">
        <v>442</v>
      </c>
      <c r="AE178" s="42" t="s">
        <v>443</v>
      </c>
      <c r="AF178" s="42" t="s">
        <v>444</v>
      </c>
      <c r="AG178" s="42" t="s">
        <v>445</v>
      </c>
      <c r="AH178" s="42" t="s">
        <v>446</v>
      </c>
      <c r="AI178" s="42" t="s">
        <v>447</v>
      </c>
      <c r="AJ178" s="42" t="s">
        <v>448</v>
      </c>
      <c r="AK178" s="42" t="s">
        <v>449</v>
      </c>
      <c r="AL178" s="42" t="s">
        <v>450</v>
      </c>
      <c r="AM178" s="42" t="s">
        <v>451</v>
      </c>
      <c r="AN178" s="42" t="s">
        <v>452</v>
      </c>
      <c r="AO178" s="42" t="s">
        <v>453</v>
      </c>
      <c r="AP178" s="42" t="s">
        <v>454</v>
      </c>
      <c r="AQ178" s="42" t="s">
        <v>455</v>
      </c>
      <c r="AR178" s="42" t="s">
        <v>456</v>
      </c>
      <c r="AS178" s="42" t="s">
        <v>457</v>
      </c>
      <c r="AT178" s="42" t="s">
        <v>458</v>
      </c>
      <c r="AU178" s="42" t="s">
        <v>459</v>
      </c>
      <c r="AV178" s="42" t="s">
        <v>460</v>
      </c>
      <c r="AW178" s="42" t="s">
        <v>461</v>
      </c>
      <c r="AX178" s="42" t="s">
        <v>462</v>
      </c>
      <c r="AY178" s="42" t="s">
        <v>463</v>
      </c>
      <c r="AZ178" s="42" t="s">
        <v>464</v>
      </c>
      <c r="BA178" s="42" t="s">
        <v>743</v>
      </c>
      <c r="BB178" s="42" t="s">
        <v>466</v>
      </c>
      <c r="BC178" s="42" t="s">
        <v>467</v>
      </c>
      <c r="BD178" s="42" t="s">
        <v>468</v>
      </c>
      <c r="BE178" s="42" t="s">
        <v>469</v>
      </c>
      <c r="BF178" s="42" t="s">
        <v>470</v>
      </c>
      <c r="BG178" s="42" t="s">
        <v>471</v>
      </c>
      <c r="BH178" s="42" t="s">
        <v>472</v>
      </c>
      <c r="BI178" s="42" t="s">
        <v>473</v>
      </c>
      <c r="BJ178" s="42" t="s">
        <v>474</v>
      </c>
      <c r="BK178" s="42" t="s">
        <v>475</v>
      </c>
      <c r="BL178" s="42" t="s">
        <v>476</v>
      </c>
      <c r="BM178" s="42" t="s">
        <v>477</v>
      </c>
      <c r="BN178" s="42" t="s">
        <v>478</v>
      </c>
      <c r="BO178" s="42" t="s">
        <v>479</v>
      </c>
      <c r="BP178" s="42" t="s">
        <v>480</v>
      </c>
      <c r="BQ178" s="42" t="s">
        <v>481</v>
      </c>
      <c r="BR178" s="42" t="s">
        <v>482</v>
      </c>
      <c r="BS178" s="42" t="s">
        <v>483</v>
      </c>
      <c r="BT178" s="42" t="s">
        <v>484</v>
      </c>
      <c r="BU178" s="42" t="s">
        <v>485</v>
      </c>
      <c r="BV178" s="42" t="s">
        <v>486</v>
      </c>
      <c r="BW178" s="42" t="s">
        <v>487</v>
      </c>
      <c r="BX178" s="42" t="s">
        <v>488</v>
      </c>
      <c r="BY178" s="43" t="s">
        <v>489</v>
      </c>
    </row>
    <row r="179" spans="6:77" x14ac:dyDescent="0.35">
      <c r="G179" s="34">
        <f t="shared" ref="G179:BR179" si="12">G169/1000000</f>
        <v>5.9569999999999998E-2</v>
      </c>
      <c r="H179" s="34">
        <f t="shared" si="12"/>
        <v>6.2039999999999998E-2</v>
      </c>
      <c r="I179" s="34">
        <f t="shared" si="12"/>
        <v>8.3720000000000003E-2</v>
      </c>
      <c r="J179" s="34">
        <f t="shared" si="12"/>
        <v>8.1820000000000004E-2</v>
      </c>
      <c r="K179" s="34">
        <f t="shared" si="12"/>
        <v>8.3820000000000006E-2</v>
      </c>
      <c r="L179" s="34">
        <f t="shared" si="12"/>
        <v>8.6749999999999994E-2</v>
      </c>
      <c r="M179" s="34">
        <f t="shared" si="12"/>
        <v>9.4520000000000007E-2</v>
      </c>
      <c r="N179" s="34">
        <f t="shared" si="12"/>
        <v>0.10525</v>
      </c>
      <c r="O179" s="34">
        <f t="shared" si="12"/>
        <v>0.11409999999999999</v>
      </c>
      <c r="P179" s="34">
        <f t="shared" si="12"/>
        <v>0.11021</v>
      </c>
      <c r="Q179" s="34">
        <f t="shared" si="12"/>
        <v>0.11842</v>
      </c>
      <c r="R179" s="34">
        <f t="shared" si="12"/>
        <v>0.13045999999999999</v>
      </c>
      <c r="S179" s="34">
        <f t="shared" si="12"/>
        <v>0.1363</v>
      </c>
      <c r="T179" s="34">
        <f t="shared" si="12"/>
        <v>0.14327999999999999</v>
      </c>
      <c r="U179" s="34">
        <f t="shared" si="12"/>
        <v>0.15697</v>
      </c>
      <c r="V179" s="34">
        <f t="shared" si="12"/>
        <v>0.17555000000000001</v>
      </c>
      <c r="W179" s="34">
        <f t="shared" si="12"/>
        <v>0.19006000000000001</v>
      </c>
      <c r="X179" s="34">
        <f t="shared" si="12"/>
        <v>0.20752999999999999</v>
      </c>
      <c r="Y179" s="34">
        <f t="shared" si="12"/>
        <v>0.21829999999999999</v>
      </c>
      <c r="Z179" s="34">
        <f t="shared" si="12"/>
        <v>0.24224999999999999</v>
      </c>
      <c r="AA179" s="34">
        <f t="shared" si="12"/>
        <v>0.27661000000000002</v>
      </c>
      <c r="AB179" s="34">
        <f t="shared" si="12"/>
        <v>0.31691999999999998</v>
      </c>
      <c r="AC179" s="34">
        <f t="shared" si="12"/>
        <v>0.35410000000000003</v>
      </c>
      <c r="AD179" s="34">
        <f t="shared" si="12"/>
        <v>0.41899999999999998</v>
      </c>
      <c r="AE179" s="34">
        <f t="shared" si="12"/>
        <v>0.58006000000000002</v>
      </c>
      <c r="AF179" s="34">
        <f t="shared" si="12"/>
        <v>0.84043000000000001</v>
      </c>
      <c r="AG179" s="34">
        <f t="shared" si="12"/>
        <v>0.87690000000000001</v>
      </c>
      <c r="AH179" s="34">
        <f t="shared" si="12"/>
        <v>0.99212</v>
      </c>
      <c r="AI179" s="34">
        <f t="shared" si="12"/>
        <v>1.12839</v>
      </c>
      <c r="AJ179" s="34">
        <f t="shared" si="12"/>
        <v>1.30691</v>
      </c>
      <c r="AK179" s="34">
        <f t="shared" si="12"/>
        <v>1.65933</v>
      </c>
      <c r="AL179" s="34">
        <f t="shared" si="12"/>
        <v>2.0361359999999999</v>
      </c>
      <c r="AM179" s="34">
        <f t="shared" si="12"/>
        <v>2.0143870000000001</v>
      </c>
      <c r="AN179" s="34">
        <f t="shared" si="12"/>
        <v>1.8858109999999999</v>
      </c>
      <c r="AO179" s="34">
        <f t="shared" si="12"/>
        <v>1.845977</v>
      </c>
      <c r="AP179" s="34">
        <f t="shared" si="12"/>
        <v>1.955714</v>
      </c>
      <c r="AQ179" s="34">
        <f t="shared" si="12"/>
        <v>1.95289</v>
      </c>
      <c r="AR179" s="34">
        <f t="shared" si="12"/>
        <v>2.138506</v>
      </c>
      <c r="AS179" s="34">
        <f t="shared" si="12"/>
        <v>2.5154999999999998</v>
      </c>
      <c r="AT179" s="34">
        <f t="shared" si="12"/>
        <v>2.868916</v>
      </c>
      <c r="AU179" s="34">
        <f t="shared" si="12"/>
        <v>3.0989200000000001</v>
      </c>
      <c r="AV179" s="34">
        <f t="shared" si="12"/>
        <v>3.4897390000000001</v>
      </c>
      <c r="AW179" s="34">
        <f t="shared" si="12"/>
        <v>3.5113590000000001</v>
      </c>
      <c r="AX179" s="34">
        <f t="shared" si="12"/>
        <v>3.779172</v>
      </c>
      <c r="AY179" s="34">
        <f t="shared" si="12"/>
        <v>3.7946939999999998</v>
      </c>
      <c r="AZ179" s="34">
        <f t="shared" si="12"/>
        <v>4.3282639999999999</v>
      </c>
      <c r="BA179" s="34">
        <f t="shared" si="12"/>
        <v>5.1676200000000003</v>
      </c>
      <c r="BB179" s="34">
        <f t="shared" si="12"/>
        <v>5.4060519999999999</v>
      </c>
      <c r="BC179" s="34">
        <f t="shared" si="12"/>
        <v>5.5923189999999998</v>
      </c>
      <c r="BD179" s="34">
        <f t="shared" si="12"/>
        <v>5.5031350000000003</v>
      </c>
      <c r="BE179" s="34">
        <f t="shared" si="12"/>
        <v>5.7193810000000003</v>
      </c>
      <c r="BF179" s="34">
        <f t="shared" si="12"/>
        <v>6.4540199999999999</v>
      </c>
      <c r="BG179" s="34">
        <f t="shared" si="12"/>
        <v>6.1964399999999999</v>
      </c>
      <c r="BH179" s="34">
        <f t="shared" si="12"/>
        <v>6.5007130000000002</v>
      </c>
      <c r="BI179" s="34">
        <f t="shared" si="12"/>
        <v>7.5908319999999998</v>
      </c>
      <c r="BJ179" s="34">
        <f t="shared" si="12"/>
        <v>9.2225529999999996</v>
      </c>
      <c r="BK179" s="34">
        <f t="shared" si="12"/>
        <v>10.510292</v>
      </c>
      <c r="BL179" s="34">
        <f t="shared" si="12"/>
        <v>12.131449</v>
      </c>
      <c r="BM179" s="34">
        <f t="shared" si="12"/>
        <v>14.031345</v>
      </c>
      <c r="BN179" s="34">
        <f t="shared" si="12"/>
        <v>16.169682999999999</v>
      </c>
      <c r="BO179" s="34">
        <f t="shared" si="12"/>
        <v>12.562989</v>
      </c>
      <c r="BP179" s="34">
        <f t="shared" si="12"/>
        <v>15.306475000000001</v>
      </c>
      <c r="BQ179" s="34">
        <f t="shared" si="12"/>
        <v>18.341628</v>
      </c>
      <c r="BR179" s="34">
        <f t="shared" si="12"/>
        <v>18.517184</v>
      </c>
      <c r="BS179" s="34">
        <f t="shared" ref="BS179:BY179" si="13">BS169/1000000</f>
        <v>18.966201000000002</v>
      </c>
      <c r="BT179" s="34">
        <f t="shared" si="13"/>
        <v>19.007179000000001</v>
      </c>
      <c r="BU179" s="34">
        <f t="shared" si="13"/>
        <v>16.555664</v>
      </c>
      <c r="BV179" s="34">
        <f t="shared" si="13"/>
        <v>16.043993</v>
      </c>
      <c r="BW179" s="34">
        <f t="shared" si="13"/>
        <v>17.739937000000001</v>
      </c>
      <c r="BX179" s="34">
        <f t="shared" si="13"/>
        <v>19.472401000000001</v>
      </c>
      <c r="BY179" s="34">
        <f t="shared" si="13"/>
        <v>18.932952</v>
      </c>
    </row>
  </sheetData>
  <mergeCells count="1">
    <mergeCell ref="D1:L1"/>
  </mergeCells>
  <conditionalFormatting sqref="A1:XFD167 A168:B170 D168:XFD170 A171:XFD1048576">
    <cfRule type="containsText" dxfId="7" priority="3" operator="containsText" text="not incl.">
      <formula>NOT(ISERROR(SEARCH("not incl.",A1)))</formula>
    </cfRule>
  </conditionalFormatting>
  <conditionalFormatting sqref="C168:C169">
    <cfRule type="containsText" dxfId="6" priority="2" operator="containsText" text="not incl.">
      <formula>NOT(ISERROR(SEARCH("not incl.",C168)))</formula>
    </cfRule>
  </conditionalFormatting>
  <conditionalFormatting sqref="C170">
    <cfRule type="containsText" dxfId="5" priority="1" operator="containsText" text="not incl.">
      <formula>NOT(ISERROR(SEARCH("not incl.",C170)))</formula>
    </cfRule>
  </conditionalFormatting>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173"/>
  <sheetViews>
    <sheetView zoomScale="70" zoomScaleNormal="70" workbookViewId="0"/>
  </sheetViews>
  <sheetFormatPr defaultColWidth="8" defaultRowHeight="14.5" x14ac:dyDescent="0.35"/>
  <cols>
    <col min="1" max="2" width="8" style="34"/>
    <col min="3" max="3" width="27.83203125" style="34" customWidth="1"/>
    <col min="4" max="4" width="36.75" style="34" bestFit="1" customWidth="1"/>
    <col min="5" max="5" width="14.5" style="34" customWidth="1"/>
    <col min="6" max="77" width="11.33203125" style="34" customWidth="1"/>
    <col min="78" max="16384" width="8" style="34"/>
  </cols>
  <sheetData>
    <row r="1" spans="1:77" x14ac:dyDescent="0.35">
      <c r="C1" s="109" t="s">
        <v>724</v>
      </c>
      <c r="D1" s="133" t="s">
        <v>754</v>
      </c>
      <c r="E1" s="134"/>
      <c r="F1" s="134"/>
      <c r="G1" s="134"/>
      <c r="H1" s="134"/>
      <c r="I1" s="134"/>
      <c r="J1" s="134"/>
      <c r="K1" s="134"/>
      <c r="L1" s="134"/>
    </row>
    <row r="3" spans="1:77" x14ac:dyDescent="0.35">
      <c r="A3" s="34" t="s">
        <v>726</v>
      </c>
      <c r="B3" s="34" t="s">
        <v>727</v>
      </c>
      <c r="C3" s="40" t="s">
        <v>728</v>
      </c>
      <c r="D3" s="40" t="s">
        <v>729</v>
      </c>
      <c r="E3" s="41" t="s">
        <v>730</v>
      </c>
      <c r="F3" s="42" t="s">
        <v>731</v>
      </c>
      <c r="G3" s="42" t="s">
        <v>732</v>
      </c>
      <c r="H3" s="42" t="s">
        <v>733</v>
      </c>
      <c r="I3" s="42" t="s">
        <v>734</v>
      </c>
      <c r="J3" s="42" t="s">
        <v>735</v>
      </c>
      <c r="K3" s="42" t="s">
        <v>736</v>
      </c>
      <c r="L3" s="42" t="s">
        <v>737</v>
      </c>
      <c r="M3" s="42" t="s">
        <v>738</v>
      </c>
      <c r="N3" s="42" t="s">
        <v>739</v>
      </c>
      <c r="O3" s="42" t="s">
        <v>740</v>
      </c>
      <c r="P3" s="42" t="s">
        <v>741</v>
      </c>
      <c r="Q3" s="42" t="s">
        <v>742</v>
      </c>
      <c r="R3" s="42" t="s">
        <v>430</v>
      </c>
      <c r="S3" s="42" t="s">
        <v>431</v>
      </c>
      <c r="T3" s="42" t="s">
        <v>432</v>
      </c>
      <c r="U3" s="42" t="s">
        <v>433</v>
      </c>
      <c r="V3" s="42" t="s">
        <v>434</v>
      </c>
      <c r="W3" s="42" t="s">
        <v>435</v>
      </c>
      <c r="X3" s="42" t="s">
        <v>436</v>
      </c>
      <c r="Y3" s="42" t="s">
        <v>437</v>
      </c>
      <c r="Z3" s="42" t="s">
        <v>438</v>
      </c>
      <c r="AA3" s="42" t="s">
        <v>439</v>
      </c>
      <c r="AB3" s="42" t="s">
        <v>440</v>
      </c>
      <c r="AC3" s="42" t="s">
        <v>441</v>
      </c>
      <c r="AD3" s="42" t="s">
        <v>442</v>
      </c>
      <c r="AE3" s="42" t="s">
        <v>443</v>
      </c>
      <c r="AF3" s="42" t="s">
        <v>444</v>
      </c>
      <c r="AG3" s="42" t="s">
        <v>445</v>
      </c>
      <c r="AH3" s="42" t="s">
        <v>446</v>
      </c>
      <c r="AI3" s="42" t="s">
        <v>447</v>
      </c>
      <c r="AJ3" s="42" t="s">
        <v>448</v>
      </c>
      <c r="AK3" s="42" t="s">
        <v>449</v>
      </c>
      <c r="AL3" s="42" t="s">
        <v>450</v>
      </c>
      <c r="AM3" s="42" t="s">
        <v>451</v>
      </c>
      <c r="AN3" s="42" t="s">
        <v>452</v>
      </c>
      <c r="AO3" s="42" t="s">
        <v>453</v>
      </c>
      <c r="AP3" s="42" t="s">
        <v>454</v>
      </c>
      <c r="AQ3" s="42" t="s">
        <v>455</v>
      </c>
      <c r="AR3" s="42" t="s">
        <v>456</v>
      </c>
      <c r="AS3" s="42" t="s">
        <v>457</v>
      </c>
      <c r="AT3" s="42" t="s">
        <v>458</v>
      </c>
      <c r="AU3" s="42" t="s">
        <v>459</v>
      </c>
      <c r="AV3" s="42" t="s">
        <v>460</v>
      </c>
      <c r="AW3" s="42" t="s">
        <v>461</v>
      </c>
      <c r="AX3" s="42" t="s">
        <v>462</v>
      </c>
      <c r="AY3" s="42" t="s">
        <v>463</v>
      </c>
      <c r="AZ3" s="42" t="s">
        <v>464</v>
      </c>
      <c r="BA3" s="42" t="s">
        <v>743</v>
      </c>
      <c r="BB3" s="42" t="s">
        <v>466</v>
      </c>
      <c r="BC3" s="42" t="s">
        <v>467</v>
      </c>
      <c r="BD3" s="42" t="s">
        <v>468</v>
      </c>
      <c r="BE3" s="42" t="s">
        <v>469</v>
      </c>
      <c r="BF3" s="42" t="s">
        <v>470</v>
      </c>
      <c r="BG3" s="42" t="s">
        <v>471</v>
      </c>
      <c r="BH3" s="42" t="s">
        <v>472</v>
      </c>
      <c r="BI3" s="42" t="s">
        <v>473</v>
      </c>
      <c r="BJ3" s="42" t="s">
        <v>474</v>
      </c>
      <c r="BK3" s="42" t="s">
        <v>475</v>
      </c>
      <c r="BL3" s="42" t="s">
        <v>476</v>
      </c>
      <c r="BM3" s="42" t="s">
        <v>477</v>
      </c>
      <c r="BN3" s="42" t="s">
        <v>478</v>
      </c>
      <c r="BO3" s="42" t="s">
        <v>479</v>
      </c>
      <c r="BP3" s="42" t="s">
        <v>480</v>
      </c>
      <c r="BQ3" s="42" t="s">
        <v>481</v>
      </c>
      <c r="BR3" s="42" t="s">
        <v>482</v>
      </c>
      <c r="BS3" s="42" t="s">
        <v>483</v>
      </c>
      <c r="BT3" s="42" t="s">
        <v>484</v>
      </c>
      <c r="BU3" s="42" t="s">
        <v>485</v>
      </c>
      <c r="BV3" s="42" t="s">
        <v>486</v>
      </c>
      <c r="BW3" s="42" t="s">
        <v>487</v>
      </c>
      <c r="BX3" s="42" t="s">
        <v>488</v>
      </c>
      <c r="BY3" s="43" t="s">
        <v>489</v>
      </c>
    </row>
    <row r="4" spans="1:77" x14ac:dyDescent="0.35">
      <c r="B4" s="34">
        <v>2016</v>
      </c>
      <c r="C4" s="44" t="s">
        <v>495</v>
      </c>
      <c r="D4" s="44" t="s">
        <v>744</v>
      </c>
      <c r="E4" s="45" t="s">
        <v>716</v>
      </c>
      <c r="F4" s="34" t="s">
        <v>745</v>
      </c>
      <c r="G4" s="34" t="s">
        <v>745</v>
      </c>
      <c r="H4" s="34" t="s">
        <v>745</v>
      </c>
      <c r="I4" s="34" t="s">
        <v>745</v>
      </c>
      <c r="J4" s="34" t="s">
        <v>745</v>
      </c>
      <c r="K4" s="34" t="s">
        <v>745</v>
      </c>
      <c r="L4" s="34" t="s">
        <v>745</v>
      </c>
      <c r="M4" s="34" t="s">
        <v>745</v>
      </c>
      <c r="N4" s="34" t="s">
        <v>745</v>
      </c>
      <c r="O4" s="34" t="s">
        <v>745</v>
      </c>
      <c r="P4" s="34" t="s">
        <v>745</v>
      </c>
      <c r="Q4" s="34" t="s">
        <v>745</v>
      </c>
      <c r="R4" s="34" t="s">
        <v>745</v>
      </c>
      <c r="S4" s="34" t="s">
        <v>745</v>
      </c>
      <c r="T4" s="34" t="s">
        <v>745</v>
      </c>
      <c r="U4" s="34" t="s">
        <v>745</v>
      </c>
      <c r="V4" s="34" t="s">
        <v>745</v>
      </c>
      <c r="W4" s="34" t="s">
        <v>745</v>
      </c>
      <c r="X4" s="34" t="s">
        <v>745</v>
      </c>
      <c r="Y4" s="34" t="s">
        <v>745</v>
      </c>
      <c r="Z4" s="34" t="s">
        <v>745</v>
      </c>
      <c r="AA4" s="34" t="s">
        <v>745</v>
      </c>
      <c r="AB4" s="34" t="s">
        <v>745</v>
      </c>
      <c r="AC4" s="34" t="s">
        <v>745</v>
      </c>
      <c r="AD4" s="34" t="s">
        <v>745</v>
      </c>
      <c r="AE4" s="34" t="s">
        <v>745</v>
      </c>
      <c r="AF4" s="34" t="s">
        <v>745</v>
      </c>
      <c r="AG4" s="34" t="s">
        <v>745</v>
      </c>
      <c r="AH4" s="34" t="s">
        <v>745</v>
      </c>
      <c r="AI4" s="34" t="s">
        <v>745</v>
      </c>
      <c r="AJ4" s="34" t="s">
        <v>745</v>
      </c>
      <c r="AK4" s="34" t="s">
        <v>745</v>
      </c>
      <c r="AL4" s="34" t="s">
        <v>745</v>
      </c>
      <c r="AM4" s="34" t="s">
        <v>745</v>
      </c>
      <c r="AN4" s="34" t="s">
        <v>745</v>
      </c>
      <c r="AO4" s="34" t="s">
        <v>745</v>
      </c>
      <c r="AP4" s="34" t="s">
        <v>745</v>
      </c>
      <c r="AQ4" s="34" t="s">
        <v>745</v>
      </c>
      <c r="AR4" s="34" t="s">
        <v>745</v>
      </c>
      <c r="AS4" s="34" t="s">
        <v>745</v>
      </c>
      <c r="AT4" s="34" t="s">
        <v>745</v>
      </c>
      <c r="AU4" s="34" t="s">
        <v>745</v>
      </c>
      <c r="AV4" s="34" t="s">
        <v>745</v>
      </c>
      <c r="AW4" s="34" t="s">
        <v>745</v>
      </c>
      <c r="AX4" s="34" t="s">
        <v>745</v>
      </c>
      <c r="AY4" s="34" t="s">
        <v>745</v>
      </c>
      <c r="AZ4" s="34" t="s">
        <v>745</v>
      </c>
      <c r="BA4" s="34" t="s">
        <v>745</v>
      </c>
      <c r="BB4" s="34" t="s">
        <v>745</v>
      </c>
      <c r="BC4" s="34" t="s">
        <v>745</v>
      </c>
      <c r="BD4" s="34" t="s">
        <v>745</v>
      </c>
      <c r="BE4" s="34" t="s">
        <v>745</v>
      </c>
      <c r="BF4" s="34" t="s">
        <v>745</v>
      </c>
      <c r="BG4" s="34" t="s">
        <v>745</v>
      </c>
      <c r="BH4" s="34" t="s">
        <v>745</v>
      </c>
      <c r="BI4" s="34" t="s">
        <v>745</v>
      </c>
      <c r="BJ4" s="34" t="s">
        <v>745</v>
      </c>
      <c r="BK4" s="34" t="s">
        <v>745</v>
      </c>
      <c r="BL4" s="34" t="s">
        <v>745</v>
      </c>
      <c r="BM4" s="34" t="s">
        <v>745</v>
      </c>
      <c r="BN4" s="34" t="s">
        <v>745</v>
      </c>
      <c r="BO4" s="34" t="s">
        <v>745</v>
      </c>
      <c r="BP4" s="34" t="s">
        <v>745</v>
      </c>
      <c r="BQ4" s="34" t="s">
        <v>745</v>
      </c>
      <c r="BR4" s="34" t="s">
        <v>745</v>
      </c>
      <c r="BS4" s="34" t="s">
        <v>745</v>
      </c>
      <c r="BT4" s="34" t="s">
        <v>745</v>
      </c>
      <c r="BU4" s="34" t="s">
        <v>745</v>
      </c>
      <c r="BV4" s="34">
        <v>6534</v>
      </c>
      <c r="BW4" s="34">
        <v>7580</v>
      </c>
      <c r="BX4" s="34">
        <v>7407</v>
      </c>
      <c r="BY4" s="34">
        <v>7330</v>
      </c>
    </row>
    <row r="5" spans="1:77" x14ac:dyDescent="0.35">
      <c r="B5" s="34">
        <v>2000</v>
      </c>
      <c r="C5" s="44" t="s">
        <v>15</v>
      </c>
      <c r="D5" s="44" t="s">
        <v>744</v>
      </c>
      <c r="E5" s="45" t="s">
        <v>716</v>
      </c>
      <c r="F5" s="34" t="s">
        <v>745</v>
      </c>
      <c r="G5" s="34" t="s">
        <v>745</v>
      </c>
      <c r="H5" s="34" t="s">
        <v>745</v>
      </c>
      <c r="I5" s="34" t="s">
        <v>745</v>
      </c>
      <c r="J5" s="34" t="s">
        <v>745</v>
      </c>
      <c r="K5" s="34" t="s">
        <v>745</v>
      </c>
      <c r="L5" s="34" t="s">
        <v>745</v>
      </c>
      <c r="M5" s="34" t="s">
        <v>745</v>
      </c>
      <c r="N5" s="34" t="s">
        <v>745</v>
      </c>
      <c r="O5" s="34" t="s">
        <v>745</v>
      </c>
      <c r="P5" s="34" t="s">
        <v>745</v>
      </c>
      <c r="Q5" s="34" t="s">
        <v>745</v>
      </c>
      <c r="R5" s="34" t="s">
        <v>745</v>
      </c>
      <c r="S5" s="34" t="s">
        <v>745</v>
      </c>
      <c r="T5" s="34" t="s">
        <v>745</v>
      </c>
      <c r="U5" s="34" t="s">
        <v>745</v>
      </c>
      <c r="V5" s="34" t="s">
        <v>745</v>
      </c>
      <c r="W5" s="34" t="s">
        <v>745</v>
      </c>
      <c r="X5" s="34" t="s">
        <v>745</v>
      </c>
      <c r="Y5" s="34" t="s">
        <v>745</v>
      </c>
      <c r="Z5" s="34" t="s">
        <v>745</v>
      </c>
      <c r="AA5" s="34" t="s">
        <v>745</v>
      </c>
      <c r="AB5" s="34" t="s">
        <v>745</v>
      </c>
      <c r="AC5" s="34" t="s">
        <v>745</v>
      </c>
      <c r="AD5" s="34" t="s">
        <v>745</v>
      </c>
      <c r="AE5" s="34" t="s">
        <v>745</v>
      </c>
      <c r="AF5" s="34" t="s">
        <v>745</v>
      </c>
      <c r="AG5" s="34" t="s">
        <v>745</v>
      </c>
      <c r="AH5" s="34" t="s">
        <v>745</v>
      </c>
      <c r="AI5" s="34" t="s">
        <v>745</v>
      </c>
      <c r="AJ5" s="34" t="s">
        <v>745</v>
      </c>
      <c r="AK5" s="34" t="s">
        <v>745</v>
      </c>
      <c r="AL5" s="34" t="s">
        <v>745</v>
      </c>
      <c r="AM5" s="34" t="s">
        <v>745</v>
      </c>
      <c r="AN5" s="34" t="s">
        <v>745</v>
      </c>
      <c r="AO5" s="34" t="s">
        <v>745</v>
      </c>
      <c r="AP5" s="34" t="s">
        <v>745</v>
      </c>
      <c r="AQ5" s="34" t="s">
        <v>745</v>
      </c>
      <c r="AR5" s="34" t="s">
        <v>745</v>
      </c>
      <c r="AS5" s="34" t="s">
        <v>745</v>
      </c>
      <c r="AT5" s="34" t="s">
        <v>745</v>
      </c>
      <c r="AU5" s="34" t="s">
        <v>745</v>
      </c>
      <c r="AV5" s="34" t="s">
        <v>745</v>
      </c>
      <c r="AW5" s="34" t="s">
        <v>745</v>
      </c>
      <c r="AX5" s="34" t="s">
        <v>745</v>
      </c>
      <c r="AY5" s="34" t="s">
        <v>745</v>
      </c>
      <c r="AZ5" s="34" t="s">
        <v>745</v>
      </c>
      <c r="BA5" s="34" t="s">
        <v>745</v>
      </c>
      <c r="BB5" s="34" t="s">
        <v>745</v>
      </c>
      <c r="BC5" s="34" t="s">
        <v>745</v>
      </c>
      <c r="BD5" s="34" t="s">
        <v>745</v>
      </c>
      <c r="BE5" s="34" t="s">
        <v>745</v>
      </c>
      <c r="BF5" s="34">
        <v>1091</v>
      </c>
      <c r="BG5" s="34">
        <v>1327</v>
      </c>
      <c r="BH5" s="34">
        <v>1504</v>
      </c>
      <c r="BI5" s="34">
        <v>1864</v>
      </c>
      <c r="BJ5" s="34">
        <v>2309</v>
      </c>
      <c r="BK5" s="34">
        <v>2619</v>
      </c>
      <c r="BL5" s="34">
        <v>3060</v>
      </c>
      <c r="BM5" s="34">
        <v>4191</v>
      </c>
      <c r="BN5" s="34">
        <v>5575</v>
      </c>
      <c r="BO5" s="34">
        <v>4553</v>
      </c>
      <c r="BP5" s="34">
        <v>4406</v>
      </c>
      <c r="BQ5" s="34">
        <v>5383</v>
      </c>
      <c r="BR5" s="34">
        <v>4879</v>
      </c>
      <c r="BS5" s="34">
        <v>4920</v>
      </c>
      <c r="BT5" s="34">
        <v>5222</v>
      </c>
      <c r="BU5" s="34">
        <v>4302</v>
      </c>
      <c r="BV5" s="34">
        <v>4613</v>
      </c>
      <c r="BW5" s="34">
        <v>5271</v>
      </c>
      <c r="BX5" s="34">
        <v>5925</v>
      </c>
      <c r="BY5" s="34">
        <v>5897</v>
      </c>
    </row>
    <row r="6" spans="1:77" x14ac:dyDescent="0.35">
      <c r="A6" s="34">
        <v>1994</v>
      </c>
      <c r="B6" s="34">
        <v>1996</v>
      </c>
      <c r="C6" s="44" t="s">
        <v>11</v>
      </c>
      <c r="D6" s="44" t="s">
        <v>744</v>
      </c>
      <c r="E6" s="45" t="s">
        <v>716</v>
      </c>
      <c r="F6" s="34" t="s">
        <v>745</v>
      </c>
      <c r="G6" s="34" t="s">
        <v>745</v>
      </c>
      <c r="H6" s="34" t="s">
        <v>745</v>
      </c>
      <c r="I6" s="34" t="s">
        <v>745</v>
      </c>
      <c r="J6" s="34" t="s">
        <v>745</v>
      </c>
      <c r="K6" s="34" t="s">
        <v>745</v>
      </c>
      <c r="L6" s="34" t="s">
        <v>745</v>
      </c>
      <c r="M6" s="34" t="s">
        <v>745</v>
      </c>
      <c r="N6" s="34" t="s">
        <v>745</v>
      </c>
      <c r="O6" s="34" t="s">
        <v>745</v>
      </c>
      <c r="P6" s="34" t="s">
        <v>745</v>
      </c>
      <c r="Q6" s="34" t="s">
        <v>745</v>
      </c>
      <c r="R6" s="34" t="s">
        <v>745</v>
      </c>
      <c r="S6" s="34" t="s">
        <v>745</v>
      </c>
      <c r="T6" s="34" t="s">
        <v>745</v>
      </c>
      <c r="U6" s="34" t="s">
        <v>745</v>
      </c>
      <c r="V6" s="34" t="s">
        <v>745</v>
      </c>
      <c r="W6" s="34" t="s">
        <v>745</v>
      </c>
      <c r="X6" s="34" t="s">
        <v>745</v>
      </c>
      <c r="Y6" s="34" t="s">
        <v>745</v>
      </c>
      <c r="Z6" s="34" t="s">
        <v>745</v>
      </c>
      <c r="AA6" s="34" t="s">
        <v>745</v>
      </c>
      <c r="AB6" s="34" t="s">
        <v>745</v>
      </c>
      <c r="AC6" s="34" t="s">
        <v>745</v>
      </c>
      <c r="AD6" s="34" t="s">
        <v>745</v>
      </c>
      <c r="AE6" s="34" t="s">
        <v>745</v>
      </c>
      <c r="AF6" s="34" t="s">
        <v>745</v>
      </c>
      <c r="AG6" s="34" t="s">
        <v>745</v>
      </c>
      <c r="AH6" s="34" t="s">
        <v>745</v>
      </c>
      <c r="AI6" s="34" t="s">
        <v>745</v>
      </c>
      <c r="AJ6" s="34" t="s">
        <v>745</v>
      </c>
      <c r="AK6" s="34" t="s">
        <v>745</v>
      </c>
      <c r="AL6" s="34" t="s">
        <v>745</v>
      </c>
      <c r="AM6" s="34" t="s">
        <v>745</v>
      </c>
      <c r="AN6" s="34" t="s">
        <v>745</v>
      </c>
      <c r="AO6" s="34" t="s">
        <v>745</v>
      </c>
      <c r="AP6" s="34" t="s">
        <v>745</v>
      </c>
      <c r="AQ6" s="34" t="s">
        <v>745</v>
      </c>
      <c r="AR6" s="34" t="s">
        <v>745</v>
      </c>
      <c r="AS6" s="34" t="s">
        <v>745</v>
      </c>
      <c r="AT6" s="34" t="s">
        <v>745</v>
      </c>
      <c r="AU6" s="34" t="s">
        <v>745</v>
      </c>
      <c r="AV6" s="34" t="s">
        <v>745</v>
      </c>
      <c r="AW6" s="34" t="s">
        <v>745</v>
      </c>
      <c r="AX6" s="34" t="s">
        <v>745</v>
      </c>
      <c r="AY6" s="34" t="s">
        <v>745</v>
      </c>
      <c r="AZ6" s="34">
        <v>1454</v>
      </c>
      <c r="BA6" s="34" t="s">
        <v>745</v>
      </c>
      <c r="BB6" s="34">
        <v>2040</v>
      </c>
      <c r="BC6" s="34">
        <v>2597</v>
      </c>
      <c r="BD6" s="34">
        <v>2079</v>
      </c>
      <c r="BE6" s="34">
        <v>3109</v>
      </c>
      <c r="BF6" s="34">
        <v>3040</v>
      </c>
      <c r="BG6" s="34">
        <v>3179</v>
      </c>
      <c r="BH6" s="34">
        <v>3760</v>
      </c>
      <c r="BI6" s="34">
        <v>5480</v>
      </c>
      <c r="BJ6" s="34">
        <v>5832</v>
      </c>
      <c r="BK6" s="34">
        <v>8353</v>
      </c>
      <c r="BL6" s="34">
        <v>8778</v>
      </c>
      <c r="BM6" s="34">
        <v>13661</v>
      </c>
      <c r="BN6" s="34">
        <v>20982</v>
      </c>
      <c r="BO6" s="34">
        <v>22660</v>
      </c>
      <c r="BP6" s="34">
        <v>16667</v>
      </c>
      <c r="BQ6" s="34">
        <v>20228</v>
      </c>
      <c r="BR6" s="34">
        <v>23717</v>
      </c>
      <c r="BS6" s="34">
        <v>26331</v>
      </c>
      <c r="BT6" s="34">
        <v>28580</v>
      </c>
      <c r="BU6" s="34">
        <v>20693</v>
      </c>
      <c r="BV6" s="34">
        <v>13040</v>
      </c>
      <c r="BW6" s="34">
        <v>14463</v>
      </c>
      <c r="BX6" s="34">
        <v>15798</v>
      </c>
      <c r="BY6" s="34">
        <v>14127</v>
      </c>
    </row>
    <row r="7" spans="1:77" x14ac:dyDescent="0.35">
      <c r="A7" s="34">
        <v>1987</v>
      </c>
      <c r="B7" s="34">
        <v>1995</v>
      </c>
      <c r="C7" s="44" t="s">
        <v>24</v>
      </c>
      <c r="D7" s="44" t="s">
        <v>744</v>
      </c>
      <c r="E7" s="45" t="s">
        <v>716</v>
      </c>
      <c r="F7" s="34" t="s">
        <v>745</v>
      </c>
      <c r="G7" s="34" t="s">
        <v>745</v>
      </c>
      <c r="H7" s="34" t="s">
        <v>745</v>
      </c>
      <c r="I7" s="34" t="s">
        <v>745</v>
      </c>
      <c r="J7" s="34" t="s">
        <v>745</v>
      </c>
      <c r="K7" s="34" t="s">
        <v>745</v>
      </c>
      <c r="L7" s="34" t="s">
        <v>745</v>
      </c>
      <c r="M7" s="34" t="s">
        <v>745</v>
      </c>
      <c r="N7" s="34" t="s">
        <v>745</v>
      </c>
      <c r="O7" s="34" t="s">
        <v>745</v>
      </c>
      <c r="P7" s="34" t="s">
        <v>745</v>
      </c>
      <c r="Q7" s="34" t="s">
        <v>745</v>
      </c>
      <c r="R7" s="34" t="s">
        <v>745</v>
      </c>
      <c r="S7" s="34" t="s">
        <v>745</v>
      </c>
      <c r="T7" s="34" t="s">
        <v>745</v>
      </c>
      <c r="U7" s="34" t="s">
        <v>745</v>
      </c>
      <c r="V7" s="34" t="s">
        <v>745</v>
      </c>
      <c r="W7" s="34" t="s">
        <v>745</v>
      </c>
      <c r="X7" s="34" t="s">
        <v>745</v>
      </c>
      <c r="Y7" s="34" t="s">
        <v>745</v>
      </c>
      <c r="Z7" s="34" t="s">
        <v>745</v>
      </c>
      <c r="AA7" s="34" t="s">
        <v>745</v>
      </c>
      <c r="AB7" s="34" t="s">
        <v>745</v>
      </c>
      <c r="AC7" s="34" t="s">
        <v>745</v>
      </c>
      <c r="AD7" s="34" t="s">
        <v>745</v>
      </c>
      <c r="AE7" s="34" t="s">
        <v>745</v>
      </c>
      <c r="AF7" s="34" t="s">
        <v>745</v>
      </c>
      <c r="AG7" s="34" t="s">
        <v>745</v>
      </c>
      <c r="AH7" s="34" t="s">
        <v>745</v>
      </c>
      <c r="AI7" s="34" t="s">
        <v>745</v>
      </c>
      <c r="AJ7" s="34" t="s">
        <v>745</v>
      </c>
      <c r="AK7" s="34" t="s">
        <v>745</v>
      </c>
      <c r="AL7" s="34" t="s">
        <v>745</v>
      </c>
      <c r="AM7" s="34" t="s">
        <v>745</v>
      </c>
      <c r="AN7" s="34" t="s">
        <v>745</v>
      </c>
      <c r="AO7" s="34" t="s">
        <v>745</v>
      </c>
      <c r="AP7" s="34" t="s">
        <v>745</v>
      </c>
      <c r="AQ7" s="34" t="s">
        <v>745</v>
      </c>
      <c r="AR7" s="34" t="s">
        <v>745</v>
      </c>
      <c r="AS7" s="34">
        <v>247</v>
      </c>
      <c r="AT7" s="34">
        <v>250</v>
      </c>
      <c r="AU7" s="34">
        <v>192</v>
      </c>
      <c r="AV7" s="34">
        <v>255</v>
      </c>
      <c r="AW7" s="34">
        <v>295</v>
      </c>
      <c r="AX7" s="34">
        <v>312</v>
      </c>
      <c r="AY7" s="34">
        <v>323</v>
      </c>
      <c r="AZ7" s="34">
        <v>342</v>
      </c>
      <c r="BA7" s="34">
        <v>346</v>
      </c>
      <c r="BB7" s="34">
        <v>365</v>
      </c>
      <c r="BC7" s="34">
        <v>379</v>
      </c>
      <c r="BD7" s="34">
        <v>385</v>
      </c>
      <c r="BE7" s="34">
        <v>414</v>
      </c>
      <c r="BF7" s="34">
        <v>407</v>
      </c>
      <c r="BG7" s="34">
        <v>386</v>
      </c>
      <c r="BH7" s="34">
        <v>400</v>
      </c>
      <c r="BI7" s="34">
        <v>422</v>
      </c>
      <c r="BJ7" s="34">
        <v>454</v>
      </c>
      <c r="BK7" s="34">
        <v>506</v>
      </c>
      <c r="BL7" s="34">
        <v>624</v>
      </c>
      <c r="BM7" s="34">
        <v>728</v>
      </c>
      <c r="BN7" s="34">
        <v>743</v>
      </c>
      <c r="BO7" s="34">
        <v>534</v>
      </c>
      <c r="BP7" s="34">
        <v>501</v>
      </c>
      <c r="BQ7" s="34">
        <v>430</v>
      </c>
      <c r="BR7" s="34">
        <v>492</v>
      </c>
      <c r="BS7" s="34">
        <v>503</v>
      </c>
      <c r="BT7" s="34">
        <v>532</v>
      </c>
      <c r="BU7" s="34">
        <v>449</v>
      </c>
      <c r="BV7" s="34">
        <v>478</v>
      </c>
      <c r="BW7" s="34">
        <v>554</v>
      </c>
      <c r="BX7" s="34">
        <v>686</v>
      </c>
      <c r="BY7" s="34">
        <v>687</v>
      </c>
    </row>
    <row r="8" spans="1:77" x14ac:dyDescent="0.35">
      <c r="A8" s="34">
        <v>1967</v>
      </c>
      <c r="B8" s="34">
        <v>1995</v>
      </c>
      <c r="C8" s="44" t="s">
        <v>20</v>
      </c>
      <c r="D8" s="44" t="s">
        <v>744</v>
      </c>
      <c r="E8" s="45" t="s">
        <v>716</v>
      </c>
      <c r="F8" s="34" t="s">
        <v>745</v>
      </c>
      <c r="G8" s="34" t="s">
        <v>745</v>
      </c>
      <c r="H8" s="34" t="s">
        <v>745</v>
      </c>
      <c r="I8" s="34" t="s">
        <v>745</v>
      </c>
      <c r="J8" s="34" t="s">
        <v>745</v>
      </c>
      <c r="K8" s="34" t="s">
        <v>745</v>
      </c>
      <c r="L8" s="34" t="s">
        <v>745</v>
      </c>
      <c r="M8" s="34" t="s">
        <v>745</v>
      </c>
      <c r="N8" s="34" t="s">
        <v>745</v>
      </c>
      <c r="O8" s="34" t="s">
        <v>745</v>
      </c>
      <c r="P8" s="34" t="s">
        <v>745</v>
      </c>
      <c r="Q8" s="34" t="s">
        <v>745</v>
      </c>
      <c r="R8" s="34" t="s">
        <v>745</v>
      </c>
      <c r="S8" s="34" t="s">
        <v>745</v>
      </c>
      <c r="T8" s="34" t="s">
        <v>745</v>
      </c>
      <c r="U8" s="34" t="s">
        <v>745</v>
      </c>
      <c r="V8" s="34" t="s">
        <v>745</v>
      </c>
      <c r="W8" s="34" t="s">
        <v>745</v>
      </c>
      <c r="X8" s="34" t="s">
        <v>745</v>
      </c>
      <c r="Y8" s="34">
        <v>1096</v>
      </c>
      <c r="Z8" s="34">
        <v>1169</v>
      </c>
      <c r="AA8" s="34">
        <v>1576</v>
      </c>
      <c r="AB8" s="34">
        <v>1694</v>
      </c>
      <c r="AC8" s="34">
        <v>1868</v>
      </c>
      <c r="AD8" s="34">
        <v>1905</v>
      </c>
      <c r="AE8" s="34">
        <v>2230</v>
      </c>
      <c r="AF8" s="34">
        <v>3635</v>
      </c>
      <c r="AG8" s="34">
        <v>3947</v>
      </c>
      <c r="AH8" s="34">
        <v>3033</v>
      </c>
      <c r="AI8" s="34">
        <v>4162</v>
      </c>
      <c r="AJ8" s="34">
        <v>3834</v>
      </c>
      <c r="AK8" s="34">
        <v>6700</v>
      </c>
      <c r="AL8" s="34">
        <v>10541</v>
      </c>
      <c r="AM8" s="34">
        <v>9430</v>
      </c>
      <c r="AN8" s="34">
        <v>5337</v>
      </c>
      <c r="AO8" s="34">
        <v>4504</v>
      </c>
      <c r="AP8" s="34">
        <v>4585</v>
      </c>
      <c r="AQ8" s="34">
        <v>3814</v>
      </c>
      <c r="AR8" s="34">
        <v>4724</v>
      </c>
      <c r="AS8" s="34">
        <v>5818</v>
      </c>
      <c r="AT8" s="34">
        <v>5322</v>
      </c>
      <c r="AU8" s="34">
        <v>4203</v>
      </c>
      <c r="AV8" s="34">
        <v>4076</v>
      </c>
      <c r="AW8" s="34">
        <v>8275</v>
      </c>
      <c r="AX8" s="34">
        <v>14872</v>
      </c>
      <c r="AY8" s="34">
        <v>16784</v>
      </c>
      <c r="AZ8" s="34">
        <v>21527</v>
      </c>
      <c r="BA8" s="34">
        <v>20122</v>
      </c>
      <c r="BB8" s="34">
        <v>23762</v>
      </c>
      <c r="BC8" s="34">
        <v>30450</v>
      </c>
      <c r="BD8" s="34">
        <v>31404</v>
      </c>
      <c r="BE8" s="34">
        <v>25508</v>
      </c>
      <c r="BF8" s="34">
        <v>25154</v>
      </c>
      <c r="BG8" s="34">
        <v>20320</v>
      </c>
      <c r="BH8" s="34">
        <v>8990</v>
      </c>
      <c r="BI8" s="34">
        <v>13834</v>
      </c>
      <c r="BJ8" s="34">
        <v>22445</v>
      </c>
      <c r="BK8" s="34">
        <v>28689</v>
      </c>
      <c r="BL8" s="34">
        <v>34152</v>
      </c>
      <c r="BM8" s="34">
        <v>44706</v>
      </c>
      <c r="BN8" s="34">
        <v>57462</v>
      </c>
      <c r="BO8" s="34">
        <v>38786</v>
      </c>
      <c r="BP8" s="34">
        <v>56793</v>
      </c>
      <c r="BQ8" s="34">
        <v>74319</v>
      </c>
      <c r="BR8" s="34">
        <v>67974</v>
      </c>
      <c r="BS8" s="34">
        <v>74442</v>
      </c>
      <c r="BT8" s="34">
        <v>65735</v>
      </c>
      <c r="BU8" s="34">
        <v>60205</v>
      </c>
      <c r="BV8" s="34">
        <v>55852</v>
      </c>
      <c r="BW8" s="34">
        <v>66937</v>
      </c>
      <c r="BX8" s="34">
        <v>65482</v>
      </c>
      <c r="BY8" s="34">
        <v>49124</v>
      </c>
    </row>
    <row r="9" spans="1:77" x14ac:dyDescent="0.35">
      <c r="B9" s="34">
        <v>2003</v>
      </c>
      <c r="C9" s="44" t="s">
        <v>22</v>
      </c>
      <c r="D9" s="44" t="s">
        <v>744</v>
      </c>
      <c r="E9" s="45" t="s">
        <v>716</v>
      </c>
      <c r="F9" s="34" t="s">
        <v>745</v>
      </c>
      <c r="G9" s="34" t="s">
        <v>745</v>
      </c>
      <c r="H9" s="34" t="s">
        <v>745</v>
      </c>
      <c r="I9" s="34" t="s">
        <v>745</v>
      </c>
      <c r="J9" s="34" t="s">
        <v>745</v>
      </c>
      <c r="K9" s="34" t="s">
        <v>745</v>
      </c>
      <c r="L9" s="34" t="s">
        <v>745</v>
      </c>
      <c r="M9" s="34" t="s">
        <v>745</v>
      </c>
      <c r="N9" s="34" t="s">
        <v>745</v>
      </c>
      <c r="O9" s="34" t="s">
        <v>745</v>
      </c>
      <c r="P9" s="34" t="s">
        <v>745</v>
      </c>
      <c r="Q9" s="34" t="s">
        <v>745</v>
      </c>
      <c r="R9" s="34" t="s">
        <v>745</v>
      </c>
      <c r="S9" s="34" t="s">
        <v>745</v>
      </c>
      <c r="T9" s="34" t="s">
        <v>745</v>
      </c>
      <c r="U9" s="34" t="s">
        <v>745</v>
      </c>
      <c r="V9" s="34" t="s">
        <v>745</v>
      </c>
      <c r="W9" s="34" t="s">
        <v>745</v>
      </c>
      <c r="X9" s="34" t="s">
        <v>745</v>
      </c>
      <c r="Y9" s="34" t="s">
        <v>745</v>
      </c>
      <c r="Z9" s="34" t="s">
        <v>745</v>
      </c>
      <c r="AA9" s="34" t="s">
        <v>745</v>
      </c>
      <c r="AB9" s="34" t="s">
        <v>745</v>
      </c>
      <c r="AC9" s="34" t="s">
        <v>745</v>
      </c>
      <c r="AD9" s="34" t="s">
        <v>745</v>
      </c>
      <c r="AE9" s="34" t="s">
        <v>745</v>
      </c>
      <c r="AF9" s="34" t="s">
        <v>745</v>
      </c>
      <c r="AG9" s="34" t="s">
        <v>745</v>
      </c>
      <c r="AH9" s="34" t="s">
        <v>745</v>
      </c>
      <c r="AI9" s="34" t="s">
        <v>745</v>
      </c>
      <c r="AJ9" s="34" t="s">
        <v>745</v>
      </c>
      <c r="AK9" s="34" t="s">
        <v>745</v>
      </c>
      <c r="AL9" s="34" t="s">
        <v>745</v>
      </c>
      <c r="AM9" s="34" t="s">
        <v>745</v>
      </c>
      <c r="AN9" s="34" t="s">
        <v>745</v>
      </c>
      <c r="AO9" s="34" t="s">
        <v>745</v>
      </c>
      <c r="AP9" s="34" t="s">
        <v>745</v>
      </c>
      <c r="AQ9" s="34" t="s">
        <v>745</v>
      </c>
      <c r="AR9" s="34" t="s">
        <v>745</v>
      </c>
      <c r="AS9" s="34" t="s">
        <v>745</v>
      </c>
      <c r="AT9" s="34" t="s">
        <v>745</v>
      </c>
      <c r="AU9" s="34" t="s">
        <v>745</v>
      </c>
      <c r="AV9" s="34" t="s">
        <v>745</v>
      </c>
      <c r="AW9" s="34" t="s">
        <v>745</v>
      </c>
      <c r="AX9" s="34" t="s">
        <v>745</v>
      </c>
      <c r="AY9" s="34" t="s">
        <v>745</v>
      </c>
      <c r="AZ9" s="34" t="s">
        <v>745</v>
      </c>
      <c r="BA9" s="34" t="s">
        <v>745</v>
      </c>
      <c r="BB9" s="34" t="s">
        <v>745</v>
      </c>
      <c r="BC9" s="34" t="s">
        <v>745</v>
      </c>
      <c r="BD9" s="34" t="s">
        <v>745</v>
      </c>
      <c r="BE9" s="34" t="s">
        <v>745</v>
      </c>
      <c r="BF9" s="34" t="s">
        <v>745</v>
      </c>
      <c r="BG9" s="34" t="s">
        <v>745</v>
      </c>
      <c r="BH9" s="34" t="s">
        <v>745</v>
      </c>
      <c r="BI9" s="34">
        <v>1280</v>
      </c>
      <c r="BJ9" s="34">
        <v>1351</v>
      </c>
      <c r="BK9" s="34">
        <v>1802</v>
      </c>
      <c r="BL9" s="34">
        <v>2192</v>
      </c>
      <c r="BM9" s="34">
        <v>3268</v>
      </c>
      <c r="BN9" s="34">
        <v>4426</v>
      </c>
      <c r="BO9" s="34">
        <v>3321</v>
      </c>
      <c r="BP9" s="34">
        <v>3783</v>
      </c>
      <c r="BQ9" s="34">
        <v>4145</v>
      </c>
      <c r="BR9" s="34">
        <v>4261</v>
      </c>
      <c r="BS9" s="34">
        <v>4477</v>
      </c>
      <c r="BT9" s="34">
        <v>4401</v>
      </c>
      <c r="BU9" s="34">
        <v>3239</v>
      </c>
      <c r="BV9" s="34">
        <v>3273</v>
      </c>
      <c r="BW9" s="34">
        <v>4189</v>
      </c>
      <c r="BX9" s="34">
        <v>4963</v>
      </c>
      <c r="BY9" s="34">
        <v>5514</v>
      </c>
    </row>
    <row r="10" spans="1:77" x14ac:dyDescent="0.35">
      <c r="A10" s="34">
        <v>1948</v>
      </c>
      <c r="B10" s="34">
        <v>1995</v>
      </c>
      <c r="C10" s="44" t="s">
        <v>26</v>
      </c>
      <c r="D10" s="44" t="s">
        <v>744</v>
      </c>
      <c r="E10" s="45" t="s">
        <v>716</v>
      </c>
      <c r="F10" s="34">
        <v>1341</v>
      </c>
      <c r="G10" s="34">
        <v>1492</v>
      </c>
      <c r="H10" s="34">
        <v>1572</v>
      </c>
      <c r="I10" s="34">
        <v>2372</v>
      </c>
      <c r="J10" s="34">
        <v>1963</v>
      </c>
      <c r="K10" s="34">
        <v>1447</v>
      </c>
      <c r="L10" s="34">
        <v>1851</v>
      </c>
      <c r="M10" s="34">
        <v>2139</v>
      </c>
      <c r="N10" s="34">
        <v>1933</v>
      </c>
      <c r="O10" s="34">
        <v>1919</v>
      </c>
      <c r="P10" s="34">
        <v>2016</v>
      </c>
      <c r="Q10" s="34">
        <v>2089</v>
      </c>
      <c r="R10" s="34">
        <v>2662</v>
      </c>
      <c r="S10" s="34">
        <v>2369</v>
      </c>
      <c r="T10" s="34">
        <v>2540</v>
      </c>
      <c r="U10" s="34">
        <v>2776</v>
      </c>
      <c r="V10" s="34">
        <v>3318</v>
      </c>
      <c r="W10" s="34">
        <v>3762</v>
      </c>
      <c r="X10" s="34">
        <v>3612</v>
      </c>
      <c r="Y10" s="34">
        <v>3924</v>
      </c>
      <c r="Z10" s="34">
        <v>4366</v>
      </c>
      <c r="AA10" s="34">
        <v>4538</v>
      </c>
      <c r="AB10" s="34">
        <v>5056</v>
      </c>
      <c r="AC10" s="34">
        <v>5228</v>
      </c>
      <c r="AD10" s="34">
        <v>5028</v>
      </c>
      <c r="AE10" s="34">
        <v>7393</v>
      </c>
      <c r="AF10" s="34">
        <v>11982</v>
      </c>
      <c r="AG10" s="34">
        <v>10697</v>
      </c>
      <c r="AH10" s="34">
        <v>12232</v>
      </c>
      <c r="AI10" s="34">
        <v>13511</v>
      </c>
      <c r="AJ10" s="34">
        <v>15567</v>
      </c>
      <c r="AK10" s="34">
        <v>18191</v>
      </c>
      <c r="AL10" s="34">
        <v>22399</v>
      </c>
      <c r="AM10" s="34">
        <v>26215</v>
      </c>
      <c r="AN10" s="34">
        <v>26667</v>
      </c>
      <c r="AO10" s="34">
        <v>21458</v>
      </c>
      <c r="AP10" s="34">
        <v>25919</v>
      </c>
      <c r="AQ10" s="34">
        <v>25889</v>
      </c>
      <c r="AR10" s="34">
        <v>26104</v>
      </c>
      <c r="AS10" s="34">
        <v>29318</v>
      </c>
      <c r="AT10" s="34">
        <v>36095</v>
      </c>
      <c r="AU10" s="34">
        <v>44933</v>
      </c>
      <c r="AV10" s="34">
        <v>41985</v>
      </c>
      <c r="AW10" s="34">
        <v>41648</v>
      </c>
      <c r="AX10" s="34">
        <v>43807</v>
      </c>
      <c r="AY10" s="34">
        <v>45577</v>
      </c>
      <c r="AZ10" s="34">
        <v>53425</v>
      </c>
      <c r="BA10" s="34">
        <v>61283</v>
      </c>
      <c r="BB10" s="34">
        <v>65427</v>
      </c>
      <c r="BC10" s="34">
        <v>65892</v>
      </c>
      <c r="BD10" s="34">
        <v>64630</v>
      </c>
      <c r="BE10" s="34">
        <v>69158</v>
      </c>
      <c r="BF10" s="34">
        <v>71529</v>
      </c>
      <c r="BG10" s="34">
        <v>63888</v>
      </c>
      <c r="BH10" s="34">
        <v>72690</v>
      </c>
      <c r="BI10" s="34">
        <v>89084</v>
      </c>
      <c r="BJ10" s="34">
        <v>109384</v>
      </c>
      <c r="BK10" s="34">
        <v>125281</v>
      </c>
      <c r="BL10" s="34">
        <v>139253</v>
      </c>
      <c r="BM10" s="34">
        <v>165336</v>
      </c>
      <c r="BN10" s="34">
        <v>200273</v>
      </c>
      <c r="BO10" s="34">
        <v>165471</v>
      </c>
      <c r="BP10" s="34">
        <v>201639</v>
      </c>
      <c r="BQ10" s="34">
        <v>243701</v>
      </c>
      <c r="BR10" s="34">
        <v>260940</v>
      </c>
      <c r="BS10" s="34">
        <v>242140</v>
      </c>
      <c r="BT10" s="34">
        <v>237352</v>
      </c>
      <c r="BU10" s="34">
        <v>208501</v>
      </c>
      <c r="BV10" s="34">
        <v>196270</v>
      </c>
      <c r="BW10" s="34">
        <v>228780</v>
      </c>
      <c r="BX10" s="34">
        <v>235386</v>
      </c>
      <c r="BY10" s="34">
        <v>221564</v>
      </c>
    </row>
    <row r="11" spans="1:77" x14ac:dyDescent="0.35">
      <c r="A11" s="34">
        <v>1951</v>
      </c>
      <c r="B11" s="34">
        <v>1995</v>
      </c>
      <c r="C11" s="44" t="s">
        <v>28</v>
      </c>
      <c r="D11" s="44" t="s">
        <v>744</v>
      </c>
      <c r="E11" s="45" t="s">
        <v>716</v>
      </c>
      <c r="F11" s="34" t="s">
        <v>745</v>
      </c>
      <c r="G11" s="34" t="s">
        <v>745</v>
      </c>
      <c r="H11" s="34" t="s">
        <v>745</v>
      </c>
      <c r="I11" s="34">
        <v>657</v>
      </c>
      <c r="J11" s="34">
        <v>654</v>
      </c>
      <c r="K11" s="34">
        <v>544</v>
      </c>
      <c r="L11" s="34">
        <v>653</v>
      </c>
      <c r="M11" s="34">
        <v>887</v>
      </c>
      <c r="N11" s="34">
        <v>974</v>
      </c>
      <c r="O11" s="34">
        <v>1128</v>
      </c>
      <c r="P11" s="34">
        <v>1074</v>
      </c>
      <c r="Q11" s="34">
        <v>1145</v>
      </c>
      <c r="R11" s="34">
        <v>1416</v>
      </c>
      <c r="S11" s="34">
        <v>1485</v>
      </c>
      <c r="T11" s="34">
        <v>1552</v>
      </c>
      <c r="U11" s="34">
        <v>1675</v>
      </c>
      <c r="V11" s="34">
        <v>1863</v>
      </c>
      <c r="W11" s="34">
        <v>2101</v>
      </c>
      <c r="X11" s="34">
        <v>2328</v>
      </c>
      <c r="Y11" s="34">
        <v>2309</v>
      </c>
      <c r="Z11" s="34">
        <v>2496</v>
      </c>
      <c r="AA11" s="34">
        <v>2825</v>
      </c>
      <c r="AB11" s="34">
        <v>3549</v>
      </c>
      <c r="AC11" s="34">
        <v>4190</v>
      </c>
      <c r="AD11" s="34">
        <v>5216</v>
      </c>
      <c r="AE11" s="34">
        <v>7119</v>
      </c>
      <c r="AF11" s="34">
        <v>9022</v>
      </c>
      <c r="AG11" s="34">
        <v>9394</v>
      </c>
      <c r="AH11" s="34">
        <v>11523</v>
      </c>
      <c r="AI11" s="34">
        <v>14245</v>
      </c>
      <c r="AJ11" s="34">
        <v>16019</v>
      </c>
      <c r="AK11" s="34">
        <v>20252</v>
      </c>
      <c r="AL11" s="34">
        <v>24444</v>
      </c>
      <c r="AM11" s="34">
        <v>21043</v>
      </c>
      <c r="AN11" s="34">
        <v>19502</v>
      </c>
      <c r="AO11" s="34">
        <v>19423</v>
      </c>
      <c r="AP11" s="34">
        <v>19629</v>
      </c>
      <c r="AQ11" s="34">
        <v>20986</v>
      </c>
      <c r="AR11" s="34">
        <v>26863</v>
      </c>
      <c r="AS11" s="34">
        <v>32724</v>
      </c>
      <c r="AT11" s="34">
        <v>36223</v>
      </c>
      <c r="AU11" s="34">
        <v>38980</v>
      </c>
      <c r="AV11" s="34">
        <v>49146</v>
      </c>
      <c r="AW11" s="34">
        <v>50815</v>
      </c>
      <c r="AX11" s="34">
        <v>54112</v>
      </c>
      <c r="AY11" s="34">
        <v>49126</v>
      </c>
      <c r="AZ11" s="34">
        <v>55233</v>
      </c>
      <c r="BA11" s="34">
        <v>66237</v>
      </c>
      <c r="BB11" s="34">
        <v>68505</v>
      </c>
      <c r="BC11" s="34">
        <v>65739</v>
      </c>
      <c r="BD11" s="34">
        <v>69504</v>
      </c>
      <c r="BE11" s="34">
        <v>71321</v>
      </c>
      <c r="BF11" s="34">
        <v>72394</v>
      </c>
      <c r="BG11" s="34">
        <v>74633</v>
      </c>
      <c r="BH11" s="34">
        <v>78299</v>
      </c>
      <c r="BI11" s="34">
        <v>99532</v>
      </c>
      <c r="BJ11" s="34">
        <v>119905</v>
      </c>
      <c r="BK11" s="34">
        <v>127327</v>
      </c>
      <c r="BL11" s="34">
        <v>137212</v>
      </c>
      <c r="BM11" s="34">
        <v>163037</v>
      </c>
      <c r="BN11" s="34">
        <v>184293</v>
      </c>
      <c r="BO11" s="34">
        <v>143063</v>
      </c>
      <c r="BP11" s="34">
        <v>159009</v>
      </c>
      <c r="BQ11" s="34">
        <v>191417</v>
      </c>
      <c r="BR11" s="34">
        <v>178513</v>
      </c>
      <c r="BS11" s="34">
        <v>183277</v>
      </c>
      <c r="BT11" s="34">
        <v>182076</v>
      </c>
      <c r="BU11" s="34">
        <v>156046</v>
      </c>
      <c r="BV11" s="34">
        <v>157697</v>
      </c>
      <c r="BW11" s="34">
        <v>175755</v>
      </c>
      <c r="BX11" s="34">
        <v>193722</v>
      </c>
      <c r="BY11" s="34">
        <v>184758</v>
      </c>
    </row>
    <row r="12" spans="1:77" x14ac:dyDescent="0.35">
      <c r="A12" s="34">
        <v>1993</v>
      </c>
      <c r="B12" s="34">
        <v>1995</v>
      </c>
      <c r="C12" s="44" t="s">
        <v>42</v>
      </c>
      <c r="D12" s="44" t="s">
        <v>744</v>
      </c>
      <c r="E12" s="45" t="s">
        <v>716</v>
      </c>
      <c r="F12" s="34" t="s">
        <v>745</v>
      </c>
      <c r="G12" s="34" t="s">
        <v>745</v>
      </c>
      <c r="H12" s="34" t="s">
        <v>745</v>
      </c>
      <c r="I12" s="34" t="s">
        <v>745</v>
      </c>
      <c r="J12" s="34" t="s">
        <v>745</v>
      </c>
      <c r="K12" s="34" t="s">
        <v>745</v>
      </c>
      <c r="L12" s="34" t="s">
        <v>745</v>
      </c>
      <c r="M12" s="34" t="s">
        <v>745</v>
      </c>
      <c r="N12" s="34" t="s">
        <v>745</v>
      </c>
      <c r="O12" s="34" t="s">
        <v>745</v>
      </c>
      <c r="P12" s="34" t="s">
        <v>745</v>
      </c>
      <c r="Q12" s="34" t="s">
        <v>745</v>
      </c>
      <c r="R12" s="34" t="s">
        <v>745</v>
      </c>
      <c r="S12" s="34" t="s">
        <v>745</v>
      </c>
      <c r="T12" s="34" t="s">
        <v>745</v>
      </c>
      <c r="U12" s="34" t="s">
        <v>745</v>
      </c>
      <c r="V12" s="34" t="s">
        <v>745</v>
      </c>
      <c r="W12" s="34" t="s">
        <v>745</v>
      </c>
      <c r="X12" s="34" t="s">
        <v>745</v>
      </c>
      <c r="Y12" s="34" t="s">
        <v>745</v>
      </c>
      <c r="Z12" s="34" t="s">
        <v>745</v>
      </c>
      <c r="AA12" s="34" t="s">
        <v>745</v>
      </c>
      <c r="AB12" s="34" t="s">
        <v>745</v>
      </c>
      <c r="AC12" s="34" t="s">
        <v>745</v>
      </c>
      <c r="AD12" s="34" t="s">
        <v>745</v>
      </c>
      <c r="AE12" s="34" t="s">
        <v>745</v>
      </c>
      <c r="AF12" s="34" t="s">
        <v>745</v>
      </c>
      <c r="AG12" s="34" t="s">
        <v>745</v>
      </c>
      <c r="AH12" s="34" t="s">
        <v>745</v>
      </c>
      <c r="AI12" s="34" t="s">
        <v>745</v>
      </c>
      <c r="AJ12" s="34" t="s">
        <v>745</v>
      </c>
      <c r="AK12" s="34" t="s">
        <v>745</v>
      </c>
      <c r="AL12" s="34" t="s">
        <v>745</v>
      </c>
      <c r="AM12" s="34" t="s">
        <v>745</v>
      </c>
      <c r="AN12" s="34" t="s">
        <v>745</v>
      </c>
      <c r="AO12" s="34" t="s">
        <v>745</v>
      </c>
      <c r="AP12" s="34" t="s">
        <v>745</v>
      </c>
      <c r="AQ12" s="34" t="s">
        <v>745</v>
      </c>
      <c r="AR12" s="34" t="s">
        <v>745</v>
      </c>
      <c r="AS12" s="34" t="s">
        <v>745</v>
      </c>
      <c r="AT12" s="34" t="s">
        <v>745</v>
      </c>
      <c r="AU12" s="34" t="s">
        <v>745</v>
      </c>
      <c r="AV12" s="34" t="s">
        <v>745</v>
      </c>
      <c r="AW12" s="34" t="s">
        <v>745</v>
      </c>
      <c r="AX12" s="34" t="s">
        <v>745</v>
      </c>
      <c r="AY12" s="34">
        <v>3857</v>
      </c>
      <c r="AZ12" s="34">
        <v>3761</v>
      </c>
      <c r="BA12" s="34">
        <v>3715</v>
      </c>
      <c r="BB12" s="34">
        <v>4272</v>
      </c>
      <c r="BC12" s="34">
        <v>4026</v>
      </c>
      <c r="BD12" s="34">
        <v>3566</v>
      </c>
      <c r="BE12" s="34">
        <v>3698</v>
      </c>
      <c r="BF12" s="34">
        <v>4633</v>
      </c>
      <c r="BG12" s="34">
        <v>4306</v>
      </c>
      <c r="BH12" s="34">
        <v>5013</v>
      </c>
      <c r="BI12" s="34">
        <v>5657</v>
      </c>
      <c r="BJ12" s="34">
        <v>7385</v>
      </c>
      <c r="BK12" s="34">
        <v>9393</v>
      </c>
      <c r="BL12" s="34">
        <v>10515</v>
      </c>
      <c r="BM12" s="34">
        <v>11488</v>
      </c>
      <c r="BN12" s="34">
        <v>14980</v>
      </c>
      <c r="BO12" s="34">
        <v>10100</v>
      </c>
      <c r="BP12" s="34">
        <v>12260</v>
      </c>
      <c r="BQ12" s="34">
        <v>12730</v>
      </c>
      <c r="BR12" s="34">
        <v>12830</v>
      </c>
      <c r="BS12" s="34">
        <v>14350</v>
      </c>
      <c r="BT12" s="34">
        <v>13350</v>
      </c>
      <c r="BU12" s="34">
        <v>10600</v>
      </c>
      <c r="BV12" s="34">
        <v>9170</v>
      </c>
      <c r="BW12" s="34">
        <v>10850</v>
      </c>
      <c r="BX12" s="34">
        <v>12895</v>
      </c>
      <c r="BY12" s="34">
        <v>11649</v>
      </c>
    </row>
    <row r="13" spans="1:77" x14ac:dyDescent="0.35">
      <c r="A13" s="34">
        <v>1972</v>
      </c>
      <c r="B13" s="34">
        <v>1995</v>
      </c>
      <c r="C13" s="44" t="s">
        <v>38</v>
      </c>
      <c r="D13" s="44" t="s">
        <v>744</v>
      </c>
      <c r="E13" s="45" t="s">
        <v>716</v>
      </c>
      <c r="F13" s="34" t="s">
        <v>745</v>
      </c>
      <c r="G13" s="34" t="s">
        <v>745</v>
      </c>
      <c r="H13" s="34" t="s">
        <v>745</v>
      </c>
      <c r="I13" s="34" t="s">
        <v>745</v>
      </c>
      <c r="J13" s="34" t="s">
        <v>745</v>
      </c>
      <c r="K13" s="34" t="s">
        <v>745</v>
      </c>
      <c r="L13" s="34" t="s">
        <v>745</v>
      </c>
      <c r="M13" s="34" t="s">
        <v>745</v>
      </c>
      <c r="N13" s="34" t="s">
        <v>745</v>
      </c>
      <c r="O13" s="34" t="s">
        <v>745</v>
      </c>
      <c r="P13" s="34" t="s">
        <v>745</v>
      </c>
      <c r="Q13" s="34" t="s">
        <v>745</v>
      </c>
      <c r="R13" s="34" t="s">
        <v>745</v>
      </c>
      <c r="S13" s="34" t="s">
        <v>745</v>
      </c>
      <c r="T13" s="34" t="s">
        <v>745</v>
      </c>
      <c r="U13" s="34" t="s">
        <v>745</v>
      </c>
      <c r="V13" s="34" t="s">
        <v>745</v>
      </c>
      <c r="W13" s="34" t="s">
        <v>745</v>
      </c>
      <c r="X13" s="34" t="s">
        <v>745</v>
      </c>
      <c r="Y13" s="34" t="s">
        <v>745</v>
      </c>
      <c r="Z13" s="34" t="s">
        <v>745</v>
      </c>
      <c r="AA13" s="34" t="s">
        <v>745</v>
      </c>
      <c r="AB13" s="34" t="s">
        <v>745</v>
      </c>
      <c r="AC13" s="34" t="s">
        <v>745</v>
      </c>
      <c r="AD13" s="34">
        <v>683</v>
      </c>
      <c r="AE13" s="34">
        <v>986</v>
      </c>
      <c r="AF13" s="34">
        <v>1078</v>
      </c>
      <c r="AG13" s="34">
        <v>1321</v>
      </c>
      <c r="AH13" s="34">
        <v>952</v>
      </c>
      <c r="AI13" s="34">
        <v>1163</v>
      </c>
      <c r="AJ13" s="34">
        <v>1513</v>
      </c>
      <c r="AK13" s="34">
        <v>1908</v>
      </c>
      <c r="AL13" s="34">
        <v>2599</v>
      </c>
      <c r="AM13" s="34">
        <v>2699</v>
      </c>
      <c r="AN13" s="34">
        <v>2464</v>
      </c>
      <c r="AO13" s="34">
        <v>2165</v>
      </c>
      <c r="AP13" s="34">
        <v>2825</v>
      </c>
      <c r="AQ13" s="34">
        <v>2542</v>
      </c>
      <c r="AR13" s="34">
        <v>2546</v>
      </c>
      <c r="AS13" s="34">
        <v>2715</v>
      </c>
      <c r="AT13" s="34">
        <v>3041</v>
      </c>
      <c r="AU13" s="34">
        <v>3650</v>
      </c>
      <c r="AV13" s="34">
        <v>3618</v>
      </c>
      <c r="AW13" s="34">
        <v>3412</v>
      </c>
      <c r="AX13" s="34">
        <v>3732</v>
      </c>
      <c r="AY13" s="34">
        <v>3994</v>
      </c>
      <c r="AZ13" s="34">
        <v>4602</v>
      </c>
      <c r="BA13" s="34">
        <v>6694</v>
      </c>
      <c r="BB13" s="34">
        <v>7032</v>
      </c>
      <c r="BC13" s="34">
        <v>7263</v>
      </c>
      <c r="BD13" s="34">
        <v>7495</v>
      </c>
      <c r="BE13" s="34">
        <v>8331</v>
      </c>
      <c r="BF13" s="34">
        <v>8883</v>
      </c>
      <c r="BG13" s="34">
        <v>9018</v>
      </c>
      <c r="BH13" s="34">
        <v>8592</v>
      </c>
      <c r="BI13" s="34">
        <v>10434</v>
      </c>
      <c r="BJ13" s="34">
        <v>12036</v>
      </c>
      <c r="BK13" s="34">
        <v>13889</v>
      </c>
      <c r="BL13" s="34">
        <v>16034</v>
      </c>
      <c r="BM13" s="34">
        <v>18596</v>
      </c>
      <c r="BN13" s="34">
        <v>23860</v>
      </c>
      <c r="BO13" s="34">
        <v>21833</v>
      </c>
      <c r="BP13" s="34">
        <v>27821</v>
      </c>
      <c r="BQ13" s="34">
        <v>36214</v>
      </c>
      <c r="BR13" s="34">
        <v>34173</v>
      </c>
      <c r="BS13" s="34">
        <v>37085</v>
      </c>
      <c r="BT13" s="34">
        <v>41119</v>
      </c>
      <c r="BU13" s="34">
        <v>42047</v>
      </c>
      <c r="BV13" s="34">
        <v>44772</v>
      </c>
      <c r="BW13" s="34">
        <v>52836</v>
      </c>
      <c r="BX13" s="34">
        <v>60495</v>
      </c>
      <c r="BY13" s="34">
        <v>59094</v>
      </c>
    </row>
    <row r="14" spans="1:77" x14ac:dyDescent="0.35">
      <c r="A14" s="34">
        <v>1967</v>
      </c>
      <c r="B14" s="34">
        <v>1995</v>
      </c>
      <c r="C14" s="44" t="s">
        <v>50</v>
      </c>
      <c r="D14" s="44" t="s">
        <v>744</v>
      </c>
      <c r="E14" s="45" t="s">
        <v>716</v>
      </c>
      <c r="F14" s="34" t="s">
        <v>745</v>
      </c>
      <c r="G14" s="34" t="s">
        <v>745</v>
      </c>
      <c r="H14" s="34" t="s">
        <v>745</v>
      </c>
      <c r="I14" s="34" t="s">
        <v>745</v>
      </c>
      <c r="J14" s="34" t="s">
        <v>745</v>
      </c>
      <c r="K14" s="34" t="s">
        <v>745</v>
      </c>
      <c r="L14" s="34" t="s">
        <v>745</v>
      </c>
      <c r="M14" s="34" t="s">
        <v>745</v>
      </c>
      <c r="N14" s="34" t="s">
        <v>745</v>
      </c>
      <c r="O14" s="34" t="s">
        <v>745</v>
      </c>
      <c r="P14" s="34" t="s">
        <v>745</v>
      </c>
      <c r="Q14" s="34" t="s">
        <v>745</v>
      </c>
      <c r="R14" s="34" t="s">
        <v>745</v>
      </c>
      <c r="S14" s="34" t="s">
        <v>745</v>
      </c>
      <c r="T14" s="34" t="s">
        <v>745</v>
      </c>
      <c r="U14" s="34" t="s">
        <v>745</v>
      </c>
      <c r="V14" s="34" t="s">
        <v>745</v>
      </c>
      <c r="W14" s="34" t="s">
        <v>745</v>
      </c>
      <c r="X14" s="34" t="s">
        <v>745</v>
      </c>
      <c r="Y14" s="34">
        <v>77</v>
      </c>
      <c r="Z14" s="34">
        <v>84</v>
      </c>
      <c r="AA14" s="34">
        <v>97</v>
      </c>
      <c r="AB14" s="34">
        <v>118</v>
      </c>
      <c r="AC14" s="34">
        <v>124</v>
      </c>
      <c r="AD14" s="34">
        <v>141</v>
      </c>
      <c r="AE14" s="34">
        <v>168</v>
      </c>
      <c r="AF14" s="34">
        <v>204</v>
      </c>
      <c r="AG14" s="34">
        <v>217</v>
      </c>
      <c r="AH14" s="34">
        <v>237</v>
      </c>
      <c r="AI14" s="34">
        <v>273</v>
      </c>
      <c r="AJ14" s="34">
        <v>314</v>
      </c>
      <c r="AK14" s="34">
        <v>425</v>
      </c>
      <c r="AL14" s="34">
        <v>524</v>
      </c>
      <c r="AM14" s="34">
        <v>571</v>
      </c>
      <c r="AN14" s="34">
        <v>551</v>
      </c>
      <c r="AO14" s="34">
        <v>616</v>
      </c>
      <c r="AP14" s="34">
        <v>657</v>
      </c>
      <c r="AQ14" s="34">
        <v>607</v>
      </c>
      <c r="AR14" s="34">
        <v>587</v>
      </c>
      <c r="AS14" s="34">
        <v>515</v>
      </c>
      <c r="AT14" s="34">
        <v>582</v>
      </c>
      <c r="AU14" s="34">
        <v>673</v>
      </c>
      <c r="AV14" s="34">
        <v>704</v>
      </c>
      <c r="AW14" s="34">
        <v>699</v>
      </c>
      <c r="AX14" s="34">
        <v>524</v>
      </c>
      <c r="AY14" s="34">
        <v>577</v>
      </c>
      <c r="AZ14" s="34">
        <v>615</v>
      </c>
      <c r="BA14" s="34">
        <v>771</v>
      </c>
      <c r="BB14" s="34">
        <v>833</v>
      </c>
      <c r="BC14" s="34">
        <v>996</v>
      </c>
      <c r="BD14" s="34">
        <v>1010</v>
      </c>
      <c r="BE14" s="34">
        <v>1108</v>
      </c>
      <c r="BF14" s="34">
        <v>1156</v>
      </c>
      <c r="BG14" s="34">
        <v>1087</v>
      </c>
      <c r="BH14" s="34">
        <v>1039</v>
      </c>
      <c r="BI14" s="34">
        <v>1195</v>
      </c>
      <c r="BJ14" s="34">
        <v>1413</v>
      </c>
      <c r="BK14" s="34">
        <v>1604</v>
      </c>
      <c r="BL14" s="34">
        <v>1697</v>
      </c>
      <c r="BM14" s="34">
        <v>1746</v>
      </c>
      <c r="BN14" s="34">
        <v>1920</v>
      </c>
      <c r="BO14" s="34">
        <v>1449</v>
      </c>
      <c r="BP14" s="34">
        <v>1569</v>
      </c>
      <c r="BQ14" s="34">
        <v>1805</v>
      </c>
      <c r="BR14" s="34">
        <v>1780</v>
      </c>
      <c r="BS14" s="34">
        <v>1759</v>
      </c>
      <c r="BT14" s="34">
        <v>1739</v>
      </c>
      <c r="BU14" s="34">
        <v>1618</v>
      </c>
      <c r="BV14" s="34">
        <v>1622</v>
      </c>
      <c r="BW14" s="34">
        <v>1600</v>
      </c>
      <c r="BX14" s="34">
        <v>1578</v>
      </c>
      <c r="BY14" s="34">
        <v>1581</v>
      </c>
    </row>
    <row r="15" spans="1:77" x14ac:dyDescent="0.35">
      <c r="A15" s="34">
        <v>1948</v>
      </c>
      <c r="B15" s="34">
        <v>1995</v>
      </c>
      <c r="C15" s="44" t="s">
        <v>32</v>
      </c>
      <c r="D15" s="44" t="s">
        <v>744</v>
      </c>
      <c r="E15" s="45" t="s">
        <v>716</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164810</v>
      </c>
      <c r="BF15" s="34">
        <v>177511</v>
      </c>
      <c r="BG15" s="34">
        <v>178664</v>
      </c>
      <c r="BH15" s="34">
        <v>198311</v>
      </c>
      <c r="BI15" s="34">
        <v>234945</v>
      </c>
      <c r="BJ15" s="34">
        <v>285621</v>
      </c>
      <c r="BK15" s="34">
        <v>318700</v>
      </c>
      <c r="BL15" s="34">
        <v>351635</v>
      </c>
      <c r="BM15" s="34">
        <v>411558</v>
      </c>
      <c r="BN15" s="34">
        <v>466307</v>
      </c>
      <c r="BO15" s="34">
        <v>353364</v>
      </c>
      <c r="BP15" s="34">
        <v>391177</v>
      </c>
      <c r="BQ15" s="34">
        <v>466943</v>
      </c>
      <c r="BR15" s="34">
        <v>439128</v>
      </c>
      <c r="BS15" s="34">
        <v>451677</v>
      </c>
      <c r="BT15" s="34">
        <v>453700</v>
      </c>
      <c r="BU15" s="34">
        <v>375530</v>
      </c>
      <c r="BV15" s="34">
        <v>379409</v>
      </c>
      <c r="BW15" s="34">
        <v>409113</v>
      </c>
      <c r="BX15" s="34">
        <v>454738</v>
      </c>
      <c r="BY15" s="34">
        <v>426194</v>
      </c>
    </row>
    <row r="16" spans="1:77" x14ac:dyDescent="0.35">
      <c r="A16" s="34">
        <v>1948</v>
      </c>
      <c r="B16" s="34">
        <v>1995</v>
      </c>
      <c r="C16" s="44" t="s">
        <v>746</v>
      </c>
      <c r="D16" s="44" t="s">
        <v>744</v>
      </c>
      <c r="E16" s="45" t="s">
        <v>716</v>
      </c>
      <c r="F16" s="34">
        <v>1985</v>
      </c>
      <c r="G16" s="34">
        <v>1790</v>
      </c>
      <c r="H16" s="34">
        <v>1950</v>
      </c>
      <c r="I16" s="34">
        <v>2550</v>
      </c>
      <c r="J16" s="34">
        <v>2462</v>
      </c>
      <c r="K16" s="34">
        <v>2430</v>
      </c>
      <c r="L16" s="34">
        <v>2558</v>
      </c>
      <c r="M16" s="34">
        <v>2854</v>
      </c>
      <c r="N16" s="34">
        <v>3288</v>
      </c>
      <c r="O16" s="34">
        <v>3444</v>
      </c>
      <c r="P16" s="34">
        <v>3134</v>
      </c>
      <c r="Q16" s="34">
        <v>3452</v>
      </c>
      <c r="R16" s="34">
        <v>3970</v>
      </c>
      <c r="S16" s="34">
        <v>4224</v>
      </c>
      <c r="T16" s="34">
        <v>4568</v>
      </c>
      <c r="U16" s="34">
        <v>5128</v>
      </c>
      <c r="V16" s="34">
        <v>5930</v>
      </c>
      <c r="W16" s="34">
        <v>6502</v>
      </c>
      <c r="X16" s="34">
        <v>7182</v>
      </c>
      <c r="Y16" s="34">
        <v>7286</v>
      </c>
      <c r="Z16" s="34">
        <v>8396</v>
      </c>
      <c r="AA16" s="34">
        <v>10022</v>
      </c>
      <c r="AB16" s="34">
        <v>11412</v>
      </c>
      <c r="AC16" s="34">
        <v>12900</v>
      </c>
      <c r="AD16" s="34">
        <v>15490</v>
      </c>
      <c r="AE16" s="34">
        <v>22075</v>
      </c>
      <c r="AF16" s="34">
        <v>29880</v>
      </c>
      <c r="AG16" s="34">
        <v>30781</v>
      </c>
      <c r="AH16" s="34">
        <v>35545</v>
      </c>
      <c r="AI16" s="34">
        <v>40406</v>
      </c>
      <c r="AJ16" s="34">
        <v>48609</v>
      </c>
      <c r="AK16" s="34">
        <v>60913</v>
      </c>
      <c r="AL16" s="34">
        <v>71860</v>
      </c>
      <c r="AM16" s="34">
        <v>62426</v>
      </c>
      <c r="AN16" s="34">
        <v>58227</v>
      </c>
      <c r="AO16" s="34">
        <v>55313</v>
      </c>
      <c r="AP16" s="34">
        <v>55459</v>
      </c>
      <c r="AQ16" s="34">
        <v>56182</v>
      </c>
      <c r="AR16" s="34">
        <v>68603</v>
      </c>
      <c r="AS16" s="34">
        <v>83233</v>
      </c>
      <c r="AT16" s="34">
        <v>92436</v>
      </c>
      <c r="AU16" s="34">
        <v>98473</v>
      </c>
      <c r="AV16" s="34">
        <v>119702</v>
      </c>
      <c r="AW16" s="34">
        <v>120182</v>
      </c>
      <c r="AX16" s="34">
        <v>125047</v>
      </c>
      <c r="AY16" s="34">
        <v>118021</v>
      </c>
      <c r="AZ16" s="34">
        <v>133127</v>
      </c>
      <c r="BA16" s="34">
        <v>164934</v>
      </c>
      <c r="BB16" s="34">
        <v>167914</v>
      </c>
      <c r="BC16" s="34">
        <v>161930</v>
      </c>
      <c r="BD16" s="34">
        <v>168995</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row>
    <row r="17" spans="1:77" x14ac:dyDescent="0.35">
      <c r="A17" s="34">
        <v>1983</v>
      </c>
      <c r="B17" s="34">
        <v>1995</v>
      </c>
      <c r="C17" s="44" t="s">
        <v>44</v>
      </c>
      <c r="D17" s="44" t="s">
        <v>744</v>
      </c>
      <c r="E17" s="45" t="s">
        <v>716</v>
      </c>
      <c r="F17" s="34" t="s">
        <v>745</v>
      </c>
      <c r="G17" s="34" t="s">
        <v>745</v>
      </c>
      <c r="H17" s="34" t="s">
        <v>745</v>
      </c>
      <c r="I17" s="34" t="s">
        <v>745</v>
      </c>
      <c r="J17" s="34" t="s">
        <v>745</v>
      </c>
      <c r="K17" s="34" t="s">
        <v>745</v>
      </c>
      <c r="L17" s="34" t="s">
        <v>745</v>
      </c>
      <c r="M17" s="34" t="s">
        <v>745</v>
      </c>
      <c r="N17" s="34" t="s">
        <v>745</v>
      </c>
      <c r="O17" s="34" t="s">
        <v>745</v>
      </c>
      <c r="P17" s="34" t="s">
        <v>745</v>
      </c>
      <c r="Q17" s="34" t="s">
        <v>745</v>
      </c>
      <c r="R17" s="34" t="s">
        <v>745</v>
      </c>
      <c r="S17" s="34" t="s">
        <v>745</v>
      </c>
      <c r="T17" s="34" t="s">
        <v>745</v>
      </c>
      <c r="U17" s="34" t="s">
        <v>745</v>
      </c>
      <c r="V17" s="34" t="s">
        <v>745</v>
      </c>
      <c r="W17" s="34" t="s">
        <v>745</v>
      </c>
      <c r="X17" s="34" t="s">
        <v>745</v>
      </c>
      <c r="Y17" s="34" t="s">
        <v>745</v>
      </c>
      <c r="Z17" s="34" t="s">
        <v>745</v>
      </c>
      <c r="AA17" s="34" t="s">
        <v>745</v>
      </c>
      <c r="AB17" s="34" t="s">
        <v>745</v>
      </c>
      <c r="AC17" s="34" t="s">
        <v>745</v>
      </c>
      <c r="AD17" s="34" t="s">
        <v>745</v>
      </c>
      <c r="AE17" s="34" t="s">
        <v>745</v>
      </c>
      <c r="AF17" s="34" t="s">
        <v>745</v>
      </c>
      <c r="AG17" s="34" t="s">
        <v>745</v>
      </c>
      <c r="AH17" s="34" t="s">
        <v>745</v>
      </c>
      <c r="AI17" s="34" t="s">
        <v>745</v>
      </c>
      <c r="AJ17" s="34" t="s">
        <v>745</v>
      </c>
      <c r="AK17" s="34" t="s">
        <v>745</v>
      </c>
      <c r="AL17" s="34" t="s">
        <v>745</v>
      </c>
      <c r="AM17" s="34" t="s">
        <v>745</v>
      </c>
      <c r="AN17" s="34" t="s">
        <v>745</v>
      </c>
      <c r="AO17" s="34">
        <v>112</v>
      </c>
      <c r="AP17" s="34">
        <v>130</v>
      </c>
      <c r="AQ17" s="34">
        <v>128</v>
      </c>
      <c r="AR17" s="34">
        <v>122</v>
      </c>
      <c r="AS17" s="34">
        <v>143</v>
      </c>
      <c r="AT17" s="34">
        <v>181</v>
      </c>
      <c r="AU17" s="34">
        <v>216</v>
      </c>
      <c r="AV17" s="34">
        <v>211</v>
      </c>
      <c r="AW17" s="34">
        <v>256</v>
      </c>
      <c r="AX17" s="34">
        <v>274</v>
      </c>
      <c r="AY17" s="34">
        <v>281</v>
      </c>
      <c r="AZ17" s="34">
        <v>260</v>
      </c>
      <c r="BA17" s="34">
        <v>257</v>
      </c>
      <c r="BB17" s="34">
        <v>255</v>
      </c>
      <c r="BC17" s="34">
        <v>286</v>
      </c>
      <c r="BD17" s="34">
        <v>295</v>
      </c>
      <c r="BE17" s="34">
        <v>370</v>
      </c>
      <c r="BF17" s="34">
        <v>524</v>
      </c>
      <c r="BG17" s="34">
        <v>517</v>
      </c>
      <c r="BH17" s="34">
        <v>525</v>
      </c>
      <c r="BI17" s="34">
        <v>552</v>
      </c>
      <c r="BJ17" s="34">
        <v>520</v>
      </c>
      <c r="BK17" s="34">
        <v>593</v>
      </c>
      <c r="BL17" s="34">
        <v>660</v>
      </c>
      <c r="BM17" s="34">
        <v>684</v>
      </c>
      <c r="BN17" s="34">
        <v>837</v>
      </c>
      <c r="BO17" s="34">
        <v>669</v>
      </c>
      <c r="BP17" s="34">
        <v>706</v>
      </c>
      <c r="BQ17" s="34">
        <v>831</v>
      </c>
      <c r="BR17" s="34">
        <v>861</v>
      </c>
      <c r="BS17" s="34">
        <v>928</v>
      </c>
      <c r="BT17" s="34">
        <v>962</v>
      </c>
      <c r="BU17" s="34">
        <v>991</v>
      </c>
      <c r="BV17" s="34">
        <v>953</v>
      </c>
      <c r="BW17" s="34">
        <v>916</v>
      </c>
      <c r="BX17" s="34">
        <v>958</v>
      </c>
      <c r="BY17" s="34">
        <v>986</v>
      </c>
    </row>
    <row r="18" spans="1:77" x14ac:dyDescent="0.35">
      <c r="A18" s="34">
        <v>1963</v>
      </c>
      <c r="B18" s="34">
        <v>1996</v>
      </c>
      <c r="C18" s="44" t="s">
        <v>34</v>
      </c>
      <c r="D18" s="44" t="s">
        <v>744</v>
      </c>
      <c r="E18" s="45" t="s">
        <v>716</v>
      </c>
      <c r="F18" s="34" t="s">
        <v>745</v>
      </c>
      <c r="G18" s="34" t="s">
        <v>745</v>
      </c>
      <c r="H18" s="34" t="s">
        <v>745</v>
      </c>
      <c r="I18" s="34" t="s">
        <v>745</v>
      </c>
      <c r="J18" s="34" t="s">
        <v>745</v>
      </c>
      <c r="K18" s="34" t="s">
        <v>745</v>
      </c>
      <c r="L18" s="34" t="s">
        <v>745</v>
      </c>
      <c r="M18" s="34" t="s">
        <v>745</v>
      </c>
      <c r="N18" s="34" t="s">
        <v>745</v>
      </c>
      <c r="O18" s="34" t="s">
        <v>745</v>
      </c>
      <c r="P18" s="34" t="s">
        <v>745</v>
      </c>
      <c r="Q18" s="34" t="s">
        <v>745</v>
      </c>
      <c r="R18" s="34" t="s">
        <v>745</v>
      </c>
      <c r="S18" s="34" t="s">
        <v>745</v>
      </c>
      <c r="T18" s="34" t="s">
        <v>745</v>
      </c>
      <c r="U18" s="34">
        <v>33</v>
      </c>
      <c r="V18" s="34">
        <v>31</v>
      </c>
      <c r="W18" s="34">
        <v>34</v>
      </c>
      <c r="X18" s="34">
        <v>33</v>
      </c>
      <c r="Y18" s="34">
        <v>48</v>
      </c>
      <c r="Z18" s="34">
        <v>50</v>
      </c>
      <c r="AA18" s="34">
        <v>55</v>
      </c>
      <c r="AB18" s="34">
        <v>64</v>
      </c>
      <c r="AC18" s="34">
        <v>77</v>
      </c>
      <c r="AD18" s="34">
        <v>92</v>
      </c>
      <c r="AE18" s="34">
        <v>112</v>
      </c>
      <c r="AF18" s="34">
        <v>147</v>
      </c>
      <c r="AG18" s="34">
        <v>188</v>
      </c>
      <c r="AH18" s="34">
        <v>219</v>
      </c>
      <c r="AI18" s="34">
        <v>268</v>
      </c>
      <c r="AJ18" s="34">
        <v>311</v>
      </c>
      <c r="AK18" s="34">
        <v>320</v>
      </c>
      <c r="AL18" s="34">
        <v>331</v>
      </c>
      <c r="AM18" s="34">
        <v>543</v>
      </c>
      <c r="AN18" s="34">
        <v>464</v>
      </c>
      <c r="AO18" s="34">
        <v>318</v>
      </c>
      <c r="AP18" s="34">
        <v>288</v>
      </c>
      <c r="AQ18" s="34">
        <v>331</v>
      </c>
      <c r="AR18" s="34">
        <v>387</v>
      </c>
      <c r="AS18" s="34">
        <v>349</v>
      </c>
      <c r="AT18" s="34">
        <v>568</v>
      </c>
      <c r="AU18" s="34">
        <v>421</v>
      </c>
      <c r="AV18" s="34">
        <v>265</v>
      </c>
      <c r="AW18" s="34">
        <v>241</v>
      </c>
      <c r="AX18" s="34">
        <v>578</v>
      </c>
      <c r="AY18" s="34">
        <v>571</v>
      </c>
      <c r="AZ18" s="34">
        <v>431</v>
      </c>
      <c r="BA18" s="34" t="s">
        <v>745</v>
      </c>
      <c r="BB18" s="34">
        <v>654</v>
      </c>
      <c r="BC18" s="34">
        <v>681</v>
      </c>
      <c r="BD18" s="34">
        <v>736</v>
      </c>
      <c r="BE18" s="34">
        <v>749</v>
      </c>
      <c r="BF18" s="34">
        <v>613</v>
      </c>
      <c r="BG18" s="34">
        <v>623</v>
      </c>
      <c r="BH18" s="34">
        <v>725</v>
      </c>
      <c r="BI18" s="34">
        <v>892</v>
      </c>
      <c r="BJ18" s="34">
        <v>894</v>
      </c>
      <c r="BK18" s="34">
        <v>1018</v>
      </c>
      <c r="BL18" s="34">
        <v>1228</v>
      </c>
      <c r="BM18" s="34">
        <v>2037</v>
      </c>
      <c r="BN18" s="34">
        <v>2289</v>
      </c>
      <c r="BO18" s="34">
        <v>2064</v>
      </c>
      <c r="BP18" s="34">
        <v>2054</v>
      </c>
      <c r="BQ18" s="34">
        <v>2129</v>
      </c>
      <c r="BR18" s="34">
        <v>2339</v>
      </c>
      <c r="BS18" s="34">
        <v>3010</v>
      </c>
      <c r="BT18" s="34">
        <v>3828</v>
      </c>
      <c r="BU18" s="34">
        <v>2561</v>
      </c>
      <c r="BV18" s="34">
        <v>2872</v>
      </c>
      <c r="BW18" s="34">
        <v>3494</v>
      </c>
      <c r="BX18" s="34">
        <v>4373</v>
      </c>
      <c r="BY18" s="34">
        <v>4116</v>
      </c>
    </row>
    <row r="19" spans="1:77" x14ac:dyDescent="0.35">
      <c r="A19" s="34">
        <v>1990</v>
      </c>
      <c r="B19" s="34">
        <v>1995</v>
      </c>
      <c r="C19" s="44" t="s">
        <v>46</v>
      </c>
      <c r="D19" s="44" t="s">
        <v>744</v>
      </c>
      <c r="E19" s="45" t="s">
        <v>716</v>
      </c>
      <c r="F19" s="34" t="s">
        <v>745</v>
      </c>
      <c r="G19" s="34" t="s">
        <v>745</v>
      </c>
      <c r="H19" s="34" t="s">
        <v>745</v>
      </c>
      <c r="I19" s="34" t="s">
        <v>745</v>
      </c>
      <c r="J19" s="34" t="s">
        <v>745</v>
      </c>
      <c r="K19" s="34" t="s">
        <v>745</v>
      </c>
      <c r="L19" s="34" t="s">
        <v>745</v>
      </c>
      <c r="M19" s="34" t="s">
        <v>745</v>
      </c>
      <c r="N19" s="34" t="s">
        <v>745</v>
      </c>
      <c r="O19" s="34" t="s">
        <v>745</v>
      </c>
      <c r="P19" s="34" t="s">
        <v>745</v>
      </c>
      <c r="Q19" s="34" t="s">
        <v>745</v>
      </c>
      <c r="R19" s="34" t="s">
        <v>745</v>
      </c>
      <c r="S19" s="34" t="s">
        <v>745</v>
      </c>
      <c r="T19" s="34" t="s">
        <v>745</v>
      </c>
      <c r="U19" s="34" t="s">
        <v>745</v>
      </c>
      <c r="V19" s="34" t="s">
        <v>745</v>
      </c>
      <c r="W19" s="34" t="s">
        <v>745</v>
      </c>
      <c r="X19" s="34" t="s">
        <v>745</v>
      </c>
      <c r="Y19" s="34" t="s">
        <v>745</v>
      </c>
      <c r="Z19" s="34" t="s">
        <v>745</v>
      </c>
      <c r="AA19" s="34" t="s">
        <v>745</v>
      </c>
      <c r="AB19" s="34" t="s">
        <v>745</v>
      </c>
      <c r="AC19" s="34" t="s">
        <v>745</v>
      </c>
      <c r="AD19" s="34" t="s">
        <v>745</v>
      </c>
      <c r="AE19" s="34" t="s">
        <v>745</v>
      </c>
      <c r="AF19" s="34" t="s">
        <v>745</v>
      </c>
      <c r="AG19" s="34" t="s">
        <v>745</v>
      </c>
      <c r="AH19" s="34" t="s">
        <v>745</v>
      </c>
      <c r="AI19" s="34" t="s">
        <v>745</v>
      </c>
      <c r="AJ19" s="34" t="s">
        <v>745</v>
      </c>
      <c r="AK19" s="34" t="s">
        <v>745</v>
      </c>
      <c r="AL19" s="34" t="s">
        <v>745</v>
      </c>
      <c r="AM19" s="34" t="s">
        <v>745</v>
      </c>
      <c r="AN19" s="34" t="s">
        <v>745</v>
      </c>
      <c r="AO19" s="34" t="s">
        <v>745</v>
      </c>
      <c r="AP19" s="34" t="s">
        <v>745</v>
      </c>
      <c r="AQ19" s="34" t="s">
        <v>745</v>
      </c>
      <c r="AR19" s="34" t="s">
        <v>745</v>
      </c>
      <c r="AS19" s="34" t="s">
        <v>745</v>
      </c>
      <c r="AT19" s="34" t="s">
        <v>745</v>
      </c>
      <c r="AU19" s="34" t="s">
        <v>745</v>
      </c>
      <c r="AV19" s="34">
        <v>687</v>
      </c>
      <c r="AW19" s="34">
        <v>970</v>
      </c>
      <c r="AX19" s="34">
        <v>1090</v>
      </c>
      <c r="AY19" s="34">
        <v>1206</v>
      </c>
      <c r="AZ19" s="34">
        <v>1209</v>
      </c>
      <c r="BA19" s="34">
        <v>1424</v>
      </c>
      <c r="BB19" s="34">
        <v>1635</v>
      </c>
      <c r="BC19" s="34">
        <v>1851</v>
      </c>
      <c r="BD19" s="34">
        <v>1983</v>
      </c>
      <c r="BE19" s="34">
        <v>1755</v>
      </c>
      <c r="BF19" s="34">
        <v>1830</v>
      </c>
      <c r="BG19" s="34">
        <v>1708</v>
      </c>
      <c r="BH19" s="34">
        <v>1775</v>
      </c>
      <c r="BI19" s="34">
        <v>1616</v>
      </c>
      <c r="BJ19" s="34">
        <v>1877</v>
      </c>
      <c r="BK19" s="34">
        <v>2431</v>
      </c>
      <c r="BL19" s="34">
        <v>2916</v>
      </c>
      <c r="BM19" s="34">
        <v>3586</v>
      </c>
      <c r="BN19" s="34">
        <v>5081</v>
      </c>
      <c r="BO19" s="34">
        <v>4545</v>
      </c>
      <c r="BP19" s="34">
        <v>5590</v>
      </c>
      <c r="BQ19" s="34">
        <v>7927</v>
      </c>
      <c r="BR19" s="34">
        <v>8578</v>
      </c>
      <c r="BS19" s="34">
        <v>9338</v>
      </c>
      <c r="BT19" s="34">
        <v>10519</v>
      </c>
      <c r="BU19" s="34">
        <v>9766</v>
      </c>
      <c r="BV19" s="34">
        <v>8427</v>
      </c>
      <c r="BW19" s="34">
        <v>9288</v>
      </c>
      <c r="BX19" s="34">
        <v>9996</v>
      </c>
      <c r="BY19" s="34">
        <v>9784</v>
      </c>
    </row>
    <row r="20" spans="1:77" x14ac:dyDescent="0.35">
      <c r="A20" s="34">
        <v>1987</v>
      </c>
      <c r="B20" s="34">
        <v>1995</v>
      </c>
      <c r="C20" s="44" t="s">
        <v>54</v>
      </c>
      <c r="D20" s="44" t="s">
        <v>744</v>
      </c>
      <c r="E20" s="45" t="s">
        <v>716</v>
      </c>
      <c r="F20" s="34" t="s">
        <v>745</v>
      </c>
      <c r="G20" s="34" t="s">
        <v>745</v>
      </c>
      <c r="H20" s="34" t="s">
        <v>745</v>
      </c>
      <c r="I20" s="34" t="s">
        <v>745</v>
      </c>
      <c r="J20" s="34" t="s">
        <v>745</v>
      </c>
      <c r="K20" s="34" t="s">
        <v>745</v>
      </c>
      <c r="L20" s="34" t="s">
        <v>745</v>
      </c>
      <c r="M20" s="34" t="s">
        <v>745</v>
      </c>
      <c r="N20" s="34" t="s">
        <v>745</v>
      </c>
      <c r="O20" s="34" t="s">
        <v>745</v>
      </c>
      <c r="P20" s="34" t="s">
        <v>745</v>
      </c>
      <c r="Q20" s="34" t="s">
        <v>745</v>
      </c>
      <c r="R20" s="34" t="s">
        <v>745</v>
      </c>
      <c r="S20" s="34" t="s">
        <v>745</v>
      </c>
      <c r="T20" s="34" t="s">
        <v>745</v>
      </c>
      <c r="U20" s="34" t="s">
        <v>745</v>
      </c>
      <c r="V20" s="34" t="s">
        <v>745</v>
      </c>
      <c r="W20" s="34" t="s">
        <v>745</v>
      </c>
      <c r="X20" s="34" t="s">
        <v>745</v>
      </c>
      <c r="Y20" s="34" t="s">
        <v>745</v>
      </c>
      <c r="Z20" s="34" t="s">
        <v>745</v>
      </c>
      <c r="AA20" s="34" t="s">
        <v>745</v>
      </c>
      <c r="AB20" s="34" t="s">
        <v>745</v>
      </c>
      <c r="AC20" s="34" t="s">
        <v>745</v>
      </c>
      <c r="AD20" s="34" t="s">
        <v>745</v>
      </c>
      <c r="AE20" s="34" t="s">
        <v>745</v>
      </c>
      <c r="AF20" s="34" t="s">
        <v>745</v>
      </c>
      <c r="AG20" s="34" t="s">
        <v>745</v>
      </c>
      <c r="AH20" s="34" t="s">
        <v>745</v>
      </c>
      <c r="AI20" s="34" t="s">
        <v>745</v>
      </c>
      <c r="AJ20" s="34" t="s">
        <v>745</v>
      </c>
      <c r="AK20" s="34" t="s">
        <v>745</v>
      </c>
      <c r="AL20" s="34" t="s">
        <v>745</v>
      </c>
      <c r="AM20" s="34" t="s">
        <v>745</v>
      </c>
      <c r="AN20" s="34" t="s">
        <v>745</v>
      </c>
      <c r="AO20" s="34" t="s">
        <v>745</v>
      </c>
      <c r="AP20" s="34" t="s">
        <v>745</v>
      </c>
      <c r="AQ20" s="34" t="s">
        <v>745</v>
      </c>
      <c r="AR20" s="34" t="s">
        <v>745</v>
      </c>
      <c r="AS20" s="34">
        <v>937</v>
      </c>
      <c r="AT20" s="34">
        <v>1196</v>
      </c>
      <c r="AU20" s="34">
        <v>1500</v>
      </c>
      <c r="AV20" s="34">
        <v>1946</v>
      </c>
      <c r="AW20" s="34">
        <v>1947</v>
      </c>
      <c r="AX20" s="34">
        <v>1861</v>
      </c>
      <c r="AY20" s="34">
        <v>1771</v>
      </c>
      <c r="AZ20" s="34">
        <v>1640</v>
      </c>
      <c r="BA20" s="34">
        <v>1911</v>
      </c>
      <c r="BB20" s="34">
        <v>1723</v>
      </c>
      <c r="BC20" s="34">
        <v>2258</v>
      </c>
      <c r="BD20" s="34">
        <v>2251</v>
      </c>
      <c r="BE20" s="34">
        <v>2198</v>
      </c>
      <c r="BF20" s="34">
        <v>2081</v>
      </c>
      <c r="BG20" s="34">
        <v>1809</v>
      </c>
      <c r="BH20" s="34">
        <v>1845</v>
      </c>
      <c r="BI20" s="34">
        <v>2448</v>
      </c>
      <c r="BJ20" s="34">
        <v>3231</v>
      </c>
      <c r="BK20" s="34">
        <v>3161</v>
      </c>
      <c r="BL20" s="34">
        <v>3086</v>
      </c>
      <c r="BM20" s="34">
        <v>4067</v>
      </c>
      <c r="BN20" s="34">
        <v>5211</v>
      </c>
      <c r="BO20" s="34">
        <v>4728</v>
      </c>
      <c r="BP20" s="34">
        <v>5657</v>
      </c>
      <c r="BQ20" s="34">
        <v>7272</v>
      </c>
      <c r="BR20" s="34">
        <v>8025</v>
      </c>
      <c r="BS20" s="34">
        <v>8352</v>
      </c>
      <c r="BT20" s="34">
        <v>8078</v>
      </c>
      <c r="BU20" s="34">
        <v>7238</v>
      </c>
      <c r="BV20" s="34">
        <v>6143</v>
      </c>
      <c r="BW20" s="34">
        <v>5329</v>
      </c>
      <c r="BX20" s="34">
        <v>6312</v>
      </c>
      <c r="BY20" s="34">
        <v>6564</v>
      </c>
    </row>
    <row r="21" spans="1:77" x14ac:dyDescent="0.35">
      <c r="A21" s="34">
        <v>1948</v>
      </c>
      <c r="B21" s="34">
        <v>1995</v>
      </c>
      <c r="C21" s="44" t="s">
        <v>48</v>
      </c>
      <c r="D21" s="44" t="s">
        <v>744</v>
      </c>
      <c r="E21" s="45" t="s">
        <v>716</v>
      </c>
      <c r="F21" s="34">
        <v>1127</v>
      </c>
      <c r="G21" s="34">
        <v>1156</v>
      </c>
      <c r="H21" s="34">
        <v>1090</v>
      </c>
      <c r="I21" s="34">
        <v>1987</v>
      </c>
      <c r="J21" s="34">
        <v>1982</v>
      </c>
      <c r="K21" s="34">
        <v>1319</v>
      </c>
      <c r="L21" s="34">
        <v>1634</v>
      </c>
      <c r="M21" s="34">
        <v>1307</v>
      </c>
      <c r="N21" s="34">
        <v>1234</v>
      </c>
      <c r="O21" s="34">
        <v>1489</v>
      </c>
      <c r="P21" s="34">
        <v>1353</v>
      </c>
      <c r="Q21" s="34">
        <v>1374</v>
      </c>
      <c r="R21" s="34">
        <v>1462</v>
      </c>
      <c r="S21" s="34">
        <v>1460</v>
      </c>
      <c r="T21" s="34">
        <v>1475</v>
      </c>
      <c r="U21" s="34">
        <v>1487</v>
      </c>
      <c r="V21" s="34">
        <v>1263</v>
      </c>
      <c r="W21" s="34">
        <v>1096</v>
      </c>
      <c r="X21" s="34">
        <v>1496</v>
      </c>
      <c r="Y21" s="34">
        <v>1667</v>
      </c>
      <c r="Z21" s="34">
        <v>2132</v>
      </c>
      <c r="AA21" s="34">
        <v>2265</v>
      </c>
      <c r="AB21" s="34">
        <v>2849</v>
      </c>
      <c r="AC21" s="34">
        <v>3701</v>
      </c>
      <c r="AD21" s="34">
        <v>4783</v>
      </c>
      <c r="AE21" s="34">
        <v>6999</v>
      </c>
      <c r="AF21" s="34">
        <v>14168</v>
      </c>
      <c r="AG21" s="34">
        <v>13592</v>
      </c>
      <c r="AH21" s="34">
        <v>13726</v>
      </c>
      <c r="AI21" s="34">
        <v>13257</v>
      </c>
      <c r="AJ21" s="34">
        <v>15054</v>
      </c>
      <c r="AK21" s="34">
        <v>19804</v>
      </c>
      <c r="AL21" s="34">
        <v>24961</v>
      </c>
      <c r="AM21" s="34">
        <v>24079</v>
      </c>
      <c r="AN21" s="34">
        <v>21069</v>
      </c>
      <c r="AO21" s="34">
        <v>16801</v>
      </c>
      <c r="AP21" s="34">
        <v>15210</v>
      </c>
      <c r="AQ21" s="34">
        <v>14332</v>
      </c>
      <c r="AR21" s="34">
        <v>15557</v>
      </c>
      <c r="AS21" s="34">
        <v>16581</v>
      </c>
      <c r="AT21" s="34">
        <v>16055</v>
      </c>
      <c r="AU21" s="34">
        <v>19885</v>
      </c>
      <c r="AV21" s="34">
        <v>22522</v>
      </c>
      <c r="AW21" s="34">
        <v>22947</v>
      </c>
      <c r="AX21" s="34">
        <v>23116</v>
      </c>
      <c r="AY21" s="34">
        <v>27604</v>
      </c>
      <c r="AZ21" s="34">
        <v>36192</v>
      </c>
      <c r="BA21" s="34">
        <v>54137</v>
      </c>
      <c r="BB21" s="34">
        <v>56981</v>
      </c>
      <c r="BC21" s="34">
        <v>64242</v>
      </c>
      <c r="BD21" s="34">
        <v>60652</v>
      </c>
      <c r="BE21" s="34">
        <v>51767</v>
      </c>
      <c r="BF21" s="34">
        <v>58643</v>
      </c>
      <c r="BG21" s="34">
        <v>58382</v>
      </c>
      <c r="BH21" s="34">
        <v>49723</v>
      </c>
      <c r="BI21" s="34">
        <v>50881</v>
      </c>
      <c r="BJ21" s="34">
        <v>66433</v>
      </c>
      <c r="BK21" s="34">
        <v>77628</v>
      </c>
      <c r="BL21" s="34">
        <v>95838</v>
      </c>
      <c r="BM21" s="34">
        <v>126645</v>
      </c>
      <c r="BN21" s="34">
        <v>182377</v>
      </c>
      <c r="BO21" s="34">
        <v>133677</v>
      </c>
      <c r="BP21" s="34">
        <v>191537</v>
      </c>
      <c r="BQ21" s="34">
        <v>236964</v>
      </c>
      <c r="BR21" s="34">
        <v>233398</v>
      </c>
      <c r="BS21" s="34">
        <v>250556</v>
      </c>
      <c r="BT21" s="34">
        <v>239156</v>
      </c>
      <c r="BU21" s="34">
        <v>179091</v>
      </c>
      <c r="BV21" s="34">
        <v>143411</v>
      </c>
      <c r="BW21" s="34">
        <v>157543</v>
      </c>
      <c r="BX21" s="34">
        <v>188564</v>
      </c>
      <c r="BY21" s="34">
        <v>184370</v>
      </c>
    </row>
    <row r="22" spans="1:77" x14ac:dyDescent="0.35">
      <c r="A22" s="34">
        <v>1993</v>
      </c>
      <c r="B22" s="34">
        <v>1995</v>
      </c>
      <c r="C22" s="44" t="s">
        <v>52</v>
      </c>
      <c r="D22" s="44" t="s">
        <v>744</v>
      </c>
      <c r="E22" s="45" t="s">
        <v>716</v>
      </c>
      <c r="F22" s="34" t="s">
        <v>745</v>
      </c>
      <c r="G22" s="34" t="s">
        <v>745</v>
      </c>
      <c r="H22" s="34" t="s">
        <v>745</v>
      </c>
      <c r="I22" s="34" t="s">
        <v>745</v>
      </c>
      <c r="J22" s="34" t="s">
        <v>745</v>
      </c>
      <c r="K22" s="34" t="s">
        <v>745</v>
      </c>
      <c r="L22" s="34" t="s">
        <v>745</v>
      </c>
      <c r="M22" s="34" t="s">
        <v>745</v>
      </c>
      <c r="N22" s="34" t="s">
        <v>745</v>
      </c>
      <c r="O22" s="34" t="s">
        <v>745</v>
      </c>
      <c r="P22" s="34" t="s">
        <v>745</v>
      </c>
      <c r="Q22" s="34" t="s">
        <v>745</v>
      </c>
      <c r="R22" s="34" t="s">
        <v>745</v>
      </c>
      <c r="S22" s="34" t="s">
        <v>745</v>
      </c>
      <c r="T22" s="34" t="s">
        <v>745</v>
      </c>
      <c r="U22" s="34" t="s">
        <v>745</v>
      </c>
      <c r="V22" s="34" t="s">
        <v>745</v>
      </c>
      <c r="W22" s="34" t="s">
        <v>745</v>
      </c>
      <c r="X22" s="34" t="s">
        <v>745</v>
      </c>
      <c r="Y22" s="34" t="s">
        <v>745</v>
      </c>
      <c r="Z22" s="34" t="s">
        <v>745</v>
      </c>
      <c r="AA22" s="34" t="s">
        <v>745</v>
      </c>
      <c r="AB22" s="34" t="s">
        <v>745</v>
      </c>
      <c r="AC22" s="34" t="s">
        <v>745</v>
      </c>
      <c r="AD22" s="34" t="s">
        <v>745</v>
      </c>
      <c r="AE22" s="34" t="s">
        <v>745</v>
      </c>
      <c r="AF22" s="34" t="s">
        <v>745</v>
      </c>
      <c r="AG22" s="34" t="s">
        <v>745</v>
      </c>
      <c r="AH22" s="34" t="s">
        <v>745</v>
      </c>
      <c r="AI22" s="34" t="s">
        <v>745</v>
      </c>
      <c r="AJ22" s="34" t="s">
        <v>745</v>
      </c>
      <c r="AK22" s="34" t="s">
        <v>745</v>
      </c>
      <c r="AL22" s="34" t="s">
        <v>745</v>
      </c>
      <c r="AM22" s="34" t="s">
        <v>745</v>
      </c>
      <c r="AN22" s="34" t="s">
        <v>745</v>
      </c>
      <c r="AO22" s="34" t="s">
        <v>745</v>
      </c>
      <c r="AP22" s="34" t="s">
        <v>745</v>
      </c>
      <c r="AQ22" s="34" t="s">
        <v>745</v>
      </c>
      <c r="AR22" s="34" t="s">
        <v>745</v>
      </c>
      <c r="AS22" s="34" t="s">
        <v>745</v>
      </c>
      <c r="AT22" s="34" t="s">
        <v>745</v>
      </c>
      <c r="AU22" s="34" t="s">
        <v>745</v>
      </c>
      <c r="AV22" s="34" t="s">
        <v>745</v>
      </c>
      <c r="AW22" s="34" t="s">
        <v>745</v>
      </c>
      <c r="AX22" s="34" t="s">
        <v>745</v>
      </c>
      <c r="AY22" s="34">
        <v>1822</v>
      </c>
      <c r="AZ22" s="34">
        <v>1854</v>
      </c>
      <c r="BA22" s="34">
        <v>2091</v>
      </c>
      <c r="BB22" s="34">
        <v>2494</v>
      </c>
      <c r="BC22" s="34">
        <v>2203</v>
      </c>
      <c r="BD22" s="34">
        <v>1552</v>
      </c>
      <c r="BE22" s="34">
        <v>1342</v>
      </c>
      <c r="BF22" s="34">
        <v>1107</v>
      </c>
      <c r="BG22" s="34">
        <v>1159</v>
      </c>
      <c r="BH22" s="34">
        <v>1556</v>
      </c>
      <c r="BI22" s="34">
        <v>1327</v>
      </c>
      <c r="BJ22" s="34">
        <v>1422</v>
      </c>
      <c r="BK22" s="34">
        <v>1491</v>
      </c>
      <c r="BL22" s="34">
        <v>1676</v>
      </c>
      <c r="BM22" s="34">
        <v>2101</v>
      </c>
      <c r="BN22" s="34">
        <v>2572</v>
      </c>
      <c r="BO22" s="34">
        <v>2449</v>
      </c>
      <c r="BP22" s="34">
        <v>2538</v>
      </c>
      <c r="BQ22" s="34">
        <v>3629</v>
      </c>
      <c r="BR22" s="34">
        <v>3572</v>
      </c>
      <c r="BS22" s="34">
        <v>3612</v>
      </c>
      <c r="BT22" s="34">
        <v>3599</v>
      </c>
      <c r="BU22" s="34">
        <v>3229</v>
      </c>
      <c r="BV22" s="34">
        <v>2679</v>
      </c>
      <c r="BW22" s="34">
        <v>3085</v>
      </c>
      <c r="BX22" s="34">
        <v>4164</v>
      </c>
      <c r="BY22" s="34">
        <v>5103</v>
      </c>
    </row>
    <row r="23" spans="1:77" x14ac:dyDescent="0.35">
      <c r="B23" s="34">
        <v>1996</v>
      </c>
      <c r="C23" s="44" t="s">
        <v>40</v>
      </c>
      <c r="D23" s="44" t="s">
        <v>744</v>
      </c>
      <c r="E23" s="45" t="s">
        <v>716</v>
      </c>
      <c r="F23" s="34" t="s">
        <v>745</v>
      </c>
      <c r="G23" s="34" t="s">
        <v>745</v>
      </c>
      <c r="H23" s="34" t="s">
        <v>745</v>
      </c>
      <c r="I23" s="34" t="s">
        <v>745</v>
      </c>
      <c r="J23" s="34" t="s">
        <v>745</v>
      </c>
      <c r="K23" s="34" t="s">
        <v>745</v>
      </c>
      <c r="L23" s="34" t="s">
        <v>745</v>
      </c>
      <c r="M23" s="34" t="s">
        <v>745</v>
      </c>
      <c r="N23" s="34" t="s">
        <v>745</v>
      </c>
      <c r="O23" s="34" t="s">
        <v>745</v>
      </c>
      <c r="P23" s="34" t="s">
        <v>745</v>
      </c>
      <c r="Q23" s="34" t="s">
        <v>745</v>
      </c>
      <c r="R23" s="34" t="s">
        <v>745</v>
      </c>
      <c r="S23" s="34" t="s">
        <v>745</v>
      </c>
      <c r="T23" s="34" t="s">
        <v>745</v>
      </c>
      <c r="U23" s="34" t="s">
        <v>745</v>
      </c>
      <c r="V23" s="34" t="s">
        <v>745</v>
      </c>
      <c r="W23" s="34" t="s">
        <v>745</v>
      </c>
      <c r="X23" s="34" t="s">
        <v>745</v>
      </c>
      <c r="Y23" s="34" t="s">
        <v>745</v>
      </c>
      <c r="Z23" s="34" t="s">
        <v>745</v>
      </c>
      <c r="AA23" s="34" t="s">
        <v>745</v>
      </c>
      <c r="AB23" s="34" t="s">
        <v>745</v>
      </c>
      <c r="AC23" s="34" t="s">
        <v>745</v>
      </c>
      <c r="AD23" s="34" t="s">
        <v>745</v>
      </c>
      <c r="AE23" s="34" t="s">
        <v>745</v>
      </c>
      <c r="AF23" s="34" t="s">
        <v>745</v>
      </c>
      <c r="AG23" s="34" t="s">
        <v>745</v>
      </c>
      <c r="AH23" s="34" t="s">
        <v>745</v>
      </c>
      <c r="AI23" s="34" t="s">
        <v>745</v>
      </c>
      <c r="AJ23" s="34" t="s">
        <v>745</v>
      </c>
      <c r="AK23" s="34" t="s">
        <v>745</v>
      </c>
      <c r="AL23" s="34" t="s">
        <v>745</v>
      </c>
      <c r="AM23" s="34" t="s">
        <v>745</v>
      </c>
      <c r="AN23" s="34" t="s">
        <v>745</v>
      </c>
      <c r="AO23" s="34" t="s">
        <v>745</v>
      </c>
      <c r="AP23" s="34" t="s">
        <v>745</v>
      </c>
      <c r="AQ23" s="34" t="s">
        <v>745</v>
      </c>
      <c r="AR23" s="34" t="s">
        <v>745</v>
      </c>
      <c r="AS23" s="34" t="s">
        <v>745</v>
      </c>
      <c r="AT23" s="34" t="s">
        <v>745</v>
      </c>
      <c r="AU23" s="34" t="s">
        <v>745</v>
      </c>
      <c r="AV23" s="34" t="s">
        <v>745</v>
      </c>
      <c r="AW23" s="34" t="s">
        <v>745</v>
      </c>
      <c r="AX23" s="34" t="s">
        <v>745</v>
      </c>
      <c r="AY23" s="34" t="s">
        <v>745</v>
      </c>
      <c r="AZ23" s="34" t="s">
        <v>745</v>
      </c>
      <c r="BA23" s="34" t="s">
        <v>745</v>
      </c>
      <c r="BB23" s="34">
        <v>5075</v>
      </c>
      <c r="BC23" s="34">
        <v>4930</v>
      </c>
      <c r="BD23" s="34">
        <v>4949</v>
      </c>
      <c r="BE23" s="34">
        <v>5478</v>
      </c>
      <c r="BF23" s="34">
        <v>6544</v>
      </c>
      <c r="BG23" s="34">
        <v>7279</v>
      </c>
      <c r="BH23" s="34">
        <v>7954</v>
      </c>
      <c r="BI23" s="34">
        <v>10871</v>
      </c>
      <c r="BJ23" s="34">
        <v>14453</v>
      </c>
      <c r="BK23" s="34">
        <v>18163</v>
      </c>
      <c r="BL23" s="34">
        <v>23270</v>
      </c>
      <c r="BM23" s="34">
        <v>29961</v>
      </c>
      <c r="BN23" s="34">
        <v>36908</v>
      </c>
      <c r="BO23" s="34">
        <v>23539</v>
      </c>
      <c r="BP23" s="34">
        <v>25513</v>
      </c>
      <c r="BQ23" s="34">
        <v>32582</v>
      </c>
      <c r="BR23" s="34">
        <v>32710</v>
      </c>
      <c r="BS23" s="34">
        <v>34303</v>
      </c>
      <c r="BT23" s="34">
        <v>34651</v>
      </c>
      <c r="BU23" s="34">
        <v>29205</v>
      </c>
      <c r="BV23" s="34">
        <v>28933</v>
      </c>
      <c r="BW23" s="34">
        <v>34184</v>
      </c>
      <c r="BX23" s="34">
        <v>37856</v>
      </c>
      <c r="BY23" s="34">
        <v>37176</v>
      </c>
    </row>
    <row r="24" spans="1:77" x14ac:dyDescent="0.35">
      <c r="A24" s="34">
        <v>1963</v>
      </c>
      <c r="B24" s="34">
        <v>1995</v>
      </c>
      <c r="C24" s="44" t="s">
        <v>36</v>
      </c>
      <c r="D24" s="44" t="s">
        <v>744</v>
      </c>
      <c r="E24" s="45" t="s">
        <v>716</v>
      </c>
      <c r="F24" s="34" t="s">
        <v>745</v>
      </c>
      <c r="G24" s="34" t="s">
        <v>745</v>
      </c>
      <c r="H24" s="34" t="s">
        <v>745</v>
      </c>
      <c r="I24" s="34" t="s">
        <v>745</v>
      </c>
      <c r="J24" s="34" t="s">
        <v>745</v>
      </c>
      <c r="K24" s="34" t="s">
        <v>745</v>
      </c>
      <c r="L24" s="34" t="s">
        <v>745</v>
      </c>
      <c r="M24" s="34" t="s">
        <v>745</v>
      </c>
      <c r="N24" s="34" t="s">
        <v>745</v>
      </c>
      <c r="O24" s="34" t="s">
        <v>745</v>
      </c>
      <c r="P24" s="34" t="s">
        <v>745</v>
      </c>
      <c r="Q24" s="34" t="s">
        <v>745</v>
      </c>
      <c r="R24" s="34" t="s">
        <v>745</v>
      </c>
      <c r="S24" s="34" t="s">
        <v>745</v>
      </c>
      <c r="T24" s="34" t="s">
        <v>745</v>
      </c>
      <c r="U24" s="34">
        <v>37</v>
      </c>
      <c r="V24" s="34">
        <v>40</v>
      </c>
      <c r="W24" s="34">
        <v>37</v>
      </c>
      <c r="X24" s="34">
        <v>38</v>
      </c>
      <c r="Y24" s="34">
        <v>36</v>
      </c>
      <c r="Z24" s="34">
        <v>44</v>
      </c>
      <c r="AA24" s="34">
        <v>54</v>
      </c>
      <c r="AB24" s="34">
        <v>49</v>
      </c>
      <c r="AC24" s="34">
        <v>56</v>
      </c>
      <c r="AD24" s="34">
        <v>69</v>
      </c>
      <c r="AE24" s="34">
        <v>98</v>
      </c>
      <c r="AF24" s="34">
        <v>144</v>
      </c>
      <c r="AG24" s="34">
        <v>151</v>
      </c>
      <c r="AH24" s="34">
        <v>144</v>
      </c>
      <c r="AI24" s="34">
        <v>209</v>
      </c>
      <c r="AJ24" s="34">
        <v>227</v>
      </c>
      <c r="AK24" s="34">
        <v>301</v>
      </c>
      <c r="AL24" s="34">
        <v>359</v>
      </c>
      <c r="AM24" s="34">
        <v>338</v>
      </c>
      <c r="AN24" s="34">
        <v>347</v>
      </c>
      <c r="AO24" s="34">
        <v>291</v>
      </c>
      <c r="AP24" s="34">
        <v>253</v>
      </c>
      <c r="AQ24" s="34">
        <v>332</v>
      </c>
      <c r="AR24" s="34">
        <v>405</v>
      </c>
      <c r="AS24" s="34">
        <v>434</v>
      </c>
      <c r="AT24" s="34">
        <v>454</v>
      </c>
      <c r="AU24" s="34">
        <v>391</v>
      </c>
      <c r="AV24" s="34">
        <v>536</v>
      </c>
      <c r="AW24" s="34">
        <v>533</v>
      </c>
      <c r="AX24" s="34">
        <v>466</v>
      </c>
      <c r="AY24" s="34">
        <v>509</v>
      </c>
      <c r="AZ24" s="34">
        <v>349</v>
      </c>
      <c r="BA24" s="34">
        <v>455</v>
      </c>
      <c r="BB24" s="34">
        <v>647</v>
      </c>
      <c r="BC24" s="34">
        <v>587</v>
      </c>
      <c r="BD24" s="34">
        <v>732</v>
      </c>
      <c r="BE24" s="34">
        <v>678</v>
      </c>
      <c r="BF24" s="34">
        <v>611</v>
      </c>
      <c r="BG24" s="34">
        <v>656</v>
      </c>
      <c r="BH24" s="34">
        <v>739</v>
      </c>
      <c r="BI24" s="34">
        <v>925</v>
      </c>
      <c r="BJ24" s="34">
        <v>1270</v>
      </c>
      <c r="BK24" s="34">
        <v>1260</v>
      </c>
      <c r="BL24" s="34">
        <v>1319</v>
      </c>
      <c r="BM24" s="34">
        <v>1678</v>
      </c>
      <c r="BN24" s="34">
        <v>2018</v>
      </c>
      <c r="BO24" s="34">
        <v>1870</v>
      </c>
      <c r="BP24" s="34">
        <v>2048</v>
      </c>
      <c r="BQ24" s="34">
        <v>2406</v>
      </c>
      <c r="BR24" s="34">
        <v>3575</v>
      </c>
      <c r="BS24" s="34">
        <v>4365</v>
      </c>
      <c r="BT24" s="34">
        <v>3576</v>
      </c>
      <c r="BU24" s="34">
        <v>3080</v>
      </c>
      <c r="BV24" s="34">
        <v>3345</v>
      </c>
      <c r="BW24" s="34">
        <v>3904</v>
      </c>
      <c r="BX24" s="34">
        <v>4386</v>
      </c>
      <c r="BY24" s="34">
        <v>5230</v>
      </c>
    </row>
    <row r="25" spans="1:77" x14ac:dyDescent="0.35">
      <c r="A25" s="34">
        <v>1965</v>
      </c>
      <c r="B25" s="34">
        <v>1995</v>
      </c>
      <c r="C25" s="44" t="s">
        <v>30</v>
      </c>
      <c r="D25" s="44" t="s">
        <v>744</v>
      </c>
      <c r="E25" s="45" t="s">
        <v>716</v>
      </c>
      <c r="F25" s="34" t="s">
        <v>745</v>
      </c>
      <c r="G25" s="34" t="s">
        <v>745</v>
      </c>
      <c r="H25" s="34" t="s">
        <v>745</v>
      </c>
      <c r="I25" s="34" t="s">
        <v>745</v>
      </c>
      <c r="J25" s="34" t="s">
        <v>745</v>
      </c>
      <c r="K25" s="34" t="s">
        <v>745</v>
      </c>
      <c r="L25" s="34" t="s">
        <v>745</v>
      </c>
      <c r="M25" s="34" t="s">
        <v>745</v>
      </c>
      <c r="N25" s="34" t="s">
        <v>745</v>
      </c>
      <c r="O25" s="34" t="s">
        <v>745</v>
      </c>
      <c r="P25" s="34" t="s">
        <v>745</v>
      </c>
      <c r="Q25" s="34" t="s">
        <v>745</v>
      </c>
      <c r="R25" s="34" t="s">
        <v>745</v>
      </c>
      <c r="S25" s="34" t="s">
        <v>745</v>
      </c>
      <c r="T25" s="34" t="s">
        <v>745</v>
      </c>
      <c r="U25" s="34" t="s">
        <v>745</v>
      </c>
      <c r="V25" s="34" t="s">
        <v>745</v>
      </c>
      <c r="W25" s="34">
        <v>18</v>
      </c>
      <c r="X25" s="34">
        <v>20</v>
      </c>
      <c r="Y25" s="34">
        <v>20</v>
      </c>
      <c r="Z25" s="34">
        <v>23</v>
      </c>
      <c r="AA25" s="34">
        <v>21</v>
      </c>
      <c r="AB25" s="34">
        <v>22</v>
      </c>
      <c r="AC25" s="34">
        <v>30</v>
      </c>
      <c r="AD25" s="34">
        <v>32</v>
      </c>
      <c r="AE25" s="34">
        <v>31</v>
      </c>
      <c r="AF25" s="34">
        <v>43</v>
      </c>
      <c r="AG25" s="34">
        <v>62</v>
      </c>
      <c r="AH25" s="34">
        <v>58</v>
      </c>
      <c r="AI25" s="34">
        <v>74</v>
      </c>
      <c r="AJ25" s="34">
        <v>98</v>
      </c>
      <c r="AK25" s="34">
        <v>152</v>
      </c>
      <c r="AL25" s="34">
        <v>168</v>
      </c>
      <c r="AM25" s="34">
        <v>161</v>
      </c>
      <c r="AN25" s="34">
        <v>213</v>
      </c>
      <c r="AO25" s="34">
        <v>182</v>
      </c>
      <c r="AP25" s="34">
        <v>186</v>
      </c>
      <c r="AQ25" s="34">
        <v>189</v>
      </c>
      <c r="AR25" s="34">
        <v>202</v>
      </c>
      <c r="AS25" s="34">
        <v>212</v>
      </c>
      <c r="AT25" s="34">
        <v>204</v>
      </c>
      <c r="AU25" s="34">
        <v>187</v>
      </c>
      <c r="AV25" s="34">
        <v>231</v>
      </c>
      <c r="AW25" s="34">
        <v>255</v>
      </c>
      <c r="AX25" s="34">
        <v>221</v>
      </c>
      <c r="AY25" s="34">
        <v>196</v>
      </c>
      <c r="AZ25" s="34">
        <v>224</v>
      </c>
      <c r="BA25" s="34">
        <v>234</v>
      </c>
      <c r="BB25" s="34">
        <v>127</v>
      </c>
      <c r="BC25" s="34">
        <v>121</v>
      </c>
      <c r="BD25" s="34">
        <v>158</v>
      </c>
      <c r="BE25" s="34">
        <v>118</v>
      </c>
      <c r="BF25" s="34">
        <v>148</v>
      </c>
      <c r="BG25" s="34">
        <v>139</v>
      </c>
      <c r="BH25" s="34">
        <v>129</v>
      </c>
      <c r="BI25" s="34">
        <v>157</v>
      </c>
      <c r="BJ25" s="34">
        <v>176</v>
      </c>
      <c r="BK25" s="34">
        <v>269</v>
      </c>
      <c r="BL25" s="34">
        <v>431</v>
      </c>
      <c r="BM25" s="34">
        <v>319</v>
      </c>
      <c r="BN25" s="34">
        <v>403</v>
      </c>
      <c r="BO25" s="34">
        <v>402</v>
      </c>
      <c r="BP25" s="34">
        <v>509</v>
      </c>
      <c r="BQ25" s="34">
        <v>752</v>
      </c>
      <c r="BR25" s="34">
        <v>751</v>
      </c>
      <c r="BS25" s="34">
        <v>811</v>
      </c>
      <c r="BT25" s="34">
        <v>769</v>
      </c>
      <c r="BU25" s="34">
        <v>857</v>
      </c>
      <c r="BV25" s="34">
        <v>616</v>
      </c>
      <c r="BW25" s="34">
        <v>755</v>
      </c>
      <c r="BX25" s="34">
        <v>793</v>
      </c>
      <c r="BY25" s="34">
        <v>887</v>
      </c>
    </row>
    <row r="26" spans="1:77" x14ac:dyDescent="0.35">
      <c r="B26" s="34">
        <v>2008</v>
      </c>
      <c r="C26" s="44" t="s">
        <v>76</v>
      </c>
      <c r="D26" s="44" t="s">
        <v>744</v>
      </c>
      <c r="E26" s="45" t="s">
        <v>716</v>
      </c>
      <c r="F26" s="34" t="s">
        <v>745</v>
      </c>
      <c r="G26" s="34" t="s">
        <v>745</v>
      </c>
      <c r="H26" s="34" t="s">
        <v>745</v>
      </c>
      <c r="I26" s="34" t="s">
        <v>745</v>
      </c>
      <c r="J26" s="34" t="s">
        <v>745</v>
      </c>
      <c r="K26" s="34" t="s">
        <v>745</v>
      </c>
      <c r="L26" s="34" t="s">
        <v>745</v>
      </c>
      <c r="M26" s="34" t="s">
        <v>745</v>
      </c>
      <c r="N26" s="34" t="s">
        <v>745</v>
      </c>
      <c r="O26" s="34" t="s">
        <v>745</v>
      </c>
      <c r="P26" s="34" t="s">
        <v>745</v>
      </c>
      <c r="Q26" s="34" t="s">
        <v>745</v>
      </c>
      <c r="R26" s="34" t="s">
        <v>745</v>
      </c>
      <c r="S26" s="34" t="s">
        <v>745</v>
      </c>
      <c r="T26" s="34" t="s">
        <v>745</v>
      </c>
      <c r="U26" s="34" t="s">
        <v>745</v>
      </c>
      <c r="V26" s="34" t="s">
        <v>745</v>
      </c>
      <c r="W26" s="34" t="s">
        <v>745</v>
      </c>
      <c r="X26" s="34" t="s">
        <v>745</v>
      </c>
      <c r="Y26" s="34" t="s">
        <v>745</v>
      </c>
      <c r="Z26" s="34" t="s">
        <v>745</v>
      </c>
      <c r="AA26" s="34" t="s">
        <v>745</v>
      </c>
      <c r="AB26" s="34" t="s">
        <v>745</v>
      </c>
      <c r="AC26" s="34" t="s">
        <v>745</v>
      </c>
      <c r="AD26" s="34" t="s">
        <v>745</v>
      </c>
      <c r="AE26" s="34" t="s">
        <v>745</v>
      </c>
      <c r="AF26" s="34" t="s">
        <v>745</v>
      </c>
      <c r="AG26" s="34" t="s">
        <v>745</v>
      </c>
      <c r="AH26" s="34" t="s">
        <v>745</v>
      </c>
      <c r="AI26" s="34" t="s">
        <v>745</v>
      </c>
      <c r="AJ26" s="34" t="s">
        <v>745</v>
      </c>
      <c r="AK26" s="34" t="s">
        <v>745</v>
      </c>
      <c r="AL26" s="34" t="s">
        <v>745</v>
      </c>
      <c r="AM26" s="34" t="s">
        <v>745</v>
      </c>
      <c r="AN26" s="34" t="s">
        <v>745</v>
      </c>
      <c r="AO26" s="34" t="s">
        <v>745</v>
      </c>
      <c r="AP26" s="34" t="s">
        <v>745</v>
      </c>
      <c r="AQ26" s="34" t="s">
        <v>745</v>
      </c>
      <c r="AR26" s="34" t="s">
        <v>745</v>
      </c>
      <c r="AS26" s="34" t="s">
        <v>745</v>
      </c>
      <c r="AT26" s="34" t="s">
        <v>745</v>
      </c>
      <c r="AU26" s="34" t="s">
        <v>745</v>
      </c>
      <c r="AV26" s="34" t="s">
        <v>745</v>
      </c>
      <c r="AW26" s="34" t="s">
        <v>745</v>
      </c>
      <c r="AX26" s="34" t="s">
        <v>745</v>
      </c>
      <c r="AY26" s="34" t="s">
        <v>745</v>
      </c>
      <c r="AZ26" s="34" t="s">
        <v>745</v>
      </c>
      <c r="BA26" s="34" t="s">
        <v>745</v>
      </c>
      <c r="BB26" s="34" t="s">
        <v>745</v>
      </c>
      <c r="BC26" s="34" t="s">
        <v>745</v>
      </c>
      <c r="BD26" s="34" t="s">
        <v>745</v>
      </c>
      <c r="BE26" s="34" t="s">
        <v>745</v>
      </c>
      <c r="BF26" s="34" t="s">
        <v>745</v>
      </c>
      <c r="BG26" s="34" t="s">
        <v>745</v>
      </c>
      <c r="BH26" s="34" t="s">
        <v>745</v>
      </c>
      <c r="BI26" s="34" t="s">
        <v>745</v>
      </c>
      <c r="BJ26" s="34" t="s">
        <v>745</v>
      </c>
      <c r="BK26" s="34" t="s">
        <v>745</v>
      </c>
      <c r="BL26" s="34" t="s">
        <v>745</v>
      </c>
      <c r="BM26" s="34" t="s">
        <v>745</v>
      </c>
      <c r="BN26" s="34">
        <v>825</v>
      </c>
      <c r="BO26" s="34">
        <v>709</v>
      </c>
      <c r="BP26" s="34">
        <v>742</v>
      </c>
      <c r="BQ26" s="34">
        <v>947</v>
      </c>
      <c r="BR26" s="34">
        <v>766</v>
      </c>
      <c r="BS26" s="34">
        <v>725</v>
      </c>
      <c r="BT26" s="34">
        <v>768</v>
      </c>
      <c r="BU26" s="34">
        <v>604</v>
      </c>
      <c r="BV26" s="34">
        <v>666</v>
      </c>
      <c r="BW26" s="34">
        <v>789</v>
      </c>
      <c r="BX26" s="34">
        <v>816</v>
      </c>
      <c r="BY26" s="34">
        <v>796</v>
      </c>
    </row>
    <row r="27" spans="1:77" x14ac:dyDescent="0.35">
      <c r="B27" s="34">
        <v>2004</v>
      </c>
      <c r="C27" s="44" t="s">
        <v>166</v>
      </c>
      <c r="D27" s="44" t="s">
        <v>744</v>
      </c>
      <c r="E27" s="45" t="s">
        <v>716</v>
      </c>
      <c r="F27" s="34" t="s">
        <v>745</v>
      </c>
      <c r="G27" s="34" t="s">
        <v>745</v>
      </c>
      <c r="H27" s="34" t="s">
        <v>745</v>
      </c>
      <c r="I27" s="34" t="s">
        <v>745</v>
      </c>
      <c r="J27" s="34" t="s">
        <v>745</v>
      </c>
      <c r="K27" s="34" t="s">
        <v>745</v>
      </c>
      <c r="L27" s="34" t="s">
        <v>745</v>
      </c>
      <c r="M27" s="34" t="s">
        <v>745</v>
      </c>
      <c r="N27" s="34" t="s">
        <v>745</v>
      </c>
      <c r="O27" s="34" t="s">
        <v>745</v>
      </c>
      <c r="P27" s="34" t="s">
        <v>745</v>
      </c>
      <c r="Q27" s="34" t="s">
        <v>745</v>
      </c>
      <c r="R27" s="34" t="s">
        <v>745</v>
      </c>
      <c r="S27" s="34" t="s">
        <v>745</v>
      </c>
      <c r="T27" s="34" t="s">
        <v>745</v>
      </c>
      <c r="U27" s="34" t="s">
        <v>745</v>
      </c>
      <c r="V27" s="34" t="s">
        <v>745</v>
      </c>
      <c r="W27" s="34" t="s">
        <v>745</v>
      </c>
      <c r="X27" s="34" t="s">
        <v>745</v>
      </c>
      <c r="Y27" s="34" t="s">
        <v>745</v>
      </c>
      <c r="Z27" s="34" t="s">
        <v>745</v>
      </c>
      <c r="AA27" s="34" t="s">
        <v>745</v>
      </c>
      <c r="AB27" s="34" t="s">
        <v>745</v>
      </c>
      <c r="AC27" s="34" t="s">
        <v>745</v>
      </c>
      <c r="AD27" s="34" t="s">
        <v>745</v>
      </c>
      <c r="AE27" s="34" t="s">
        <v>745</v>
      </c>
      <c r="AF27" s="34" t="s">
        <v>745</v>
      </c>
      <c r="AG27" s="34" t="s">
        <v>745</v>
      </c>
      <c r="AH27" s="34" t="s">
        <v>745</v>
      </c>
      <c r="AI27" s="34" t="s">
        <v>745</v>
      </c>
      <c r="AJ27" s="34" t="s">
        <v>745</v>
      </c>
      <c r="AK27" s="34" t="s">
        <v>745</v>
      </c>
      <c r="AL27" s="34" t="s">
        <v>745</v>
      </c>
      <c r="AM27" s="34" t="s">
        <v>745</v>
      </c>
      <c r="AN27" s="34" t="s">
        <v>745</v>
      </c>
      <c r="AO27" s="34" t="s">
        <v>745</v>
      </c>
      <c r="AP27" s="34" t="s">
        <v>745</v>
      </c>
      <c r="AQ27" s="34" t="s">
        <v>745</v>
      </c>
      <c r="AR27" s="34" t="s">
        <v>745</v>
      </c>
      <c r="AS27" s="34" t="s">
        <v>745</v>
      </c>
      <c r="AT27" s="34" t="s">
        <v>745</v>
      </c>
      <c r="AU27" s="34" t="s">
        <v>745</v>
      </c>
      <c r="AV27" s="34" t="s">
        <v>745</v>
      </c>
      <c r="AW27" s="34" t="s">
        <v>745</v>
      </c>
      <c r="AX27" s="34" t="s">
        <v>745</v>
      </c>
      <c r="AY27" s="34" t="s">
        <v>745</v>
      </c>
      <c r="AZ27" s="34" t="s">
        <v>745</v>
      </c>
      <c r="BA27" s="34" t="s">
        <v>745</v>
      </c>
      <c r="BB27" s="34" t="s">
        <v>745</v>
      </c>
      <c r="BC27" s="34" t="s">
        <v>745</v>
      </c>
      <c r="BD27" s="34" t="s">
        <v>745</v>
      </c>
      <c r="BE27" s="34" t="s">
        <v>745</v>
      </c>
      <c r="BF27" s="34" t="s">
        <v>745</v>
      </c>
      <c r="BG27" s="34" t="s">
        <v>745</v>
      </c>
      <c r="BH27" s="34" t="s">
        <v>745</v>
      </c>
      <c r="BI27" s="34" t="s">
        <v>745</v>
      </c>
      <c r="BJ27" s="34">
        <v>3193</v>
      </c>
      <c r="BK27" s="34">
        <v>3927</v>
      </c>
      <c r="BL27" s="34">
        <v>4771</v>
      </c>
      <c r="BM27" s="34">
        <v>5439</v>
      </c>
      <c r="BN27" s="34">
        <v>6508</v>
      </c>
      <c r="BO27" s="34">
        <v>5830</v>
      </c>
      <c r="BP27" s="34">
        <v>6791</v>
      </c>
      <c r="BQ27" s="34">
        <v>9300</v>
      </c>
      <c r="BR27" s="34">
        <v>11350</v>
      </c>
      <c r="BS27" s="34">
        <v>9555</v>
      </c>
      <c r="BT27" s="34">
        <v>10692</v>
      </c>
      <c r="BU27" s="34">
        <v>13261</v>
      </c>
      <c r="BV27" s="34">
        <v>12371</v>
      </c>
      <c r="BW27" s="34">
        <v>14283</v>
      </c>
      <c r="BX27" s="34">
        <v>17489</v>
      </c>
      <c r="BY27" s="34">
        <v>20720</v>
      </c>
    </row>
    <row r="28" spans="1:77" x14ac:dyDescent="0.35">
      <c r="A28" s="34">
        <v>1963</v>
      </c>
      <c r="B28" s="34">
        <v>1995</v>
      </c>
      <c r="C28" s="44" t="s">
        <v>68</v>
      </c>
      <c r="D28" s="44" t="s">
        <v>744</v>
      </c>
      <c r="E28" s="45" t="s">
        <v>716</v>
      </c>
      <c r="F28" s="34" t="s">
        <v>745</v>
      </c>
      <c r="G28" s="34" t="s">
        <v>745</v>
      </c>
      <c r="H28" s="34" t="s">
        <v>745</v>
      </c>
      <c r="I28" s="34" t="s">
        <v>745</v>
      </c>
      <c r="J28" s="34" t="s">
        <v>745</v>
      </c>
      <c r="K28" s="34" t="s">
        <v>745</v>
      </c>
      <c r="L28" s="34" t="s">
        <v>745</v>
      </c>
      <c r="M28" s="34" t="s">
        <v>745</v>
      </c>
      <c r="N28" s="34" t="s">
        <v>745</v>
      </c>
      <c r="O28" s="34" t="s">
        <v>745</v>
      </c>
      <c r="P28" s="34" t="s">
        <v>745</v>
      </c>
      <c r="Q28" s="34" t="s">
        <v>745</v>
      </c>
      <c r="R28" s="34" t="s">
        <v>745</v>
      </c>
      <c r="S28" s="34" t="s">
        <v>745</v>
      </c>
      <c r="T28" s="34" t="s">
        <v>745</v>
      </c>
      <c r="U28" s="34">
        <v>128</v>
      </c>
      <c r="V28" s="34">
        <v>116</v>
      </c>
      <c r="W28" s="34">
        <v>134</v>
      </c>
      <c r="X28" s="34">
        <v>131</v>
      </c>
      <c r="Y28" s="34">
        <v>177</v>
      </c>
      <c r="Z28" s="34">
        <v>188</v>
      </c>
      <c r="AA28" s="34">
        <v>204</v>
      </c>
      <c r="AB28" s="34">
        <v>242</v>
      </c>
      <c r="AC28" s="34">
        <v>251</v>
      </c>
      <c r="AD28" s="34">
        <v>303</v>
      </c>
      <c r="AE28" s="34">
        <v>334</v>
      </c>
      <c r="AF28" s="34">
        <v>437</v>
      </c>
      <c r="AG28" s="34">
        <v>599</v>
      </c>
      <c r="AH28" s="34">
        <v>613</v>
      </c>
      <c r="AI28" s="34">
        <v>735</v>
      </c>
      <c r="AJ28" s="34">
        <v>1056</v>
      </c>
      <c r="AK28" s="34">
        <v>1275</v>
      </c>
      <c r="AL28" s="34">
        <v>1602</v>
      </c>
      <c r="AM28" s="34">
        <v>1427</v>
      </c>
      <c r="AN28" s="34">
        <v>1211</v>
      </c>
      <c r="AO28" s="34">
        <v>1224</v>
      </c>
      <c r="AP28" s="34">
        <v>1112</v>
      </c>
      <c r="AQ28" s="34">
        <v>1151</v>
      </c>
      <c r="AR28" s="34">
        <v>1704</v>
      </c>
      <c r="AS28" s="34">
        <v>1723</v>
      </c>
      <c r="AT28" s="34">
        <v>1274</v>
      </c>
      <c r="AU28" s="34">
        <v>1261</v>
      </c>
      <c r="AV28" s="34">
        <v>1400</v>
      </c>
      <c r="AW28" s="34">
        <v>1173</v>
      </c>
      <c r="AX28" s="34">
        <v>1163</v>
      </c>
      <c r="AY28" s="34">
        <v>1102</v>
      </c>
      <c r="AZ28" s="34">
        <v>1083</v>
      </c>
      <c r="BA28" s="34">
        <v>1199</v>
      </c>
      <c r="BB28" s="34">
        <v>1227</v>
      </c>
      <c r="BC28" s="34">
        <v>1359</v>
      </c>
      <c r="BD28" s="34">
        <v>1495</v>
      </c>
      <c r="BE28" s="34">
        <v>1318</v>
      </c>
      <c r="BF28" s="34">
        <v>1489</v>
      </c>
      <c r="BG28" s="34">
        <v>1852</v>
      </c>
      <c r="BH28" s="34">
        <v>1866</v>
      </c>
      <c r="BI28" s="34">
        <v>2163</v>
      </c>
      <c r="BJ28" s="34">
        <v>2406</v>
      </c>
      <c r="BK28" s="34">
        <v>2735</v>
      </c>
      <c r="BL28" s="34">
        <v>3150</v>
      </c>
      <c r="BM28" s="34">
        <v>4657</v>
      </c>
      <c r="BN28" s="34">
        <v>5686</v>
      </c>
      <c r="BO28" s="34">
        <v>4442</v>
      </c>
      <c r="BP28" s="34">
        <v>5133</v>
      </c>
      <c r="BQ28" s="34">
        <v>6800</v>
      </c>
      <c r="BR28" s="34">
        <v>6515</v>
      </c>
      <c r="BS28" s="34">
        <v>6649</v>
      </c>
      <c r="BT28" s="34">
        <v>7553</v>
      </c>
      <c r="BU28" s="34">
        <v>6045</v>
      </c>
      <c r="BV28" s="34">
        <v>5206</v>
      </c>
      <c r="BW28" s="34">
        <v>5247</v>
      </c>
      <c r="BX28" s="34">
        <v>6128</v>
      </c>
      <c r="BY28" s="34">
        <v>5651</v>
      </c>
    </row>
    <row r="29" spans="1:77" x14ac:dyDescent="0.35">
      <c r="A29" s="34">
        <v>1948</v>
      </c>
      <c r="B29" s="34">
        <v>1995</v>
      </c>
      <c r="C29" s="44" t="s">
        <v>58</v>
      </c>
      <c r="D29" s="44" t="s">
        <v>744</v>
      </c>
      <c r="E29" s="45" t="s">
        <v>716</v>
      </c>
      <c r="F29" s="34">
        <v>2740</v>
      </c>
      <c r="G29" s="34">
        <v>2879</v>
      </c>
      <c r="H29" s="34">
        <v>3108</v>
      </c>
      <c r="I29" s="34">
        <v>4105</v>
      </c>
      <c r="J29" s="34">
        <v>4373</v>
      </c>
      <c r="K29" s="34">
        <v>4696</v>
      </c>
      <c r="L29" s="34">
        <v>4436</v>
      </c>
      <c r="M29" s="34">
        <v>4996</v>
      </c>
      <c r="N29" s="34">
        <v>6111</v>
      </c>
      <c r="O29" s="34">
        <v>6196</v>
      </c>
      <c r="P29" s="34">
        <v>5613</v>
      </c>
      <c r="Q29" s="34">
        <v>6143</v>
      </c>
      <c r="R29" s="34">
        <v>6073</v>
      </c>
      <c r="S29" s="34">
        <v>6062</v>
      </c>
      <c r="T29" s="34">
        <v>6220</v>
      </c>
      <c r="U29" s="34">
        <v>6445</v>
      </c>
      <c r="V29" s="34">
        <v>7402</v>
      </c>
      <c r="W29" s="34">
        <v>8622</v>
      </c>
      <c r="X29" s="34">
        <v>10062</v>
      </c>
      <c r="Y29" s="34">
        <v>10819</v>
      </c>
      <c r="Z29" s="34">
        <v>12280</v>
      </c>
      <c r="AA29" s="34">
        <v>14019</v>
      </c>
      <c r="AB29" s="34">
        <v>14286</v>
      </c>
      <c r="AC29" s="34">
        <v>16472</v>
      </c>
      <c r="AD29" s="34">
        <v>20038</v>
      </c>
      <c r="AE29" s="34">
        <v>24713</v>
      </c>
      <c r="AF29" s="34">
        <v>34248</v>
      </c>
      <c r="AG29" s="34">
        <v>36107</v>
      </c>
      <c r="AH29" s="34">
        <v>40243</v>
      </c>
      <c r="AI29" s="34">
        <v>42083</v>
      </c>
      <c r="AJ29" s="34">
        <v>46278</v>
      </c>
      <c r="AK29" s="34">
        <v>56642</v>
      </c>
      <c r="AL29" s="34">
        <v>62544</v>
      </c>
      <c r="AM29" s="34">
        <v>70010</v>
      </c>
      <c r="AN29" s="34">
        <v>58128</v>
      </c>
      <c r="AO29" s="34">
        <v>64789</v>
      </c>
      <c r="AP29" s="34">
        <v>77789</v>
      </c>
      <c r="AQ29" s="34">
        <v>80640</v>
      </c>
      <c r="AR29" s="34">
        <v>85494</v>
      </c>
      <c r="AS29" s="34">
        <v>92593</v>
      </c>
      <c r="AT29" s="34">
        <v>112711</v>
      </c>
      <c r="AU29" s="34">
        <v>119792</v>
      </c>
      <c r="AV29" s="34">
        <v>123244</v>
      </c>
      <c r="AW29" s="34">
        <v>124782</v>
      </c>
      <c r="AX29" s="34">
        <v>129262</v>
      </c>
      <c r="AY29" s="34">
        <v>139035</v>
      </c>
      <c r="AZ29" s="34">
        <v>155072</v>
      </c>
      <c r="BA29" s="34">
        <v>168426</v>
      </c>
      <c r="BB29" s="34">
        <v>175158</v>
      </c>
      <c r="BC29" s="34">
        <v>200873</v>
      </c>
      <c r="BD29" s="34">
        <v>206066</v>
      </c>
      <c r="BE29" s="34">
        <v>220183</v>
      </c>
      <c r="BF29" s="34">
        <v>244786</v>
      </c>
      <c r="BG29" s="34">
        <v>227291</v>
      </c>
      <c r="BH29" s="34">
        <v>227499</v>
      </c>
      <c r="BI29" s="34">
        <v>245021</v>
      </c>
      <c r="BJ29" s="34">
        <v>279931</v>
      </c>
      <c r="BK29" s="34">
        <v>322411</v>
      </c>
      <c r="BL29" s="34">
        <v>359000</v>
      </c>
      <c r="BM29" s="34">
        <v>390188</v>
      </c>
      <c r="BN29" s="34">
        <v>419011</v>
      </c>
      <c r="BO29" s="34">
        <v>329907</v>
      </c>
      <c r="BP29" s="34">
        <v>402690</v>
      </c>
      <c r="BQ29" s="34">
        <v>463640</v>
      </c>
      <c r="BR29" s="34">
        <v>476296</v>
      </c>
      <c r="BS29" s="34">
        <v>475777</v>
      </c>
      <c r="BT29" s="34">
        <v>475319</v>
      </c>
      <c r="BU29" s="34">
        <v>430124</v>
      </c>
      <c r="BV29" s="34">
        <v>412940</v>
      </c>
      <c r="BW29" s="34">
        <v>443651</v>
      </c>
      <c r="BX29" s="34">
        <v>470522</v>
      </c>
      <c r="BY29" s="34">
        <v>463663</v>
      </c>
    </row>
    <row r="30" spans="1:77" x14ac:dyDescent="0.35">
      <c r="A30" s="34">
        <v>1963</v>
      </c>
      <c r="B30" s="34">
        <v>1995</v>
      </c>
      <c r="C30" s="44" t="s">
        <v>56</v>
      </c>
      <c r="D30" s="44" t="s">
        <v>744</v>
      </c>
      <c r="E30" s="45" t="s">
        <v>716</v>
      </c>
      <c r="F30" s="34" t="s">
        <v>745</v>
      </c>
      <c r="G30" s="34" t="s">
        <v>745</v>
      </c>
      <c r="H30" s="34" t="s">
        <v>745</v>
      </c>
      <c r="I30" s="34" t="s">
        <v>745</v>
      </c>
      <c r="J30" s="34" t="s">
        <v>745</v>
      </c>
      <c r="K30" s="34" t="s">
        <v>745</v>
      </c>
      <c r="L30" s="34" t="s">
        <v>745</v>
      </c>
      <c r="M30" s="34" t="s">
        <v>745</v>
      </c>
      <c r="N30" s="34" t="s">
        <v>745</v>
      </c>
      <c r="O30" s="34" t="s">
        <v>745</v>
      </c>
      <c r="P30" s="34" t="s">
        <v>745</v>
      </c>
      <c r="Q30" s="34" t="s">
        <v>745</v>
      </c>
      <c r="R30" s="34" t="s">
        <v>745</v>
      </c>
      <c r="S30" s="34" t="s">
        <v>745</v>
      </c>
      <c r="T30" s="34" t="s">
        <v>745</v>
      </c>
      <c r="U30" s="34">
        <v>26</v>
      </c>
      <c r="V30" s="34">
        <v>30</v>
      </c>
      <c r="W30" s="34">
        <v>27</v>
      </c>
      <c r="X30" s="34">
        <v>35</v>
      </c>
      <c r="Y30" s="34">
        <v>44</v>
      </c>
      <c r="Z30" s="34">
        <v>40</v>
      </c>
      <c r="AA30" s="34">
        <v>38</v>
      </c>
      <c r="AB30" s="34">
        <v>34</v>
      </c>
      <c r="AC30" s="34">
        <v>33</v>
      </c>
      <c r="AD30" s="34">
        <v>34</v>
      </c>
      <c r="AE30" s="34">
        <v>52</v>
      </c>
      <c r="AF30" s="34">
        <v>46</v>
      </c>
      <c r="AG30" s="34">
        <v>69</v>
      </c>
      <c r="AH30" s="34">
        <v>55</v>
      </c>
      <c r="AI30" s="34">
        <v>63</v>
      </c>
      <c r="AJ30" s="34">
        <v>57</v>
      </c>
      <c r="AK30" s="34">
        <v>70</v>
      </c>
      <c r="AL30" s="34">
        <v>81</v>
      </c>
      <c r="AM30" s="34">
        <v>95</v>
      </c>
      <c r="AN30" s="34">
        <v>123</v>
      </c>
      <c r="AO30" s="34">
        <v>77</v>
      </c>
      <c r="AP30" s="34">
        <v>87</v>
      </c>
      <c r="AQ30" s="34">
        <v>113</v>
      </c>
      <c r="AR30" s="34">
        <v>167</v>
      </c>
      <c r="AS30" s="34">
        <v>204</v>
      </c>
      <c r="AT30" s="34">
        <v>201</v>
      </c>
      <c r="AU30" s="34">
        <v>150</v>
      </c>
      <c r="AV30" s="34">
        <v>154</v>
      </c>
      <c r="AW30" s="34">
        <v>92</v>
      </c>
      <c r="AX30" s="34">
        <v>145</v>
      </c>
      <c r="AY30" s="34">
        <v>125</v>
      </c>
      <c r="AZ30" s="34">
        <v>139</v>
      </c>
      <c r="BA30" s="34">
        <v>175</v>
      </c>
      <c r="BB30" s="34">
        <v>141</v>
      </c>
      <c r="BC30" s="34">
        <v>141</v>
      </c>
      <c r="BD30" s="34">
        <v>146</v>
      </c>
      <c r="BE30" s="34">
        <v>131</v>
      </c>
      <c r="BF30" s="34">
        <v>117</v>
      </c>
      <c r="BG30" s="34">
        <v>107</v>
      </c>
      <c r="BH30" s="34">
        <v>120</v>
      </c>
      <c r="BI30" s="34">
        <v>118</v>
      </c>
      <c r="BJ30" s="34">
        <v>151</v>
      </c>
      <c r="BK30" s="34">
        <v>175</v>
      </c>
      <c r="BL30" s="34">
        <v>203</v>
      </c>
      <c r="BM30" s="34">
        <v>249</v>
      </c>
      <c r="BN30" s="34">
        <v>300</v>
      </c>
      <c r="BO30" s="34">
        <v>270</v>
      </c>
      <c r="BP30" s="34">
        <v>300</v>
      </c>
      <c r="BQ30" s="34">
        <v>310</v>
      </c>
      <c r="BR30" s="34">
        <v>323</v>
      </c>
      <c r="BS30" s="34">
        <v>213</v>
      </c>
      <c r="BT30" s="34">
        <v>406</v>
      </c>
      <c r="BU30" s="34">
        <v>346</v>
      </c>
      <c r="BV30" s="34">
        <v>399</v>
      </c>
      <c r="BW30" s="34">
        <v>488</v>
      </c>
      <c r="BX30" s="34">
        <v>605</v>
      </c>
      <c r="BY30" s="34">
        <v>616</v>
      </c>
    </row>
    <row r="31" spans="1:77" x14ac:dyDescent="0.35">
      <c r="A31" s="34">
        <v>1963</v>
      </c>
      <c r="B31" s="34">
        <v>1996</v>
      </c>
      <c r="C31" s="44" t="s">
        <v>290</v>
      </c>
      <c r="D31" s="44" t="s">
        <v>744</v>
      </c>
      <c r="E31" s="45" t="s">
        <v>716</v>
      </c>
      <c r="F31" s="34" t="s">
        <v>745</v>
      </c>
      <c r="G31" s="34" t="s">
        <v>745</v>
      </c>
      <c r="H31" s="34" t="s">
        <v>745</v>
      </c>
      <c r="I31" s="34" t="s">
        <v>745</v>
      </c>
      <c r="J31" s="34" t="s">
        <v>745</v>
      </c>
      <c r="K31" s="34" t="s">
        <v>745</v>
      </c>
      <c r="L31" s="34" t="s">
        <v>745</v>
      </c>
      <c r="M31" s="34" t="s">
        <v>745</v>
      </c>
      <c r="N31" s="34" t="s">
        <v>745</v>
      </c>
      <c r="O31" s="34" t="s">
        <v>745</v>
      </c>
      <c r="P31" s="34" t="s">
        <v>745</v>
      </c>
      <c r="Q31" s="34" t="s">
        <v>745</v>
      </c>
      <c r="R31" s="34" t="s">
        <v>745</v>
      </c>
      <c r="S31" s="34" t="s">
        <v>745</v>
      </c>
      <c r="T31" s="34" t="s">
        <v>745</v>
      </c>
      <c r="U31" s="34">
        <v>29</v>
      </c>
      <c r="V31" s="34">
        <v>35</v>
      </c>
      <c r="W31" s="34">
        <v>31</v>
      </c>
      <c r="X31" s="34">
        <v>32</v>
      </c>
      <c r="Y31" s="34">
        <v>59</v>
      </c>
      <c r="Z31" s="34">
        <v>54</v>
      </c>
      <c r="AA31" s="34">
        <v>54</v>
      </c>
      <c r="AB31" s="34">
        <v>62</v>
      </c>
      <c r="AC31" s="34">
        <v>62</v>
      </c>
      <c r="AD31" s="34">
        <v>62</v>
      </c>
      <c r="AE31" s="34">
        <v>82</v>
      </c>
      <c r="AF31" s="34">
        <v>87</v>
      </c>
      <c r="AG31" s="34">
        <v>133</v>
      </c>
      <c r="AH31" s="34">
        <v>116</v>
      </c>
      <c r="AI31" s="34">
        <v>189</v>
      </c>
      <c r="AJ31" s="34">
        <v>217</v>
      </c>
      <c r="AK31" s="34">
        <v>85</v>
      </c>
      <c r="AL31" s="34">
        <v>74</v>
      </c>
      <c r="AM31" s="34">
        <v>108</v>
      </c>
      <c r="AN31" s="34">
        <v>109</v>
      </c>
      <c r="AO31" s="34">
        <v>157</v>
      </c>
      <c r="AP31" s="34">
        <v>181</v>
      </c>
      <c r="AQ31" s="34">
        <v>166</v>
      </c>
      <c r="AR31" s="34">
        <v>212</v>
      </c>
      <c r="AS31" s="34">
        <v>226</v>
      </c>
      <c r="AT31" s="34">
        <v>228</v>
      </c>
      <c r="AU31" s="34">
        <v>240</v>
      </c>
      <c r="AV31" s="34">
        <v>285</v>
      </c>
      <c r="AW31" s="34">
        <v>249</v>
      </c>
      <c r="AX31" s="34">
        <v>243</v>
      </c>
      <c r="AY31" s="34">
        <v>200</v>
      </c>
      <c r="AZ31" s="34">
        <v>177</v>
      </c>
      <c r="BA31" s="34" t="s">
        <v>745</v>
      </c>
      <c r="BB31" s="34">
        <v>332</v>
      </c>
      <c r="BC31" s="34">
        <v>334</v>
      </c>
      <c r="BD31" s="34">
        <v>356</v>
      </c>
      <c r="BE31" s="34">
        <v>316</v>
      </c>
      <c r="BF31" s="34">
        <v>317</v>
      </c>
      <c r="BG31" s="34">
        <v>679</v>
      </c>
      <c r="BH31" s="34">
        <v>1646</v>
      </c>
      <c r="BI31" s="34">
        <v>790</v>
      </c>
      <c r="BJ31" s="34">
        <v>953</v>
      </c>
      <c r="BK31" s="34">
        <v>950</v>
      </c>
      <c r="BL31" s="34">
        <v>1350</v>
      </c>
      <c r="BM31" s="34">
        <v>1800</v>
      </c>
      <c r="BN31" s="34">
        <v>2000</v>
      </c>
      <c r="BO31" s="34">
        <v>2000</v>
      </c>
      <c r="BP31" s="34">
        <v>2400</v>
      </c>
      <c r="BQ31" s="34">
        <v>3300</v>
      </c>
      <c r="BR31" s="34">
        <v>2800</v>
      </c>
      <c r="BS31" s="34">
        <v>3000</v>
      </c>
      <c r="BT31" s="34">
        <v>4400</v>
      </c>
      <c r="BU31" s="34">
        <v>3700</v>
      </c>
      <c r="BV31" s="34">
        <v>2465</v>
      </c>
      <c r="BW31" s="34">
        <v>1934</v>
      </c>
      <c r="BX31" s="34">
        <v>1987</v>
      </c>
      <c r="BY31" s="34">
        <v>2067</v>
      </c>
    </row>
    <row r="32" spans="1:77" x14ac:dyDescent="0.35">
      <c r="A32" s="34">
        <v>1949</v>
      </c>
      <c r="B32" s="34">
        <v>1995</v>
      </c>
      <c r="C32" s="44" t="s">
        <v>62</v>
      </c>
      <c r="D32" s="44" t="s">
        <v>744</v>
      </c>
      <c r="E32" s="45" t="s">
        <v>716</v>
      </c>
      <c r="F32" s="34" t="s">
        <v>745</v>
      </c>
      <c r="G32" s="34">
        <v>305</v>
      </c>
      <c r="H32" s="34">
        <v>294</v>
      </c>
      <c r="I32" s="34">
        <v>329</v>
      </c>
      <c r="J32" s="34">
        <v>370</v>
      </c>
      <c r="K32" s="34">
        <v>335</v>
      </c>
      <c r="L32" s="34">
        <v>345</v>
      </c>
      <c r="M32" s="34">
        <v>448</v>
      </c>
      <c r="N32" s="34">
        <v>353</v>
      </c>
      <c r="O32" s="34">
        <v>441</v>
      </c>
      <c r="P32" s="34">
        <v>494</v>
      </c>
      <c r="Q32" s="34">
        <v>491</v>
      </c>
      <c r="R32" s="34">
        <v>625</v>
      </c>
      <c r="S32" s="34">
        <v>711</v>
      </c>
      <c r="T32" s="34">
        <v>680</v>
      </c>
      <c r="U32" s="34">
        <v>663</v>
      </c>
      <c r="V32" s="34">
        <v>723</v>
      </c>
      <c r="W32" s="34">
        <v>718</v>
      </c>
      <c r="X32" s="34">
        <v>892</v>
      </c>
      <c r="Y32" s="34">
        <v>819</v>
      </c>
      <c r="Z32" s="34">
        <v>852</v>
      </c>
      <c r="AA32" s="34">
        <v>1028</v>
      </c>
      <c r="AB32" s="34">
        <v>1063</v>
      </c>
      <c r="AC32" s="34">
        <v>1109</v>
      </c>
      <c r="AD32" s="34">
        <v>1086</v>
      </c>
      <c r="AE32" s="34">
        <v>1290</v>
      </c>
      <c r="AF32" s="34">
        <v>2148</v>
      </c>
      <c r="AG32" s="34">
        <v>1525</v>
      </c>
      <c r="AH32" s="34">
        <v>1864</v>
      </c>
      <c r="AI32" s="34">
        <v>2539</v>
      </c>
      <c r="AJ32" s="34">
        <v>3408</v>
      </c>
      <c r="AK32" s="34">
        <v>4808</v>
      </c>
      <c r="AL32" s="34">
        <v>5797</v>
      </c>
      <c r="AM32" s="34">
        <v>7181</v>
      </c>
      <c r="AN32" s="34">
        <v>3989</v>
      </c>
      <c r="AO32" s="34">
        <v>3085</v>
      </c>
      <c r="AP32" s="34">
        <v>3574</v>
      </c>
      <c r="AQ32" s="34">
        <v>3072</v>
      </c>
      <c r="AR32" s="34">
        <v>3436</v>
      </c>
      <c r="AS32" s="34">
        <v>4396</v>
      </c>
      <c r="AT32" s="34">
        <v>5292</v>
      </c>
      <c r="AU32" s="34">
        <v>7233</v>
      </c>
      <c r="AV32" s="34">
        <v>7940</v>
      </c>
      <c r="AW32" s="34">
        <v>8171</v>
      </c>
      <c r="AX32" s="34">
        <v>10183</v>
      </c>
      <c r="AY32" s="34">
        <v>11133</v>
      </c>
      <c r="AZ32" s="34">
        <v>11820</v>
      </c>
      <c r="BA32" s="34">
        <v>15898</v>
      </c>
      <c r="BB32" s="34">
        <v>19199</v>
      </c>
      <c r="BC32" s="34">
        <v>20822</v>
      </c>
      <c r="BD32" s="34">
        <v>19882</v>
      </c>
      <c r="BE32" s="34">
        <v>15987</v>
      </c>
      <c r="BF32" s="34">
        <v>18507</v>
      </c>
      <c r="BG32" s="34">
        <v>17429</v>
      </c>
      <c r="BH32" s="34">
        <v>17091</v>
      </c>
      <c r="BI32" s="34">
        <v>19322</v>
      </c>
      <c r="BJ32" s="34">
        <v>24794</v>
      </c>
      <c r="BK32" s="34">
        <v>32735</v>
      </c>
      <c r="BL32" s="34">
        <v>38406</v>
      </c>
      <c r="BM32" s="34">
        <v>47164</v>
      </c>
      <c r="BN32" s="34">
        <v>62787</v>
      </c>
      <c r="BO32" s="34">
        <v>42806</v>
      </c>
      <c r="BP32" s="34">
        <v>59207</v>
      </c>
      <c r="BQ32" s="34">
        <v>74695</v>
      </c>
      <c r="BR32" s="34">
        <v>80073</v>
      </c>
      <c r="BS32" s="34">
        <v>79353</v>
      </c>
      <c r="BT32" s="34">
        <v>72852</v>
      </c>
      <c r="BU32" s="34">
        <v>62388</v>
      </c>
      <c r="BV32" s="34">
        <v>59376</v>
      </c>
      <c r="BW32" s="34">
        <v>65230</v>
      </c>
      <c r="BX32" s="34">
        <v>74747</v>
      </c>
      <c r="BY32" s="34">
        <v>69802</v>
      </c>
    </row>
    <row r="33" spans="1:77" x14ac:dyDescent="0.35">
      <c r="B33" s="34">
        <v>2001</v>
      </c>
      <c r="C33" s="44" t="s">
        <v>64</v>
      </c>
      <c r="D33" s="44" t="s">
        <v>744</v>
      </c>
      <c r="E33" s="45" t="s">
        <v>716</v>
      </c>
      <c r="F33" s="34" t="s">
        <v>745</v>
      </c>
      <c r="G33" s="34" t="s">
        <v>745</v>
      </c>
      <c r="H33" s="34" t="s">
        <v>745</v>
      </c>
      <c r="I33" s="34" t="s">
        <v>745</v>
      </c>
      <c r="J33" s="34" t="s">
        <v>745</v>
      </c>
      <c r="K33" s="34" t="s">
        <v>745</v>
      </c>
      <c r="L33" s="34" t="s">
        <v>745</v>
      </c>
      <c r="M33" s="34" t="s">
        <v>745</v>
      </c>
      <c r="N33" s="34" t="s">
        <v>745</v>
      </c>
      <c r="O33" s="34" t="s">
        <v>745</v>
      </c>
      <c r="P33" s="34" t="s">
        <v>745</v>
      </c>
      <c r="Q33" s="34" t="s">
        <v>745</v>
      </c>
      <c r="R33" s="34" t="s">
        <v>745</v>
      </c>
      <c r="S33" s="34" t="s">
        <v>745</v>
      </c>
      <c r="T33" s="34" t="s">
        <v>745</v>
      </c>
      <c r="U33" s="34" t="s">
        <v>745</v>
      </c>
      <c r="V33" s="34" t="s">
        <v>745</v>
      </c>
      <c r="W33" s="34" t="s">
        <v>745</v>
      </c>
      <c r="X33" s="34" t="s">
        <v>745</v>
      </c>
      <c r="Y33" s="34" t="s">
        <v>745</v>
      </c>
      <c r="Z33" s="34" t="s">
        <v>745</v>
      </c>
      <c r="AA33" s="34" t="s">
        <v>745</v>
      </c>
      <c r="AB33" s="34" t="s">
        <v>745</v>
      </c>
      <c r="AC33" s="34" t="s">
        <v>745</v>
      </c>
      <c r="AD33" s="34" t="s">
        <v>745</v>
      </c>
      <c r="AE33" s="34" t="s">
        <v>745</v>
      </c>
      <c r="AF33" s="34" t="s">
        <v>745</v>
      </c>
      <c r="AG33" s="34" t="s">
        <v>745</v>
      </c>
      <c r="AH33" s="34" t="s">
        <v>745</v>
      </c>
      <c r="AI33" s="34" t="s">
        <v>745</v>
      </c>
      <c r="AJ33" s="34" t="s">
        <v>745</v>
      </c>
      <c r="AK33" s="34" t="s">
        <v>745</v>
      </c>
      <c r="AL33" s="34" t="s">
        <v>745</v>
      </c>
      <c r="AM33" s="34" t="s">
        <v>745</v>
      </c>
      <c r="AN33" s="34" t="s">
        <v>745</v>
      </c>
      <c r="AO33" s="34" t="s">
        <v>745</v>
      </c>
      <c r="AP33" s="34" t="s">
        <v>745</v>
      </c>
      <c r="AQ33" s="34" t="s">
        <v>745</v>
      </c>
      <c r="AR33" s="34" t="s">
        <v>745</v>
      </c>
      <c r="AS33" s="34" t="s">
        <v>745</v>
      </c>
      <c r="AT33" s="34" t="s">
        <v>745</v>
      </c>
      <c r="AU33" s="34" t="s">
        <v>745</v>
      </c>
      <c r="AV33" s="34" t="s">
        <v>745</v>
      </c>
      <c r="AW33" s="34" t="s">
        <v>745</v>
      </c>
      <c r="AX33" s="34" t="s">
        <v>745</v>
      </c>
      <c r="AY33" s="34" t="s">
        <v>745</v>
      </c>
      <c r="AZ33" s="34" t="s">
        <v>745</v>
      </c>
      <c r="BA33" s="34" t="s">
        <v>745</v>
      </c>
      <c r="BB33" s="34" t="s">
        <v>745</v>
      </c>
      <c r="BC33" s="34" t="s">
        <v>745</v>
      </c>
      <c r="BD33" s="34" t="s">
        <v>745</v>
      </c>
      <c r="BE33" s="34" t="s">
        <v>745</v>
      </c>
      <c r="BF33" s="34" t="s">
        <v>745</v>
      </c>
      <c r="BG33" s="34">
        <v>243553</v>
      </c>
      <c r="BH33" s="34">
        <v>295170</v>
      </c>
      <c r="BI33" s="34">
        <v>412760</v>
      </c>
      <c r="BJ33" s="34">
        <v>561229</v>
      </c>
      <c r="BK33" s="34">
        <v>659953</v>
      </c>
      <c r="BL33" s="34">
        <v>791461</v>
      </c>
      <c r="BM33" s="34">
        <v>956116</v>
      </c>
      <c r="BN33" s="34">
        <v>1132567</v>
      </c>
      <c r="BO33" s="34">
        <v>1005923</v>
      </c>
      <c r="BP33" s="34">
        <v>1396247</v>
      </c>
      <c r="BQ33" s="34">
        <v>1743484</v>
      </c>
      <c r="BR33" s="34">
        <v>1818405</v>
      </c>
      <c r="BS33" s="34">
        <v>1949990</v>
      </c>
      <c r="BT33" s="34">
        <v>1959233</v>
      </c>
      <c r="BU33" s="34">
        <v>1679566</v>
      </c>
      <c r="BV33" s="34">
        <v>1587925</v>
      </c>
      <c r="BW33" s="34">
        <v>1843792</v>
      </c>
      <c r="BX33" s="34">
        <v>2135748</v>
      </c>
      <c r="BY33" s="34">
        <v>2078386</v>
      </c>
    </row>
    <row r="34" spans="1:77" x14ac:dyDescent="0.35">
      <c r="A34" s="34">
        <v>1981</v>
      </c>
      <c r="B34" s="34">
        <v>1995</v>
      </c>
      <c r="C34" s="44" t="s">
        <v>74</v>
      </c>
      <c r="D34" s="44" t="s">
        <v>744</v>
      </c>
      <c r="E34" s="45" t="s">
        <v>716</v>
      </c>
      <c r="F34" s="34" t="s">
        <v>745</v>
      </c>
      <c r="G34" s="34" t="s">
        <v>745</v>
      </c>
      <c r="H34" s="34" t="s">
        <v>745</v>
      </c>
      <c r="I34" s="34" t="s">
        <v>745</v>
      </c>
      <c r="J34" s="34" t="s">
        <v>745</v>
      </c>
      <c r="K34" s="34" t="s">
        <v>745</v>
      </c>
      <c r="L34" s="34" t="s">
        <v>745</v>
      </c>
      <c r="M34" s="34" t="s">
        <v>745</v>
      </c>
      <c r="N34" s="34" t="s">
        <v>745</v>
      </c>
      <c r="O34" s="34" t="s">
        <v>745</v>
      </c>
      <c r="P34" s="34" t="s">
        <v>745</v>
      </c>
      <c r="Q34" s="34" t="s">
        <v>745</v>
      </c>
      <c r="R34" s="34" t="s">
        <v>745</v>
      </c>
      <c r="S34" s="34" t="s">
        <v>745</v>
      </c>
      <c r="T34" s="34" t="s">
        <v>745</v>
      </c>
      <c r="U34" s="34" t="s">
        <v>745</v>
      </c>
      <c r="V34" s="34" t="s">
        <v>745</v>
      </c>
      <c r="W34" s="34" t="s">
        <v>745</v>
      </c>
      <c r="X34" s="34" t="s">
        <v>745</v>
      </c>
      <c r="Y34" s="34" t="s">
        <v>745</v>
      </c>
      <c r="Z34" s="34" t="s">
        <v>745</v>
      </c>
      <c r="AA34" s="34" t="s">
        <v>745</v>
      </c>
      <c r="AB34" s="34" t="s">
        <v>745</v>
      </c>
      <c r="AC34" s="34" t="s">
        <v>745</v>
      </c>
      <c r="AD34" s="34" t="s">
        <v>745</v>
      </c>
      <c r="AE34" s="34" t="s">
        <v>745</v>
      </c>
      <c r="AF34" s="34" t="s">
        <v>745</v>
      </c>
      <c r="AG34" s="34" t="s">
        <v>745</v>
      </c>
      <c r="AH34" s="34" t="s">
        <v>745</v>
      </c>
      <c r="AI34" s="34" t="s">
        <v>745</v>
      </c>
      <c r="AJ34" s="34" t="s">
        <v>745</v>
      </c>
      <c r="AK34" s="34" t="s">
        <v>745</v>
      </c>
      <c r="AL34" s="34" t="s">
        <v>745</v>
      </c>
      <c r="AM34" s="34">
        <v>5201</v>
      </c>
      <c r="AN34" s="34">
        <v>5480</v>
      </c>
      <c r="AO34" s="34">
        <v>4963</v>
      </c>
      <c r="AP34" s="34">
        <v>4498</v>
      </c>
      <c r="AQ34" s="34">
        <v>4141</v>
      </c>
      <c r="AR34" s="34">
        <v>3862</v>
      </c>
      <c r="AS34" s="34">
        <v>4322</v>
      </c>
      <c r="AT34" s="34">
        <v>5002</v>
      </c>
      <c r="AU34" s="34">
        <v>5004</v>
      </c>
      <c r="AV34" s="34">
        <v>5589</v>
      </c>
      <c r="AW34" s="34">
        <v>4959</v>
      </c>
      <c r="AX34" s="34">
        <v>6579</v>
      </c>
      <c r="AY34" s="34">
        <v>9832</v>
      </c>
      <c r="AZ34" s="34">
        <v>11883</v>
      </c>
      <c r="BA34" s="34">
        <v>13853</v>
      </c>
      <c r="BB34" s="34">
        <v>13684</v>
      </c>
      <c r="BC34" s="34">
        <v>15378</v>
      </c>
      <c r="BD34" s="34">
        <v>14635</v>
      </c>
      <c r="BE34" s="34">
        <v>10659</v>
      </c>
      <c r="BF34" s="34">
        <v>11539</v>
      </c>
      <c r="BG34" s="34">
        <v>12834</v>
      </c>
      <c r="BH34" s="34">
        <v>12711</v>
      </c>
      <c r="BI34" s="34">
        <v>13889</v>
      </c>
      <c r="BJ34" s="34">
        <v>16746</v>
      </c>
      <c r="BK34" s="34">
        <v>21204</v>
      </c>
      <c r="BL34" s="34">
        <v>26162</v>
      </c>
      <c r="BM34" s="34">
        <v>32897</v>
      </c>
      <c r="BN34" s="34">
        <v>39669</v>
      </c>
      <c r="BO34" s="34">
        <v>32898</v>
      </c>
      <c r="BP34" s="34">
        <v>40486</v>
      </c>
      <c r="BQ34" s="34">
        <v>54233</v>
      </c>
      <c r="BR34" s="34">
        <v>59048</v>
      </c>
      <c r="BS34" s="34">
        <v>59397</v>
      </c>
      <c r="BT34" s="34">
        <v>64029</v>
      </c>
      <c r="BU34" s="34">
        <v>54058</v>
      </c>
      <c r="BV34" s="34">
        <v>44889</v>
      </c>
      <c r="BW34" s="34">
        <v>46076</v>
      </c>
      <c r="BX34" s="34">
        <v>51233</v>
      </c>
      <c r="BY34" s="34">
        <v>52703</v>
      </c>
    </row>
    <row r="35" spans="1:77" x14ac:dyDescent="0.35">
      <c r="A35" s="34">
        <v>1963</v>
      </c>
      <c r="B35" s="34">
        <v>1997</v>
      </c>
      <c r="C35" s="44" t="s">
        <v>72</v>
      </c>
      <c r="D35" s="44" t="s">
        <v>744</v>
      </c>
      <c r="E35" s="45" t="s">
        <v>716</v>
      </c>
      <c r="F35" s="34" t="s">
        <v>745</v>
      </c>
      <c r="G35" s="34" t="s">
        <v>745</v>
      </c>
      <c r="H35" s="34" t="s">
        <v>745</v>
      </c>
      <c r="I35" s="34" t="s">
        <v>745</v>
      </c>
      <c r="J35" s="34" t="s">
        <v>745</v>
      </c>
      <c r="K35" s="34" t="s">
        <v>745</v>
      </c>
      <c r="L35" s="34" t="s">
        <v>745</v>
      </c>
      <c r="M35" s="34" t="s">
        <v>745</v>
      </c>
      <c r="N35" s="34" t="s">
        <v>745</v>
      </c>
      <c r="O35" s="34" t="s">
        <v>745</v>
      </c>
      <c r="P35" s="34" t="s">
        <v>745</v>
      </c>
      <c r="Q35" s="34" t="s">
        <v>745</v>
      </c>
      <c r="R35" s="34" t="s">
        <v>745</v>
      </c>
      <c r="S35" s="34" t="s">
        <v>745</v>
      </c>
      <c r="T35" s="34" t="s">
        <v>745</v>
      </c>
      <c r="U35" s="34">
        <v>64</v>
      </c>
      <c r="V35" s="34">
        <v>67</v>
      </c>
      <c r="W35" s="34">
        <v>67</v>
      </c>
      <c r="X35" s="34">
        <v>72</v>
      </c>
      <c r="Y35" s="34">
        <v>84</v>
      </c>
      <c r="Z35" s="34">
        <v>86</v>
      </c>
      <c r="AA35" s="34">
        <v>80</v>
      </c>
      <c r="AB35" s="34">
        <v>59</v>
      </c>
      <c r="AC35" s="34">
        <v>82</v>
      </c>
      <c r="AD35" s="34">
        <v>104</v>
      </c>
      <c r="AE35" s="34">
        <v>128</v>
      </c>
      <c r="AF35" s="34">
        <v>127</v>
      </c>
      <c r="AG35" s="34">
        <v>170</v>
      </c>
      <c r="AH35" s="34">
        <v>172</v>
      </c>
      <c r="AI35" s="34">
        <v>208</v>
      </c>
      <c r="AJ35" s="34">
        <v>259</v>
      </c>
      <c r="AK35" s="34">
        <v>291</v>
      </c>
      <c r="AL35" s="34">
        <v>580</v>
      </c>
      <c r="AM35" s="34">
        <v>446</v>
      </c>
      <c r="AN35" s="34">
        <v>767</v>
      </c>
      <c r="AO35" s="34">
        <v>648</v>
      </c>
      <c r="AP35" s="34">
        <v>618</v>
      </c>
      <c r="AQ35" s="34">
        <v>598</v>
      </c>
      <c r="AR35" s="34">
        <v>597</v>
      </c>
      <c r="AS35" s="34">
        <v>529</v>
      </c>
      <c r="AT35" s="34">
        <v>564</v>
      </c>
      <c r="AU35" s="34">
        <v>518</v>
      </c>
      <c r="AV35" s="34">
        <v>621</v>
      </c>
      <c r="AW35" s="34">
        <v>594</v>
      </c>
      <c r="AX35" s="34">
        <v>451</v>
      </c>
      <c r="AY35" s="34">
        <v>581</v>
      </c>
      <c r="AZ35" s="34">
        <v>631</v>
      </c>
      <c r="BA35" s="34" t="s">
        <v>745</v>
      </c>
      <c r="BB35" s="34" t="s">
        <v>745</v>
      </c>
      <c r="BC35" s="34">
        <v>926</v>
      </c>
      <c r="BD35" s="34">
        <v>680</v>
      </c>
      <c r="BE35" s="34">
        <v>821</v>
      </c>
      <c r="BF35" s="34">
        <v>465</v>
      </c>
      <c r="BG35" s="34">
        <v>682</v>
      </c>
      <c r="BH35" s="34">
        <v>675</v>
      </c>
      <c r="BI35" s="34">
        <v>831</v>
      </c>
      <c r="BJ35" s="34">
        <v>969</v>
      </c>
      <c r="BK35" s="34">
        <v>1304</v>
      </c>
      <c r="BL35" s="34">
        <v>2013</v>
      </c>
      <c r="BM35" s="34">
        <v>2530</v>
      </c>
      <c r="BN35" s="34">
        <v>3050</v>
      </c>
      <c r="BO35" s="34">
        <v>2900</v>
      </c>
      <c r="BP35" s="34">
        <v>4000</v>
      </c>
      <c r="BQ35" s="34">
        <v>5007</v>
      </c>
      <c r="BR35" s="34">
        <v>5485</v>
      </c>
      <c r="BS35" s="34">
        <v>6249</v>
      </c>
      <c r="BT35" s="34">
        <v>6883</v>
      </c>
      <c r="BU35" s="34">
        <v>5787</v>
      </c>
      <c r="BV35" s="34">
        <v>6421</v>
      </c>
      <c r="BW35" s="34">
        <v>3396</v>
      </c>
      <c r="BX35" s="34">
        <v>3458</v>
      </c>
      <c r="BY35" s="34">
        <v>3109</v>
      </c>
    </row>
    <row r="36" spans="1:77" x14ac:dyDescent="0.35">
      <c r="A36" s="34">
        <v>1990</v>
      </c>
      <c r="B36" s="34">
        <v>1995</v>
      </c>
      <c r="C36" s="44" t="s">
        <v>78</v>
      </c>
      <c r="D36" s="44" t="s">
        <v>744</v>
      </c>
      <c r="E36" s="45" t="s">
        <v>716</v>
      </c>
      <c r="F36" s="34" t="s">
        <v>745</v>
      </c>
      <c r="G36" s="34" t="s">
        <v>745</v>
      </c>
      <c r="H36" s="34" t="s">
        <v>745</v>
      </c>
      <c r="I36" s="34" t="s">
        <v>745</v>
      </c>
      <c r="J36" s="34" t="s">
        <v>745</v>
      </c>
      <c r="K36" s="34" t="s">
        <v>745</v>
      </c>
      <c r="L36" s="34" t="s">
        <v>745</v>
      </c>
      <c r="M36" s="34" t="s">
        <v>745</v>
      </c>
      <c r="N36" s="34" t="s">
        <v>745</v>
      </c>
      <c r="O36" s="34" t="s">
        <v>745</v>
      </c>
      <c r="P36" s="34" t="s">
        <v>745</v>
      </c>
      <c r="Q36" s="34" t="s">
        <v>745</v>
      </c>
      <c r="R36" s="34" t="s">
        <v>745</v>
      </c>
      <c r="S36" s="34" t="s">
        <v>745</v>
      </c>
      <c r="T36" s="34" t="s">
        <v>745</v>
      </c>
      <c r="U36" s="34" t="s">
        <v>745</v>
      </c>
      <c r="V36" s="34" t="s">
        <v>745</v>
      </c>
      <c r="W36" s="34" t="s">
        <v>745</v>
      </c>
      <c r="X36" s="34" t="s">
        <v>745</v>
      </c>
      <c r="Y36" s="34" t="s">
        <v>745</v>
      </c>
      <c r="Z36" s="34" t="s">
        <v>745</v>
      </c>
      <c r="AA36" s="34" t="s">
        <v>745</v>
      </c>
      <c r="AB36" s="34" t="s">
        <v>745</v>
      </c>
      <c r="AC36" s="34" t="s">
        <v>745</v>
      </c>
      <c r="AD36" s="34" t="s">
        <v>745</v>
      </c>
      <c r="AE36" s="34" t="s">
        <v>745</v>
      </c>
      <c r="AF36" s="34" t="s">
        <v>745</v>
      </c>
      <c r="AG36" s="34" t="s">
        <v>745</v>
      </c>
      <c r="AH36" s="34" t="s">
        <v>745</v>
      </c>
      <c r="AI36" s="34" t="s">
        <v>745</v>
      </c>
      <c r="AJ36" s="34" t="s">
        <v>745</v>
      </c>
      <c r="AK36" s="34" t="s">
        <v>745</v>
      </c>
      <c r="AL36" s="34" t="s">
        <v>745</v>
      </c>
      <c r="AM36" s="34" t="s">
        <v>745</v>
      </c>
      <c r="AN36" s="34" t="s">
        <v>745</v>
      </c>
      <c r="AO36" s="34" t="s">
        <v>745</v>
      </c>
      <c r="AP36" s="34" t="s">
        <v>745</v>
      </c>
      <c r="AQ36" s="34" t="s">
        <v>745</v>
      </c>
      <c r="AR36" s="34" t="s">
        <v>745</v>
      </c>
      <c r="AS36" s="34" t="s">
        <v>745</v>
      </c>
      <c r="AT36" s="34" t="s">
        <v>745</v>
      </c>
      <c r="AU36" s="34" t="s">
        <v>745</v>
      </c>
      <c r="AV36" s="34">
        <v>1990</v>
      </c>
      <c r="AW36" s="34">
        <v>1877</v>
      </c>
      <c r="AX36" s="34">
        <v>2441</v>
      </c>
      <c r="AY36" s="34">
        <v>3515</v>
      </c>
      <c r="AZ36" s="34">
        <v>3789</v>
      </c>
      <c r="BA36" s="34">
        <v>4090</v>
      </c>
      <c r="BB36" s="34">
        <v>4327</v>
      </c>
      <c r="BC36" s="34">
        <v>4970</v>
      </c>
      <c r="BD36" s="34">
        <v>6239</v>
      </c>
      <c r="BE36" s="34">
        <v>6355</v>
      </c>
      <c r="BF36" s="34">
        <v>6389</v>
      </c>
      <c r="BG36" s="34">
        <v>6569</v>
      </c>
      <c r="BH36" s="34">
        <v>7188</v>
      </c>
      <c r="BI36" s="34">
        <v>7663</v>
      </c>
      <c r="BJ36" s="34">
        <v>8268</v>
      </c>
      <c r="BK36" s="34">
        <v>9824</v>
      </c>
      <c r="BL36" s="34">
        <v>11548</v>
      </c>
      <c r="BM36" s="34">
        <v>12952</v>
      </c>
      <c r="BN36" s="34">
        <v>15372</v>
      </c>
      <c r="BO36" s="34">
        <v>11395</v>
      </c>
      <c r="BP36" s="34">
        <v>13570</v>
      </c>
      <c r="BQ36" s="34">
        <v>16220</v>
      </c>
      <c r="BR36" s="34">
        <v>17591</v>
      </c>
      <c r="BS36" s="34">
        <v>18127</v>
      </c>
      <c r="BT36" s="34">
        <v>17509</v>
      </c>
      <c r="BU36" s="34">
        <v>16273</v>
      </c>
      <c r="BV36" s="34">
        <v>15456</v>
      </c>
      <c r="BW36" s="34">
        <v>15322</v>
      </c>
      <c r="BX36" s="34">
        <v>16159</v>
      </c>
      <c r="BY36" s="34">
        <v>16148</v>
      </c>
    </row>
    <row r="37" spans="1:77" x14ac:dyDescent="0.35">
      <c r="A37" s="34">
        <v>1963</v>
      </c>
      <c r="B37" s="34">
        <v>1995</v>
      </c>
      <c r="C37" s="44" t="s">
        <v>66</v>
      </c>
      <c r="D37" s="44" t="s">
        <v>744</v>
      </c>
      <c r="E37" s="45" t="s">
        <v>716</v>
      </c>
      <c r="F37" s="34" t="s">
        <v>745</v>
      </c>
      <c r="G37" s="34" t="s">
        <v>745</v>
      </c>
      <c r="H37" s="34" t="s">
        <v>745</v>
      </c>
      <c r="I37" s="34" t="s">
        <v>745</v>
      </c>
      <c r="J37" s="34" t="s">
        <v>745</v>
      </c>
      <c r="K37" s="34" t="s">
        <v>745</v>
      </c>
      <c r="L37" s="34" t="s">
        <v>745</v>
      </c>
      <c r="M37" s="34" t="s">
        <v>745</v>
      </c>
      <c r="N37" s="34" t="s">
        <v>745</v>
      </c>
      <c r="O37" s="34" t="s">
        <v>745</v>
      </c>
      <c r="P37" s="34" t="s">
        <v>745</v>
      </c>
      <c r="Q37" s="34" t="s">
        <v>745</v>
      </c>
      <c r="R37" s="34" t="s">
        <v>745</v>
      </c>
      <c r="S37" s="34" t="s">
        <v>745</v>
      </c>
      <c r="T37" s="34" t="s">
        <v>745</v>
      </c>
      <c r="U37" s="34">
        <v>170</v>
      </c>
      <c r="V37" s="34">
        <v>235</v>
      </c>
      <c r="W37" s="34">
        <v>236</v>
      </c>
      <c r="X37" s="34">
        <v>254</v>
      </c>
      <c r="Y37" s="34">
        <v>264</v>
      </c>
      <c r="Z37" s="34">
        <v>307</v>
      </c>
      <c r="AA37" s="34">
        <v>333</v>
      </c>
      <c r="AB37" s="34">
        <v>388</v>
      </c>
      <c r="AC37" s="34">
        <v>400</v>
      </c>
      <c r="AD37" s="34">
        <v>454</v>
      </c>
      <c r="AE37" s="34">
        <v>710</v>
      </c>
      <c r="AF37" s="34">
        <v>969</v>
      </c>
      <c r="AG37" s="34">
        <v>1127</v>
      </c>
      <c r="AH37" s="34">
        <v>1296</v>
      </c>
      <c r="AI37" s="34">
        <v>1756</v>
      </c>
      <c r="AJ37" s="34">
        <v>2326</v>
      </c>
      <c r="AK37" s="34">
        <v>2491</v>
      </c>
      <c r="AL37" s="34">
        <v>2967</v>
      </c>
      <c r="AM37" s="34">
        <v>2382</v>
      </c>
      <c r="AN37" s="34">
        <v>2180</v>
      </c>
      <c r="AO37" s="34">
        <v>1839</v>
      </c>
      <c r="AP37" s="34">
        <v>1496</v>
      </c>
      <c r="AQ37" s="34">
        <v>1749</v>
      </c>
      <c r="AR37" s="34">
        <v>2055</v>
      </c>
      <c r="AS37" s="34">
        <v>2370</v>
      </c>
      <c r="AT37" s="34">
        <v>2079</v>
      </c>
      <c r="AU37" s="34">
        <v>2111</v>
      </c>
      <c r="AV37" s="34">
        <v>2097</v>
      </c>
      <c r="AW37" s="34">
        <v>2103</v>
      </c>
      <c r="AX37" s="34">
        <v>2352</v>
      </c>
      <c r="AY37" s="34">
        <v>2115</v>
      </c>
      <c r="AZ37" s="34">
        <v>1917</v>
      </c>
      <c r="BA37" s="34">
        <v>2931</v>
      </c>
      <c r="BB37" s="34">
        <v>2902</v>
      </c>
      <c r="BC37" s="34">
        <v>2781</v>
      </c>
      <c r="BD37" s="34">
        <v>2991</v>
      </c>
      <c r="BE37" s="34">
        <v>2898</v>
      </c>
      <c r="BF37" s="34">
        <v>2482</v>
      </c>
      <c r="BG37" s="34">
        <v>2548</v>
      </c>
      <c r="BH37" s="34">
        <v>2599</v>
      </c>
      <c r="BI37" s="34">
        <v>3279</v>
      </c>
      <c r="BJ37" s="34">
        <v>4715</v>
      </c>
      <c r="BK37" s="34">
        <v>5865</v>
      </c>
      <c r="BL37" s="34">
        <v>5820</v>
      </c>
      <c r="BM37" s="34">
        <v>6683</v>
      </c>
      <c r="BN37" s="34">
        <v>7884</v>
      </c>
      <c r="BO37" s="34">
        <v>6960</v>
      </c>
      <c r="BP37" s="34">
        <v>7849</v>
      </c>
      <c r="BQ37" s="34">
        <v>6720</v>
      </c>
      <c r="BR37" s="34">
        <v>9770</v>
      </c>
      <c r="BS37" s="34">
        <v>12483</v>
      </c>
      <c r="BT37" s="34">
        <v>11178</v>
      </c>
      <c r="BU37" s="34">
        <v>9532</v>
      </c>
      <c r="BV37" s="34">
        <v>8404</v>
      </c>
      <c r="BW37" s="34">
        <v>9614</v>
      </c>
      <c r="BX37" s="34">
        <v>10970</v>
      </c>
      <c r="BY37" s="34">
        <v>10483</v>
      </c>
    </row>
    <row r="38" spans="1:77" x14ac:dyDescent="0.35">
      <c r="B38" s="34">
        <v>2000</v>
      </c>
      <c r="C38" s="44" t="s">
        <v>136</v>
      </c>
      <c r="D38" s="44" t="s">
        <v>744</v>
      </c>
      <c r="E38" s="45" t="s">
        <v>716</v>
      </c>
      <c r="F38" s="34" t="s">
        <v>745</v>
      </c>
      <c r="G38" s="34" t="s">
        <v>745</v>
      </c>
      <c r="H38" s="34" t="s">
        <v>745</v>
      </c>
      <c r="I38" s="34" t="s">
        <v>745</v>
      </c>
      <c r="J38" s="34" t="s">
        <v>745</v>
      </c>
      <c r="K38" s="34" t="s">
        <v>745</v>
      </c>
      <c r="L38" s="34" t="s">
        <v>745</v>
      </c>
      <c r="M38" s="34" t="s">
        <v>745</v>
      </c>
      <c r="N38" s="34" t="s">
        <v>745</v>
      </c>
      <c r="O38" s="34" t="s">
        <v>745</v>
      </c>
      <c r="P38" s="34" t="s">
        <v>745</v>
      </c>
      <c r="Q38" s="34" t="s">
        <v>745</v>
      </c>
      <c r="R38" s="34" t="s">
        <v>745</v>
      </c>
      <c r="S38" s="34" t="s">
        <v>745</v>
      </c>
      <c r="T38" s="34" t="s">
        <v>745</v>
      </c>
      <c r="U38" s="34" t="s">
        <v>745</v>
      </c>
      <c r="V38" s="34" t="s">
        <v>745</v>
      </c>
      <c r="W38" s="34" t="s">
        <v>745</v>
      </c>
      <c r="X38" s="34" t="s">
        <v>745</v>
      </c>
      <c r="Y38" s="34" t="s">
        <v>745</v>
      </c>
      <c r="Z38" s="34" t="s">
        <v>745</v>
      </c>
      <c r="AA38" s="34" t="s">
        <v>745</v>
      </c>
      <c r="AB38" s="34" t="s">
        <v>745</v>
      </c>
      <c r="AC38" s="34" t="s">
        <v>745</v>
      </c>
      <c r="AD38" s="34" t="s">
        <v>745</v>
      </c>
      <c r="AE38" s="34" t="s">
        <v>745</v>
      </c>
      <c r="AF38" s="34" t="s">
        <v>745</v>
      </c>
      <c r="AG38" s="34" t="s">
        <v>745</v>
      </c>
      <c r="AH38" s="34" t="s">
        <v>745</v>
      </c>
      <c r="AI38" s="34" t="s">
        <v>745</v>
      </c>
      <c r="AJ38" s="34" t="s">
        <v>745</v>
      </c>
      <c r="AK38" s="34" t="s">
        <v>745</v>
      </c>
      <c r="AL38" s="34" t="s">
        <v>745</v>
      </c>
      <c r="AM38" s="34" t="s">
        <v>745</v>
      </c>
      <c r="AN38" s="34" t="s">
        <v>745</v>
      </c>
      <c r="AO38" s="34" t="s">
        <v>745</v>
      </c>
      <c r="AP38" s="34" t="s">
        <v>745</v>
      </c>
      <c r="AQ38" s="34" t="s">
        <v>745</v>
      </c>
      <c r="AR38" s="34" t="s">
        <v>745</v>
      </c>
      <c r="AS38" s="34" t="s">
        <v>745</v>
      </c>
      <c r="AT38" s="34" t="s">
        <v>745</v>
      </c>
      <c r="AU38" s="34" t="s">
        <v>745</v>
      </c>
      <c r="AV38" s="34" t="s">
        <v>745</v>
      </c>
      <c r="AW38" s="34" t="s">
        <v>745</v>
      </c>
      <c r="AX38" s="34" t="s">
        <v>745</v>
      </c>
      <c r="AY38" s="34" t="s">
        <v>745</v>
      </c>
      <c r="AZ38" s="34" t="s">
        <v>745</v>
      </c>
      <c r="BA38" s="34" t="s">
        <v>745</v>
      </c>
      <c r="BB38" s="34" t="s">
        <v>745</v>
      </c>
      <c r="BC38" s="34" t="s">
        <v>745</v>
      </c>
      <c r="BD38" s="34" t="s">
        <v>745</v>
      </c>
      <c r="BE38" s="34" t="s">
        <v>745</v>
      </c>
      <c r="BF38" s="34">
        <v>7887</v>
      </c>
      <c r="BG38" s="34">
        <v>9147</v>
      </c>
      <c r="BH38" s="34">
        <v>10711</v>
      </c>
      <c r="BI38" s="34">
        <v>14209</v>
      </c>
      <c r="BJ38" s="34">
        <v>16612</v>
      </c>
      <c r="BK38" s="34">
        <v>18599</v>
      </c>
      <c r="BL38" s="34">
        <v>21477</v>
      </c>
      <c r="BM38" s="34">
        <v>25617</v>
      </c>
      <c r="BN38" s="34">
        <v>30728</v>
      </c>
      <c r="BO38" s="34">
        <v>21123</v>
      </c>
      <c r="BP38" s="34">
        <v>20067</v>
      </c>
      <c r="BQ38" s="34">
        <v>22663</v>
      </c>
      <c r="BR38" s="34">
        <v>20832</v>
      </c>
      <c r="BS38" s="34">
        <v>22022</v>
      </c>
      <c r="BT38" s="34">
        <v>22809</v>
      </c>
      <c r="BU38" s="34">
        <v>20571</v>
      </c>
      <c r="BV38" s="34">
        <v>21903</v>
      </c>
      <c r="BW38" s="34">
        <v>24829</v>
      </c>
      <c r="BX38" s="34">
        <v>28203</v>
      </c>
      <c r="BY38" s="34">
        <v>28160</v>
      </c>
    </row>
    <row r="39" spans="1:77" x14ac:dyDescent="0.35">
      <c r="A39" s="34">
        <v>1948</v>
      </c>
      <c r="B39" s="34">
        <v>1995</v>
      </c>
      <c r="C39" s="44" t="s">
        <v>80</v>
      </c>
      <c r="D39" s="44" t="s">
        <v>744</v>
      </c>
      <c r="E39" s="45" t="s">
        <v>716</v>
      </c>
      <c r="F39" s="34">
        <v>527</v>
      </c>
      <c r="G39" s="34">
        <v>451</v>
      </c>
      <c r="H39" s="34">
        <v>563</v>
      </c>
      <c r="I39" s="34">
        <v>698</v>
      </c>
      <c r="J39" s="34">
        <v>690</v>
      </c>
      <c r="K39" s="34">
        <v>547</v>
      </c>
      <c r="L39" s="34">
        <v>555</v>
      </c>
      <c r="M39" s="34">
        <v>575</v>
      </c>
      <c r="N39" s="34">
        <v>649</v>
      </c>
      <c r="O39" s="34">
        <v>813</v>
      </c>
      <c r="P39" s="34">
        <v>808</v>
      </c>
      <c r="Q39" s="34">
        <v>742</v>
      </c>
      <c r="R39" s="34">
        <v>638</v>
      </c>
      <c r="S39" s="34">
        <v>703</v>
      </c>
      <c r="T39" s="34">
        <v>759</v>
      </c>
      <c r="U39" s="34">
        <v>867</v>
      </c>
      <c r="V39" s="34">
        <v>1019</v>
      </c>
      <c r="W39" s="34">
        <v>866</v>
      </c>
      <c r="X39" s="34">
        <v>926</v>
      </c>
      <c r="Y39" s="34">
        <v>999</v>
      </c>
      <c r="Z39" s="34">
        <v>1102</v>
      </c>
      <c r="AA39" s="34">
        <v>1222</v>
      </c>
      <c r="AB39" s="34">
        <v>1311</v>
      </c>
      <c r="AC39" s="34">
        <v>1387</v>
      </c>
      <c r="AD39" s="34">
        <v>1292</v>
      </c>
      <c r="AE39" s="34">
        <v>1793</v>
      </c>
      <c r="AF39" s="34">
        <v>2648</v>
      </c>
      <c r="AG39" s="34">
        <v>3883</v>
      </c>
      <c r="AH39" s="34">
        <v>4066</v>
      </c>
      <c r="AI39" s="34">
        <v>4700</v>
      </c>
      <c r="AJ39" s="34">
        <v>4780</v>
      </c>
      <c r="AK39" s="34">
        <v>5085</v>
      </c>
      <c r="AL39" s="34">
        <v>6505</v>
      </c>
      <c r="AM39" s="34">
        <v>6545</v>
      </c>
      <c r="AN39" s="34">
        <v>6637</v>
      </c>
      <c r="AO39" s="34">
        <v>7211</v>
      </c>
      <c r="AP39" s="34">
        <v>8167</v>
      </c>
      <c r="AQ39" s="34">
        <v>7983</v>
      </c>
      <c r="AR39" s="34">
        <v>9173</v>
      </c>
      <c r="AS39" s="34">
        <v>7612</v>
      </c>
      <c r="AT39" s="34">
        <v>7579</v>
      </c>
      <c r="AU39" s="34">
        <v>7526</v>
      </c>
      <c r="AV39" s="34">
        <v>4600</v>
      </c>
      <c r="AW39" s="34">
        <v>2600</v>
      </c>
      <c r="AX39" s="34">
        <v>1500</v>
      </c>
      <c r="AY39" s="34">
        <v>1500</v>
      </c>
      <c r="AZ39" s="34">
        <v>2055</v>
      </c>
      <c r="BA39" s="34">
        <v>2825</v>
      </c>
      <c r="BB39" s="34">
        <v>3205</v>
      </c>
      <c r="BC39" s="34">
        <v>3987</v>
      </c>
      <c r="BD39" s="34">
        <v>4197</v>
      </c>
      <c r="BE39" s="34">
        <v>4365</v>
      </c>
      <c r="BF39" s="34">
        <v>4843</v>
      </c>
      <c r="BG39" s="34">
        <v>4839</v>
      </c>
      <c r="BH39" s="34">
        <v>4176</v>
      </c>
      <c r="BI39" s="34">
        <v>4673</v>
      </c>
      <c r="BJ39" s="34">
        <v>5615</v>
      </c>
      <c r="BK39" s="34">
        <v>8084</v>
      </c>
      <c r="BL39" s="34">
        <v>10258</v>
      </c>
      <c r="BM39" s="34">
        <v>10886</v>
      </c>
      <c r="BN39" s="34">
        <v>15373</v>
      </c>
      <c r="BO39" s="34">
        <v>9619</v>
      </c>
      <c r="BP39" s="34">
        <v>11496</v>
      </c>
      <c r="BQ39" s="34">
        <v>14243</v>
      </c>
      <c r="BR39" s="34">
        <v>13869</v>
      </c>
      <c r="BS39" s="34">
        <v>14707</v>
      </c>
      <c r="BT39" s="34">
        <v>13037</v>
      </c>
      <c r="BU39" s="34">
        <v>11702</v>
      </c>
      <c r="BV39" s="34">
        <v>10270</v>
      </c>
      <c r="BW39" s="34">
        <v>10172</v>
      </c>
      <c r="BX39" s="34">
        <v>11484</v>
      </c>
      <c r="BY39" s="34">
        <v>10700</v>
      </c>
    </row>
    <row r="40" spans="1:77" x14ac:dyDescent="0.35">
      <c r="A40" s="34">
        <v>1963</v>
      </c>
      <c r="B40" s="34">
        <v>1995</v>
      </c>
      <c r="C40" s="44" t="s">
        <v>82</v>
      </c>
      <c r="D40" s="44" t="s">
        <v>744</v>
      </c>
      <c r="E40" s="45" t="s">
        <v>716</v>
      </c>
      <c r="F40" s="34" t="s">
        <v>745</v>
      </c>
      <c r="G40" s="34" t="s">
        <v>745</v>
      </c>
      <c r="H40" s="34" t="s">
        <v>745</v>
      </c>
      <c r="I40" s="34" t="s">
        <v>745</v>
      </c>
      <c r="J40" s="34" t="s">
        <v>745</v>
      </c>
      <c r="K40" s="34" t="s">
        <v>745</v>
      </c>
      <c r="L40" s="34" t="s">
        <v>745</v>
      </c>
      <c r="M40" s="34" t="s">
        <v>745</v>
      </c>
      <c r="N40" s="34" t="s">
        <v>745</v>
      </c>
      <c r="O40" s="34" t="s">
        <v>745</v>
      </c>
      <c r="P40" s="34" t="s">
        <v>745</v>
      </c>
      <c r="Q40" s="34" t="s">
        <v>745</v>
      </c>
      <c r="R40" s="34" t="s">
        <v>745</v>
      </c>
      <c r="S40" s="34" t="s">
        <v>745</v>
      </c>
      <c r="T40" s="34" t="s">
        <v>745</v>
      </c>
      <c r="U40" s="34">
        <v>132</v>
      </c>
      <c r="V40" s="34">
        <v>105</v>
      </c>
      <c r="W40" s="34">
        <v>144</v>
      </c>
      <c r="X40" s="34">
        <v>155</v>
      </c>
      <c r="Y40" s="34">
        <v>165</v>
      </c>
      <c r="Z40" s="34">
        <v>170</v>
      </c>
      <c r="AA40" s="34">
        <v>208</v>
      </c>
      <c r="AB40" s="34">
        <v>236</v>
      </c>
      <c r="AC40" s="34">
        <v>260</v>
      </c>
      <c r="AD40" s="34">
        <v>317</v>
      </c>
      <c r="AE40" s="34">
        <v>451</v>
      </c>
      <c r="AF40" s="34">
        <v>407</v>
      </c>
      <c r="AG40" s="34">
        <v>308</v>
      </c>
      <c r="AH40" s="34">
        <v>432</v>
      </c>
      <c r="AI40" s="34">
        <v>623</v>
      </c>
      <c r="AJ40" s="34">
        <v>758</v>
      </c>
      <c r="AK40" s="34">
        <v>1010</v>
      </c>
      <c r="AL40" s="34">
        <v>1202</v>
      </c>
      <c r="AM40" s="34">
        <v>1166</v>
      </c>
      <c r="AN40" s="34">
        <v>1223</v>
      </c>
      <c r="AO40" s="34">
        <v>1219</v>
      </c>
      <c r="AP40" s="34">
        <v>1364</v>
      </c>
      <c r="AQ40" s="34">
        <v>1247</v>
      </c>
      <c r="AR40" s="34">
        <v>1272</v>
      </c>
      <c r="AS40" s="34">
        <v>1484</v>
      </c>
      <c r="AT40" s="34">
        <v>1859</v>
      </c>
      <c r="AU40" s="34">
        <v>2288</v>
      </c>
      <c r="AV40" s="34">
        <v>2568</v>
      </c>
      <c r="AW40" s="34">
        <v>2620</v>
      </c>
      <c r="AX40" s="34">
        <v>3313</v>
      </c>
      <c r="AY40" s="34">
        <v>2533</v>
      </c>
      <c r="AZ40" s="34">
        <v>3017</v>
      </c>
      <c r="BA40" s="34">
        <v>3690</v>
      </c>
      <c r="BB40" s="34">
        <v>3979</v>
      </c>
      <c r="BC40" s="34">
        <v>3655</v>
      </c>
      <c r="BD40" s="34">
        <v>3685</v>
      </c>
      <c r="BE40" s="34">
        <v>3618</v>
      </c>
      <c r="BF40" s="34">
        <v>3846</v>
      </c>
      <c r="BG40" s="34">
        <v>3923</v>
      </c>
      <c r="BH40" s="34">
        <v>4086</v>
      </c>
      <c r="BI40" s="34">
        <v>4466</v>
      </c>
      <c r="BJ40" s="34">
        <v>5502</v>
      </c>
      <c r="BK40" s="34">
        <v>6316</v>
      </c>
      <c r="BL40" s="34">
        <v>6928</v>
      </c>
      <c r="BM40" s="34">
        <v>8615</v>
      </c>
      <c r="BN40" s="34">
        <v>10644</v>
      </c>
      <c r="BO40" s="34">
        <v>7835</v>
      </c>
      <c r="BP40" s="34">
        <v>8569</v>
      </c>
      <c r="BQ40" s="34">
        <v>8678</v>
      </c>
      <c r="BR40" s="34">
        <v>7296</v>
      </c>
      <c r="BS40" s="34">
        <v>6314</v>
      </c>
      <c r="BT40" s="34">
        <v>7996</v>
      </c>
      <c r="BU40" s="34">
        <v>7023</v>
      </c>
      <c r="BV40" s="34">
        <v>7830</v>
      </c>
      <c r="BW40" s="34">
        <v>9231</v>
      </c>
      <c r="BX40" s="34">
        <v>10815</v>
      </c>
      <c r="BY40" s="34">
        <v>9167</v>
      </c>
    </row>
    <row r="41" spans="1:77" x14ac:dyDescent="0.35">
      <c r="A41" s="34">
        <v>1993</v>
      </c>
      <c r="B41" s="34">
        <v>1995</v>
      </c>
      <c r="C41" s="44" t="s">
        <v>84</v>
      </c>
      <c r="D41" s="44" t="s">
        <v>744</v>
      </c>
      <c r="E41" s="45" t="s">
        <v>716</v>
      </c>
      <c r="F41" s="34" t="s">
        <v>745</v>
      </c>
      <c r="G41" s="34" t="s">
        <v>745</v>
      </c>
      <c r="H41" s="34" t="s">
        <v>745</v>
      </c>
      <c r="I41" s="34" t="s">
        <v>745</v>
      </c>
      <c r="J41" s="34" t="s">
        <v>745</v>
      </c>
      <c r="K41" s="34" t="s">
        <v>745</v>
      </c>
      <c r="L41" s="34" t="s">
        <v>745</v>
      </c>
      <c r="M41" s="34" t="s">
        <v>745</v>
      </c>
      <c r="N41" s="34" t="s">
        <v>745</v>
      </c>
      <c r="O41" s="34" t="s">
        <v>745</v>
      </c>
      <c r="P41" s="34" t="s">
        <v>745</v>
      </c>
      <c r="Q41" s="34" t="s">
        <v>745</v>
      </c>
      <c r="R41" s="34" t="s">
        <v>745</v>
      </c>
      <c r="S41" s="34" t="s">
        <v>745</v>
      </c>
      <c r="T41" s="34" t="s">
        <v>745</v>
      </c>
      <c r="U41" s="34" t="s">
        <v>745</v>
      </c>
      <c r="V41" s="34" t="s">
        <v>745</v>
      </c>
      <c r="W41" s="34" t="s">
        <v>745</v>
      </c>
      <c r="X41" s="34" t="s">
        <v>745</v>
      </c>
      <c r="Y41" s="34" t="s">
        <v>745</v>
      </c>
      <c r="Z41" s="34" t="s">
        <v>745</v>
      </c>
      <c r="AA41" s="34" t="s">
        <v>745</v>
      </c>
      <c r="AB41" s="34" t="s">
        <v>745</v>
      </c>
      <c r="AC41" s="34" t="s">
        <v>745</v>
      </c>
      <c r="AD41" s="34" t="s">
        <v>745</v>
      </c>
      <c r="AE41" s="34" t="s">
        <v>745</v>
      </c>
      <c r="AF41" s="34" t="s">
        <v>745</v>
      </c>
      <c r="AG41" s="34" t="s">
        <v>745</v>
      </c>
      <c r="AH41" s="34" t="s">
        <v>745</v>
      </c>
      <c r="AI41" s="34" t="s">
        <v>745</v>
      </c>
      <c r="AJ41" s="34" t="s">
        <v>745</v>
      </c>
      <c r="AK41" s="34" t="s">
        <v>745</v>
      </c>
      <c r="AL41" s="34" t="s">
        <v>745</v>
      </c>
      <c r="AM41" s="34" t="s">
        <v>745</v>
      </c>
      <c r="AN41" s="34" t="s">
        <v>745</v>
      </c>
      <c r="AO41" s="34" t="s">
        <v>745</v>
      </c>
      <c r="AP41" s="34" t="s">
        <v>745</v>
      </c>
      <c r="AQ41" s="34" t="s">
        <v>745</v>
      </c>
      <c r="AR41" s="34" t="s">
        <v>745</v>
      </c>
      <c r="AS41" s="34" t="s">
        <v>745</v>
      </c>
      <c r="AT41" s="34" t="s">
        <v>745</v>
      </c>
      <c r="AU41" s="34" t="s">
        <v>745</v>
      </c>
      <c r="AV41" s="34" t="s">
        <v>745</v>
      </c>
      <c r="AW41" s="34" t="s">
        <v>745</v>
      </c>
      <c r="AX41" s="34" t="s">
        <v>745</v>
      </c>
      <c r="AY41" s="34">
        <v>14615</v>
      </c>
      <c r="AZ41" s="34">
        <v>17310</v>
      </c>
      <c r="BA41" s="34">
        <v>25085</v>
      </c>
      <c r="BB41" s="34">
        <v>27800</v>
      </c>
      <c r="BC41" s="34">
        <v>27105</v>
      </c>
      <c r="BD41" s="34">
        <v>28340</v>
      </c>
      <c r="BE41" s="34">
        <v>28463</v>
      </c>
      <c r="BF41" s="34">
        <v>31974</v>
      </c>
      <c r="BG41" s="34">
        <v>36297</v>
      </c>
      <c r="BH41" s="34">
        <v>40656</v>
      </c>
      <c r="BI41" s="34">
        <v>51728</v>
      </c>
      <c r="BJ41" s="34">
        <v>69967</v>
      </c>
      <c r="BK41" s="34">
        <v>76512</v>
      </c>
      <c r="BL41" s="34">
        <v>93191</v>
      </c>
      <c r="BM41" s="34">
        <v>118169</v>
      </c>
      <c r="BN41" s="34">
        <v>142038</v>
      </c>
      <c r="BO41" s="34">
        <v>105048</v>
      </c>
      <c r="BP41" s="34">
        <v>126652</v>
      </c>
      <c r="BQ41" s="34">
        <v>152125</v>
      </c>
      <c r="BR41" s="34">
        <v>141412</v>
      </c>
      <c r="BS41" s="34">
        <v>144259</v>
      </c>
      <c r="BT41" s="34">
        <v>154237</v>
      </c>
      <c r="BU41" s="34">
        <v>141364</v>
      </c>
      <c r="BV41" s="34">
        <v>143040</v>
      </c>
      <c r="BW41" s="34">
        <v>163352</v>
      </c>
      <c r="BX41" s="34">
        <v>184659</v>
      </c>
      <c r="BY41" s="34">
        <v>178916</v>
      </c>
    </row>
    <row r="42" spans="1:77" x14ac:dyDescent="0.35">
      <c r="A42" s="34">
        <v>1971</v>
      </c>
      <c r="B42" s="34">
        <v>1997</v>
      </c>
      <c r="C42" s="44" t="s">
        <v>70</v>
      </c>
      <c r="D42" s="44" t="s">
        <v>744</v>
      </c>
      <c r="E42" s="45" t="s">
        <v>716</v>
      </c>
      <c r="F42" s="34" t="s">
        <v>745</v>
      </c>
      <c r="G42" s="34" t="s">
        <v>745</v>
      </c>
      <c r="H42" s="34" t="s">
        <v>745</v>
      </c>
      <c r="I42" s="34" t="s">
        <v>745</v>
      </c>
      <c r="J42" s="34" t="s">
        <v>745</v>
      </c>
      <c r="K42" s="34" t="s">
        <v>745</v>
      </c>
      <c r="L42" s="34" t="s">
        <v>745</v>
      </c>
      <c r="M42" s="34" t="s">
        <v>745</v>
      </c>
      <c r="N42" s="34" t="s">
        <v>745</v>
      </c>
      <c r="O42" s="34" t="s">
        <v>745</v>
      </c>
      <c r="P42" s="34" t="s">
        <v>745</v>
      </c>
      <c r="Q42" s="34" t="s">
        <v>745</v>
      </c>
      <c r="R42" s="34" t="s">
        <v>745</v>
      </c>
      <c r="S42" s="34" t="s">
        <v>745</v>
      </c>
      <c r="T42" s="34" t="s">
        <v>745</v>
      </c>
      <c r="U42" s="34" t="s">
        <v>745</v>
      </c>
      <c r="V42" s="34" t="s">
        <v>745</v>
      </c>
      <c r="W42" s="34" t="s">
        <v>745</v>
      </c>
      <c r="X42" s="34" t="s">
        <v>745</v>
      </c>
      <c r="Y42" s="34" t="s">
        <v>745</v>
      </c>
      <c r="Z42" s="34" t="s">
        <v>745</v>
      </c>
      <c r="AA42" s="34" t="s">
        <v>745</v>
      </c>
      <c r="AB42" s="34" t="s">
        <v>745</v>
      </c>
      <c r="AC42" s="34">
        <v>203</v>
      </c>
      <c r="AD42" s="34">
        <v>208</v>
      </c>
      <c r="AE42" s="34">
        <v>251</v>
      </c>
      <c r="AF42" s="34">
        <v>349</v>
      </c>
      <c r="AG42" s="34">
        <v>300</v>
      </c>
      <c r="AH42" s="34">
        <v>224</v>
      </c>
      <c r="AI42" s="34">
        <v>203</v>
      </c>
      <c r="AJ42" s="34">
        <v>196</v>
      </c>
      <c r="AK42" s="34">
        <v>199</v>
      </c>
      <c r="AL42" s="34">
        <v>1519</v>
      </c>
      <c r="AM42" s="34">
        <v>1421</v>
      </c>
      <c r="AN42" s="34">
        <v>1297</v>
      </c>
      <c r="AO42" s="34">
        <v>1213</v>
      </c>
      <c r="AP42" s="34">
        <v>1176</v>
      </c>
      <c r="AQ42" s="34">
        <v>1247</v>
      </c>
      <c r="AR42" s="34">
        <v>1283</v>
      </c>
      <c r="AS42" s="34">
        <v>1774</v>
      </c>
      <c r="AT42" s="34">
        <v>1610</v>
      </c>
      <c r="AU42" s="34">
        <v>1925</v>
      </c>
      <c r="AV42" s="34">
        <v>1739</v>
      </c>
      <c r="AW42" s="34">
        <v>1304</v>
      </c>
      <c r="AX42" s="34">
        <v>935</v>
      </c>
      <c r="AY42" s="34">
        <v>614</v>
      </c>
      <c r="AZ42" s="34">
        <v>667</v>
      </c>
      <c r="BA42" s="34" t="s">
        <v>745</v>
      </c>
      <c r="BB42" s="34" t="s">
        <v>745</v>
      </c>
      <c r="BC42" s="34">
        <v>770</v>
      </c>
      <c r="BD42" s="34">
        <v>1102</v>
      </c>
      <c r="BE42" s="34">
        <v>568</v>
      </c>
      <c r="BF42" s="34">
        <v>683</v>
      </c>
      <c r="BG42" s="34">
        <v>790</v>
      </c>
      <c r="BH42" s="34">
        <v>1081</v>
      </c>
      <c r="BI42" s="34">
        <v>1495</v>
      </c>
      <c r="BJ42" s="34">
        <v>2051</v>
      </c>
      <c r="BK42" s="34">
        <v>2690</v>
      </c>
      <c r="BL42" s="34">
        <v>2892</v>
      </c>
      <c r="BM42" s="34">
        <v>3400</v>
      </c>
      <c r="BN42" s="34">
        <v>4300</v>
      </c>
      <c r="BO42" s="34">
        <v>3900</v>
      </c>
      <c r="BP42" s="34">
        <v>4500</v>
      </c>
      <c r="BQ42" s="34">
        <v>5500</v>
      </c>
      <c r="BR42" s="34">
        <v>6100</v>
      </c>
      <c r="BS42" s="34">
        <v>6300</v>
      </c>
      <c r="BT42" s="34">
        <v>7087</v>
      </c>
      <c r="BU42" s="34">
        <v>6300</v>
      </c>
      <c r="BV42" s="34">
        <v>4800</v>
      </c>
      <c r="BW42" s="34">
        <v>4900</v>
      </c>
      <c r="BX42" s="34">
        <v>6400</v>
      </c>
      <c r="BY42" s="34">
        <v>6200</v>
      </c>
    </row>
    <row r="43" spans="1:77" x14ac:dyDescent="0.35">
      <c r="A43" s="34">
        <v>1950</v>
      </c>
      <c r="B43" s="34">
        <v>1995</v>
      </c>
      <c r="C43" s="44" t="s">
        <v>92</v>
      </c>
      <c r="D43" s="44" t="s">
        <v>744</v>
      </c>
      <c r="E43" s="45" t="s">
        <v>716</v>
      </c>
      <c r="F43" s="34" t="s">
        <v>745</v>
      </c>
      <c r="G43" s="34" t="s">
        <v>745</v>
      </c>
      <c r="H43" s="34">
        <v>853</v>
      </c>
      <c r="I43" s="34">
        <v>1012</v>
      </c>
      <c r="J43" s="34">
        <v>962</v>
      </c>
      <c r="K43" s="34">
        <v>1000</v>
      </c>
      <c r="L43" s="34">
        <v>1170</v>
      </c>
      <c r="M43" s="34">
        <v>1178</v>
      </c>
      <c r="N43" s="34">
        <v>1311</v>
      </c>
      <c r="O43" s="34">
        <v>1358</v>
      </c>
      <c r="P43" s="34">
        <v>1347</v>
      </c>
      <c r="Q43" s="34">
        <v>1602</v>
      </c>
      <c r="R43" s="34">
        <v>1807</v>
      </c>
      <c r="S43" s="34">
        <v>1873</v>
      </c>
      <c r="T43" s="34">
        <v>2130</v>
      </c>
      <c r="U43" s="34">
        <v>2129</v>
      </c>
      <c r="V43" s="34">
        <v>2617</v>
      </c>
      <c r="W43" s="34">
        <v>2823</v>
      </c>
      <c r="X43" s="34">
        <v>3003</v>
      </c>
      <c r="Y43" s="34">
        <v>3153</v>
      </c>
      <c r="Z43" s="34">
        <v>3236</v>
      </c>
      <c r="AA43" s="34">
        <v>3813</v>
      </c>
      <c r="AB43" s="34">
        <v>4407</v>
      </c>
      <c r="AC43" s="34">
        <v>4608</v>
      </c>
      <c r="AD43" s="34">
        <v>5087</v>
      </c>
      <c r="AE43" s="34">
        <v>7802</v>
      </c>
      <c r="AF43" s="34">
        <v>9927</v>
      </c>
      <c r="AG43" s="34">
        <v>10368</v>
      </c>
      <c r="AH43" s="34">
        <v>12427</v>
      </c>
      <c r="AI43" s="34">
        <v>13265</v>
      </c>
      <c r="AJ43" s="34">
        <v>14808</v>
      </c>
      <c r="AK43" s="34">
        <v>18401</v>
      </c>
      <c r="AL43" s="34">
        <v>19340</v>
      </c>
      <c r="AM43" s="34">
        <v>17580</v>
      </c>
      <c r="AN43" s="34">
        <v>16692</v>
      </c>
      <c r="AO43" s="34">
        <v>16266</v>
      </c>
      <c r="AP43" s="34">
        <v>16613</v>
      </c>
      <c r="AQ43" s="34">
        <v>18245</v>
      </c>
      <c r="AR43" s="34">
        <v>22878</v>
      </c>
      <c r="AS43" s="34">
        <v>25499</v>
      </c>
      <c r="AT43" s="34">
        <v>27228</v>
      </c>
      <c r="AU43" s="34">
        <v>28015</v>
      </c>
      <c r="AV43" s="34">
        <v>33333</v>
      </c>
      <c r="AW43" s="34">
        <v>34190</v>
      </c>
      <c r="AX43" s="34">
        <v>35714</v>
      </c>
      <c r="AY43" s="34">
        <v>31309</v>
      </c>
      <c r="AZ43" s="34">
        <v>36691</v>
      </c>
      <c r="BA43" s="34">
        <v>45939</v>
      </c>
      <c r="BB43" s="34">
        <v>45291</v>
      </c>
      <c r="BC43" s="34">
        <v>44902</v>
      </c>
      <c r="BD43" s="34">
        <v>46873</v>
      </c>
      <c r="BE43" s="34">
        <v>45753</v>
      </c>
      <c r="BF43" s="34">
        <v>45557</v>
      </c>
      <c r="BG43" s="34">
        <v>45322</v>
      </c>
      <c r="BH43" s="34">
        <v>50320</v>
      </c>
      <c r="BI43" s="34">
        <v>57429</v>
      </c>
      <c r="BJ43" s="34">
        <v>68157</v>
      </c>
      <c r="BK43" s="34">
        <v>75581</v>
      </c>
      <c r="BL43" s="34">
        <v>85507</v>
      </c>
      <c r="BM43" s="34">
        <v>98027</v>
      </c>
      <c r="BN43" s="34">
        <v>109362</v>
      </c>
      <c r="BO43" s="34">
        <v>83133</v>
      </c>
      <c r="BP43" s="34">
        <v>83052</v>
      </c>
      <c r="BQ43" s="34">
        <v>95663</v>
      </c>
      <c r="BR43" s="34">
        <v>91925</v>
      </c>
      <c r="BS43" s="34">
        <v>97348</v>
      </c>
      <c r="BT43" s="34">
        <v>99572</v>
      </c>
      <c r="BU43" s="34">
        <v>85623</v>
      </c>
      <c r="BV43" s="34">
        <v>85513</v>
      </c>
      <c r="BW43" s="34">
        <v>92957</v>
      </c>
      <c r="BX43" s="34">
        <v>102605</v>
      </c>
      <c r="BY43" s="34">
        <v>97824</v>
      </c>
    </row>
    <row r="44" spans="1:77" x14ac:dyDescent="0.35">
      <c r="A44" s="34">
        <v>1994</v>
      </c>
      <c r="B44" s="34">
        <v>1995</v>
      </c>
      <c r="C44" s="44" t="s">
        <v>88</v>
      </c>
      <c r="D44" s="44" t="s">
        <v>744</v>
      </c>
      <c r="E44" s="45" t="s">
        <v>716</v>
      </c>
      <c r="F44" s="34" t="s">
        <v>745</v>
      </c>
      <c r="G44" s="34" t="s">
        <v>745</v>
      </c>
      <c r="H44" s="34" t="s">
        <v>745</v>
      </c>
      <c r="I44" s="34" t="s">
        <v>745</v>
      </c>
      <c r="J44" s="34" t="s">
        <v>745</v>
      </c>
      <c r="K44" s="34" t="s">
        <v>745</v>
      </c>
      <c r="L44" s="34" t="s">
        <v>745</v>
      </c>
      <c r="M44" s="34" t="s">
        <v>745</v>
      </c>
      <c r="N44" s="34" t="s">
        <v>745</v>
      </c>
      <c r="O44" s="34" t="s">
        <v>745</v>
      </c>
      <c r="P44" s="34" t="s">
        <v>745</v>
      </c>
      <c r="Q44" s="34" t="s">
        <v>745</v>
      </c>
      <c r="R44" s="34" t="s">
        <v>745</v>
      </c>
      <c r="S44" s="34" t="s">
        <v>745</v>
      </c>
      <c r="T44" s="34" t="s">
        <v>745</v>
      </c>
      <c r="U44" s="34" t="s">
        <v>745</v>
      </c>
      <c r="V44" s="34" t="s">
        <v>745</v>
      </c>
      <c r="W44" s="34" t="s">
        <v>745</v>
      </c>
      <c r="X44" s="34" t="s">
        <v>745</v>
      </c>
      <c r="Y44" s="34" t="s">
        <v>745</v>
      </c>
      <c r="Z44" s="34" t="s">
        <v>745</v>
      </c>
      <c r="AA44" s="34" t="s">
        <v>745</v>
      </c>
      <c r="AB44" s="34" t="s">
        <v>745</v>
      </c>
      <c r="AC44" s="34" t="s">
        <v>745</v>
      </c>
      <c r="AD44" s="34" t="s">
        <v>745</v>
      </c>
      <c r="AE44" s="34" t="s">
        <v>745</v>
      </c>
      <c r="AF44" s="34" t="s">
        <v>745</v>
      </c>
      <c r="AG44" s="34" t="s">
        <v>745</v>
      </c>
      <c r="AH44" s="34" t="s">
        <v>745</v>
      </c>
      <c r="AI44" s="34" t="s">
        <v>745</v>
      </c>
      <c r="AJ44" s="34" t="s">
        <v>745</v>
      </c>
      <c r="AK44" s="34" t="s">
        <v>745</v>
      </c>
      <c r="AL44" s="34" t="s">
        <v>745</v>
      </c>
      <c r="AM44" s="34" t="s">
        <v>745</v>
      </c>
      <c r="AN44" s="34" t="s">
        <v>745</v>
      </c>
      <c r="AO44" s="34" t="s">
        <v>745</v>
      </c>
      <c r="AP44" s="34" t="s">
        <v>745</v>
      </c>
      <c r="AQ44" s="34" t="s">
        <v>745</v>
      </c>
      <c r="AR44" s="34" t="s">
        <v>745</v>
      </c>
      <c r="AS44" s="34" t="s">
        <v>745</v>
      </c>
      <c r="AT44" s="34" t="s">
        <v>745</v>
      </c>
      <c r="AU44" s="34" t="s">
        <v>745</v>
      </c>
      <c r="AV44" s="34" t="s">
        <v>745</v>
      </c>
      <c r="AW44" s="34" t="s">
        <v>745</v>
      </c>
      <c r="AX44" s="34" t="s">
        <v>745</v>
      </c>
      <c r="AY44" s="34" t="s">
        <v>745</v>
      </c>
      <c r="AZ44" s="34">
        <v>196</v>
      </c>
      <c r="BA44" s="34">
        <v>177</v>
      </c>
      <c r="BB44" s="34">
        <v>172</v>
      </c>
      <c r="BC44" s="34">
        <v>176</v>
      </c>
      <c r="BD44" s="34">
        <v>196</v>
      </c>
      <c r="BE44" s="34">
        <v>194</v>
      </c>
      <c r="BF44" s="34">
        <v>207</v>
      </c>
      <c r="BG44" s="34">
        <v>196</v>
      </c>
      <c r="BH44" s="34">
        <v>197</v>
      </c>
      <c r="BI44" s="34">
        <v>238</v>
      </c>
      <c r="BJ44" s="34">
        <v>261</v>
      </c>
      <c r="BK44" s="34">
        <v>277</v>
      </c>
      <c r="BL44" s="34">
        <v>336</v>
      </c>
      <c r="BM44" s="34">
        <v>473</v>
      </c>
      <c r="BN44" s="34">
        <v>574</v>
      </c>
      <c r="BO44" s="34">
        <v>451</v>
      </c>
      <c r="BP44" s="34">
        <v>374</v>
      </c>
      <c r="BQ44" s="34">
        <v>511</v>
      </c>
      <c r="BR44" s="34">
        <v>564</v>
      </c>
      <c r="BS44" s="34">
        <v>719</v>
      </c>
      <c r="BT44" s="34">
        <v>803</v>
      </c>
      <c r="BU44" s="34">
        <v>871</v>
      </c>
      <c r="BV44" s="34">
        <v>2327</v>
      </c>
      <c r="BW44" s="34">
        <v>3576</v>
      </c>
      <c r="BX44" s="34">
        <v>3603</v>
      </c>
      <c r="BY44" s="34">
        <v>3943</v>
      </c>
    </row>
    <row r="45" spans="1:77" x14ac:dyDescent="0.35">
      <c r="A45" s="34">
        <v>1993</v>
      </c>
      <c r="B45" s="34">
        <v>1995</v>
      </c>
      <c r="C45" s="44" t="s">
        <v>90</v>
      </c>
      <c r="D45" s="44" t="s">
        <v>744</v>
      </c>
      <c r="E45" s="45" t="s">
        <v>716</v>
      </c>
      <c r="F45" s="34" t="s">
        <v>745</v>
      </c>
      <c r="G45" s="34" t="s">
        <v>745</v>
      </c>
      <c r="H45" s="34" t="s">
        <v>745</v>
      </c>
      <c r="I45" s="34" t="s">
        <v>745</v>
      </c>
      <c r="J45" s="34" t="s">
        <v>745</v>
      </c>
      <c r="K45" s="34" t="s">
        <v>745</v>
      </c>
      <c r="L45" s="34" t="s">
        <v>745</v>
      </c>
      <c r="M45" s="34" t="s">
        <v>745</v>
      </c>
      <c r="N45" s="34" t="s">
        <v>745</v>
      </c>
      <c r="O45" s="34" t="s">
        <v>745</v>
      </c>
      <c r="P45" s="34" t="s">
        <v>745</v>
      </c>
      <c r="Q45" s="34" t="s">
        <v>745</v>
      </c>
      <c r="R45" s="34" t="s">
        <v>745</v>
      </c>
      <c r="S45" s="34" t="s">
        <v>745</v>
      </c>
      <c r="T45" s="34" t="s">
        <v>745</v>
      </c>
      <c r="U45" s="34" t="s">
        <v>745</v>
      </c>
      <c r="V45" s="34" t="s">
        <v>745</v>
      </c>
      <c r="W45" s="34" t="s">
        <v>745</v>
      </c>
      <c r="X45" s="34" t="s">
        <v>745</v>
      </c>
      <c r="Y45" s="34" t="s">
        <v>745</v>
      </c>
      <c r="Z45" s="34" t="s">
        <v>745</v>
      </c>
      <c r="AA45" s="34" t="s">
        <v>745</v>
      </c>
      <c r="AB45" s="34" t="s">
        <v>745</v>
      </c>
      <c r="AC45" s="34" t="s">
        <v>745</v>
      </c>
      <c r="AD45" s="34" t="s">
        <v>745</v>
      </c>
      <c r="AE45" s="34" t="s">
        <v>745</v>
      </c>
      <c r="AF45" s="34" t="s">
        <v>745</v>
      </c>
      <c r="AG45" s="34" t="s">
        <v>745</v>
      </c>
      <c r="AH45" s="34" t="s">
        <v>745</v>
      </c>
      <c r="AI45" s="34" t="s">
        <v>745</v>
      </c>
      <c r="AJ45" s="34" t="s">
        <v>745</v>
      </c>
      <c r="AK45" s="34" t="s">
        <v>745</v>
      </c>
      <c r="AL45" s="34" t="s">
        <v>745</v>
      </c>
      <c r="AM45" s="34" t="s">
        <v>745</v>
      </c>
      <c r="AN45" s="34" t="s">
        <v>745</v>
      </c>
      <c r="AO45" s="34" t="s">
        <v>745</v>
      </c>
      <c r="AP45" s="34" t="s">
        <v>745</v>
      </c>
      <c r="AQ45" s="34" t="s">
        <v>745</v>
      </c>
      <c r="AR45" s="34" t="s">
        <v>745</v>
      </c>
      <c r="AS45" s="34" t="s">
        <v>745</v>
      </c>
      <c r="AT45" s="34" t="s">
        <v>745</v>
      </c>
      <c r="AU45" s="34" t="s">
        <v>745</v>
      </c>
      <c r="AV45" s="34" t="s">
        <v>745</v>
      </c>
      <c r="AW45" s="34" t="s">
        <v>745</v>
      </c>
      <c r="AX45" s="34" t="s">
        <v>745</v>
      </c>
      <c r="AY45" s="34">
        <v>93</v>
      </c>
      <c r="AZ45" s="34">
        <v>96</v>
      </c>
      <c r="BA45" s="34">
        <v>113</v>
      </c>
      <c r="BB45" s="34">
        <v>133</v>
      </c>
      <c r="BC45" s="34">
        <v>135</v>
      </c>
      <c r="BD45" s="34">
        <v>132</v>
      </c>
      <c r="BE45" s="34">
        <v>138</v>
      </c>
      <c r="BF45" s="34">
        <v>148</v>
      </c>
      <c r="BG45" s="34">
        <v>131</v>
      </c>
      <c r="BH45" s="34">
        <v>116</v>
      </c>
      <c r="BI45" s="34">
        <v>128</v>
      </c>
      <c r="BJ45" s="34">
        <v>144</v>
      </c>
      <c r="BK45" s="34">
        <v>165</v>
      </c>
      <c r="BL45" s="34">
        <v>167</v>
      </c>
      <c r="BM45" s="34">
        <v>196</v>
      </c>
      <c r="BN45" s="34">
        <v>247</v>
      </c>
      <c r="BO45" s="34">
        <v>225</v>
      </c>
      <c r="BP45" s="34">
        <v>224</v>
      </c>
      <c r="BQ45" s="34">
        <v>226</v>
      </c>
      <c r="BR45" s="34">
        <v>208</v>
      </c>
      <c r="BS45" s="34">
        <v>203</v>
      </c>
      <c r="BT45" s="34">
        <v>230</v>
      </c>
      <c r="BU45" s="34">
        <v>214</v>
      </c>
      <c r="BV45" s="34">
        <v>214</v>
      </c>
      <c r="BW45" s="34">
        <v>198</v>
      </c>
      <c r="BX45" s="34">
        <v>302</v>
      </c>
      <c r="BY45" s="34">
        <v>294</v>
      </c>
    </row>
    <row r="46" spans="1:77" x14ac:dyDescent="0.35">
      <c r="A46" s="34">
        <v>1950</v>
      </c>
      <c r="B46" s="34">
        <v>1995</v>
      </c>
      <c r="C46" s="44" t="s">
        <v>94</v>
      </c>
      <c r="D46" s="44" t="s">
        <v>744</v>
      </c>
      <c r="E46" s="45" t="s">
        <v>716</v>
      </c>
      <c r="F46" s="34" t="s">
        <v>745</v>
      </c>
      <c r="G46" s="34" t="s">
        <v>745</v>
      </c>
      <c r="H46" s="34">
        <v>50</v>
      </c>
      <c r="I46" s="34">
        <v>86</v>
      </c>
      <c r="J46" s="34">
        <v>110</v>
      </c>
      <c r="K46" s="34">
        <v>99</v>
      </c>
      <c r="L46" s="34">
        <v>94</v>
      </c>
      <c r="M46" s="34">
        <v>114</v>
      </c>
      <c r="N46" s="34">
        <v>126</v>
      </c>
      <c r="O46" s="34">
        <v>136</v>
      </c>
      <c r="P46" s="34">
        <v>149</v>
      </c>
      <c r="Q46" s="34">
        <v>135</v>
      </c>
      <c r="R46" s="34">
        <v>100</v>
      </c>
      <c r="S46" s="34">
        <v>80</v>
      </c>
      <c r="T46" s="34">
        <v>148</v>
      </c>
      <c r="U46" s="34">
        <v>184</v>
      </c>
      <c r="V46" s="34">
        <v>221</v>
      </c>
      <c r="W46" s="34">
        <v>97</v>
      </c>
      <c r="X46" s="34">
        <v>181</v>
      </c>
      <c r="Y46" s="34">
        <v>197</v>
      </c>
      <c r="Z46" s="34">
        <v>222</v>
      </c>
      <c r="AA46" s="34">
        <v>246</v>
      </c>
      <c r="AB46" s="34">
        <v>304</v>
      </c>
      <c r="AC46" s="34">
        <v>358</v>
      </c>
      <c r="AD46" s="34">
        <v>388</v>
      </c>
      <c r="AE46" s="34">
        <v>489</v>
      </c>
      <c r="AF46" s="34">
        <v>808</v>
      </c>
      <c r="AG46" s="34">
        <v>889</v>
      </c>
      <c r="AH46" s="34">
        <v>878</v>
      </c>
      <c r="AI46" s="34">
        <v>975</v>
      </c>
      <c r="AJ46" s="34">
        <v>987</v>
      </c>
      <c r="AK46" s="34">
        <v>1213</v>
      </c>
      <c r="AL46" s="34">
        <v>1964</v>
      </c>
      <c r="AM46" s="34">
        <v>1951</v>
      </c>
      <c r="AN46" s="34">
        <v>1693</v>
      </c>
      <c r="AO46" s="34">
        <v>1699</v>
      </c>
      <c r="AP46" s="34">
        <v>1645</v>
      </c>
      <c r="AQ46" s="34">
        <v>1787</v>
      </c>
      <c r="AR46" s="34">
        <v>2009</v>
      </c>
      <c r="AS46" s="34">
        <v>2419</v>
      </c>
      <c r="AT46" s="34">
        <v>2630</v>
      </c>
      <c r="AU46" s="34">
        <v>3216</v>
      </c>
      <c r="AV46" s="34">
        <v>3006</v>
      </c>
      <c r="AW46" s="34">
        <v>3054</v>
      </c>
      <c r="AX46" s="34">
        <v>3859</v>
      </c>
      <c r="AY46" s="34">
        <v>4654</v>
      </c>
      <c r="AZ46" s="34">
        <v>4903</v>
      </c>
      <c r="BA46" s="34">
        <v>5170</v>
      </c>
      <c r="BB46" s="34">
        <v>5727</v>
      </c>
      <c r="BC46" s="34">
        <v>6609</v>
      </c>
      <c r="BD46" s="34">
        <v>7597</v>
      </c>
      <c r="BE46" s="34">
        <v>8041</v>
      </c>
      <c r="BF46" s="34">
        <v>9479</v>
      </c>
      <c r="BG46" s="34">
        <v>8779</v>
      </c>
      <c r="BH46" s="34">
        <v>8838</v>
      </c>
      <c r="BI46" s="34">
        <v>7627</v>
      </c>
      <c r="BJ46" s="34">
        <v>7888</v>
      </c>
      <c r="BK46" s="34">
        <v>9869</v>
      </c>
      <c r="BL46" s="34">
        <v>12174</v>
      </c>
      <c r="BM46" s="34">
        <v>13597</v>
      </c>
      <c r="BN46" s="34">
        <v>15993</v>
      </c>
      <c r="BO46" s="34">
        <v>12296</v>
      </c>
      <c r="BP46" s="34">
        <v>15489</v>
      </c>
      <c r="BQ46" s="34">
        <v>17409</v>
      </c>
      <c r="BR46" s="34">
        <v>17739</v>
      </c>
      <c r="BS46" s="34">
        <v>16873</v>
      </c>
      <c r="BT46" s="34">
        <v>17273</v>
      </c>
      <c r="BU46" s="34">
        <v>16907</v>
      </c>
      <c r="BV46" s="34">
        <v>17399</v>
      </c>
      <c r="BW46" s="34">
        <v>17734</v>
      </c>
      <c r="BX46" s="34">
        <v>20209</v>
      </c>
      <c r="BY46" s="34">
        <v>20288</v>
      </c>
    </row>
    <row r="47" spans="1:77" x14ac:dyDescent="0.35">
      <c r="B47" s="34">
        <v>1996</v>
      </c>
      <c r="C47" s="44" t="s">
        <v>96</v>
      </c>
      <c r="D47" s="44" t="s">
        <v>744</v>
      </c>
      <c r="E47" s="45" t="s">
        <v>716</v>
      </c>
      <c r="F47" s="34" t="s">
        <v>745</v>
      </c>
      <c r="G47" s="34" t="s">
        <v>745</v>
      </c>
      <c r="H47" s="34" t="s">
        <v>745</v>
      </c>
      <c r="I47" s="34" t="s">
        <v>745</v>
      </c>
      <c r="J47" s="34" t="s">
        <v>745</v>
      </c>
      <c r="K47" s="34" t="s">
        <v>745</v>
      </c>
      <c r="L47" s="34" t="s">
        <v>745</v>
      </c>
      <c r="M47" s="34" t="s">
        <v>745</v>
      </c>
      <c r="N47" s="34" t="s">
        <v>745</v>
      </c>
      <c r="O47" s="34" t="s">
        <v>745</v>
      </c>
      <c r="P47" s="34" t="s">
        <v>745</v>
      </c>
      <c r="Q47" s="34" t="s">
        <v>745</v>
      </c>
      <c r="R47" s="34" t="s">
        <v>745</v>
      </c>
      <c r="S47" s="34" t="s">
        <v>745</v>
      </c>
      <c r="T47" s="34" t="s">
        <v>745</v>
      </c>
      <c r="U47" s="34" t="s">
        <v>745</v>
      </c>
      <c r="V47" s="34" t="s">
        <v>745</v>
      </c>
      <c r="W47" s="34" t="s">
        <v>745</v>
      </c>
      <c r="X47" s="34" t="s">
        <v>745</v>
      </c>
      <c r="Y47" s="34" t="s">
        <v>745</v>
      </c>
      <c r="Z47" s="34" t="s">
        <v>745</v>
      </c>
      <c r="AA47" s="34" t="s">
        <v>745</v>
      </c>
      <c r="AB47" s="34" t="s">
        <v>745</v>
      </c>
      <c r="AC47" s="34" t="s">
        <v>745</v>
      </c>
      <c r="AD47" s="34" t="s">
        <v>745</v>
      </c>
      <c r="AE47" s="34" t="s">
        <v>745</v>
      </c>
      <c r="AF47" s="34" t="s">
        <v>745</v>
      </c>
      <c r="AG47" s="34" t="s">
        <v>745</v>
      </c>
      <c r="AH47" s="34" t="s">
        <v>745</v>
      </c>
      <c r="AI47" s="34" t="s">
        <v>745</v>
      </c>
      <c r="AJ47" s="34" t="s">
        <v>745</v>
      </c>
      <c r="AK47" s="34" t="s">
        <v>745</v>
      </c>
      <c r="AL47" s="34" t="s">
        <v>745</v>
      </c>
      <c r="AM47" s="34" t="s">
        <v>745</v>
      </c>
      <c r="AN47" s="34" t="s">
        <v>745</v>
      </c>
      <c r="AO47" s="34" t="s">
        <v>745</v>
      </c>
      <c r="AP47" s="34" t="s">
        <v>745</v>
      </c>
      <c r="AQ47" s="34" t="s">
        <v>745</v>
      </c>
      <c r="AR47" s="34" t="s">
        <v>745</v>
      </c>
      <c r="AS47" s="34" t="s">
        <v>745</v>
      </c>
      <c r="AT47" s="34" t="s">
        <v>745</v>
      </c>
      <c r="AU47" s="34" t="s">
        <v>745</v>
      </c>
      <c r="AV47" s="34" t="s">
        <v>745</v>
      </c>
      <c r="AW47" s="34" t="s">
        <v>745</v>
      </c>
      <c r="AX47" s="34" t="s">
        <v>745</v>
      </c>
      <c r="AY47" s="34" t="s">
        <v>745</v>
      </c>
      <c r="AZ47" s="34" t="s">
        <v>745</v>
      </c>
      <c r="BA47" s="34" t="s">
        <v>745</v>
      </c>
      <c r="BB47" s="34">
        <v>3935</v>
      </c>
      <c r="BC47" s="34">
        <v>4955</v>
      </c>
      <c r="BD47" s="34">
        <v>5576</v>
      </c>
      <c r="BE47" s="34">
        <v>3017</v>
      </c>
      <c r="BF47" s="34">
        <v>3721</v>
      </c>
      <c r="BG47" s="34">
        <v>5363</v>
      </c>
      <c r="BH47" s="34">
        <v>6431</v>
      </c>
      <c r="BI47" s="34">
        <v>6703</v>
      </c>
      <c r="BJ47" s="34">
        <v>8226</v>
      </c>
      <c r="BK47" s="34">
        <v>10287</v>
      </c>
      <c r="BL47" s="34">
        <v>12114</v>
      </c>
      <c r="BM47" s="34">
        <v>13893</v>
      </c>
      <c r="BN47" s="34">
        <v>18852</v>
      </c>
      <c r="BO47" s="34">
        <v>15090</v>
      </c>
      <c r="BP47" s="34">
        <v>20591</v>
      </c>
      <c r="BQ47" s="34">
        <v>24438</v>
      </c>
      <c r="BR47" s="34">
        <v>25477</v>
      </c>
      <c r="BS47" s="34">
        <v>27146</v>
      </c>
      <c r="BT47" s="34">
        <v>27726</v>
      </c>
      <c r="BU47" s="34">
        <v>21518</v>
      </c>
      <c r="BV47" s="34">
        <v>16324</v>
      </c>
      <c r="BW47" s="34">
        <v>20010</v>
      </c>
      <c r="BX47" s="34">
        <v>23177</v>
      </c>
      <c r="BY47" s="34">
        <v>22564</v>
      </c>
    </row>
    <row r="48" spans="1:77" x14ac:dyDescent="0.35">
      <c r="A48" s="34">
        <v>1970</v>
      </c>
      <c r="B48" s="34">
        <v>1995</v>
      </c>
      <c r="C48" s="44" t="s">
        <v>98</v>
      </c>
      <c r="D48" s="44" t="s">
        <v>744</v>
      </c>
      <c r="E48" s="45" t="s">
        <v>716</v>
      </c>
      <c r="F48" s="34" t="s">
        <v>745</v>
      </c>
      <c r="G48" s="34" t="s">
        <v>745</v>
      </c>
      <c r="H48" s="34" t="s">
        <v>745</v>
      </c>
      <c r="I48" s="34" t="s">
        <v>745</v>
      </c>
      <c r="J48" s="34" t="s">
        <v>745</v>
      </c>
      <c r="K48" s="34" t="s">
        <v>745</v>
      </c>
      <c r="L48" s="34" t="s">
        <v>745</v>
      </c>
      <c r="M48" s="34" t="s">
        <v>745</v>
      </c>
      <c r="N48" s="34" t="s">
        <v>745</v>
      </c>
      <c r="O48" s="34" t="s">
        <v>745</v>
      </c>
      <c r="P48" s="34" t="s">
        <v>745</v>
      </c>
      <c r="Q48" s="34" t="s">
        <v>745</v>
      </c>
      <c r="R48" s="34" t="s">
        <v>745</v>
      </c>
      <c r="S48" s="34" t="s">
        <v>745</v>
      </c>
      <c r="T48" s="34" t="s">
        <v>745</v>
      </c>
      <c r="U48" s="34" t="s">
        <v>745</v>
      </c>
      <c r="V48" s="34" t="s">
        <v>745</v>
      </c>
      <c r="W48" s="34" t="s">
        <v>745</v>
      </c>
      <c r="X48" s="34" t="s">
        <v>745</v>
      </c>
      <c r="Y48" s="34" t="s">
        <v>745</v>
      </c>
      <c r="Z48" s="34" t="s">
        <v>745</v>
      </c>
      <c r="AA48" s="34" t="s">
        <v>745</v>
      </c>
      <c r="AB48" s="34">
        <v>787</v>
      </c>
      <c r="AC48" s="34">
        <v>920</v>
      </c>
      <c r="AD48" s="34">
        <v>899</v>
      </c>
      <c r="AE48" s="34">
        <v>915</v>
      </c>
      <c r="AF48" s="34">
        <v>2351</v>
      </c>
      <c r="AG48" s="34">
        <v>3934</v>
      </c>
      <c r="AH48" s="34">
        <v>3807</v>
      </c>
      <c r="AI48" s="34">
        <v>4815</v>
      </c>
      <c r="AJ48" s="34">
        <v>6727</v>
      </c>
      <c r="AK48" s="34">
        <v>3837</v>
      </c>
      <c r="AL48" s="34">
        <v>4860</v>
      </c>
      <c r="AM48" s="34">
        <v>8782</v>
      </c>
      <c r="AN48" s="34">
        <v>9078</v>
      </c>
      <c r="AO48" s="34">
        <v>10275</v>
      </c>
      <c r="AP48" s="34">
        <v>10766</v>
      </c>
      <c r="AQ48" s="34">
        <v>11104</v>
      </c>
      <c r="AR48" s="34">
        <v>11502</v>
      </c>
      <c r="AS48" s="34">
        <v>16225</v>
      </c>
      <c r="AT48" s="34">
        <v>23298</v>
      </c>
      <c r="AU48" s="34">
        <v>18774</v>
      </c>
      <c r="AV48" s="34">
        <v>9216</v>
      </c>
      <c r="AW48" s="34">
        <v>7862</v>
      </c>
      <c r="AX48" s="34">
        <v>8245</v>
      </c>
      <c r="AY48" s="34">
        <v>8214</v>
      </c>
      <c r="AZ48" s="34">
        <v>10185</v>
      </c>
      <c r="BA48" s="34">
        <v>11739</v>
      </c>
      <c r="BB48" s="34">
        <v>13019</v>
      </c>
      <c r="BC48" s="34">
        <v>13211</v>
      </c>
      <c r="BD48" s="34">
        <v>16166</v>
      </c>
      <c r="BE48" s="34">
        <v>16022</v>
      </c>
      <c r="BF48" s="34">
        <v>14578</v>
      </c>
      <c r="BG48" s="34">
        <v>13376</v>
      </c>
      <c r="BH48" s="34">
        <v>12770</v>
      </c>
      <c r="BI48" s="34">
        <v>12950</v>
      </c>
      <c r="BJ48" s="34">
        <v>15950</v>
      </c>
      <c r="BK48" s="34">
        <v>22449</v>
      </c>
      <c r="BL48" s="34">
        <v>27300</v>
      </c>
      <c r="BM48" s="34">
        <v>37100</v>
      </c>
      <c r="BN48" s="34">
        <v>48382</v>
      </c>
      <c r="BO48" s="34">
        <v>44946</v>
      </c>
      <c r="BP48" s="34">
        <v>52923</v>
      </c>
      <c r="BQ48" s="34">
        <v>58903</v>
      </c>
      <c r="BR48" s="34">
        <v>69200</v>
      </c>
      <c r="BS48" s="34">
        <v>66180</v>
      </c>
      <c r="BT48" s="34">
        <v>66786</v>
      </c>
      <c r="BU48" s="34">
        <v>63574</v>
      </c>
      <c r="BV48" s="34">
        <v>55789</v>
      </c>
      <c r="BW48" s="34">
        <v>61627</v>
      </c>
      <c r="BX48" s="34">
        <v>72000</v>
      </c>
      <c r="BY48" s="34">
        <v>70919</v>
      </c>
    </row>
    <row r="49" spans="1:77" x14ac:dyDescent="0.35">
      <c r="A49" s="34">
        <v>1991</v>
      </c>
      <c r="B49" s="34">
        <v>1995</v>
      </c>
      <c r="C49" s="44" t="s">
        <v>276</v>
      </c>
      <c r="D49" s="44" t="s">
        <v>744</v>
      </c>
      <c r="E49" s="45" t="s">
        <v>716</v>
      </c>
      <c r="F49" s="34" t="s">
        <v>745</v>
      </c>
      <c r="G49" s="34" t="s">
        <v>745</v>
      </c>
      <c r="H49" s="34" t="s">
        <v>745</v>
      </c>
      <c r="I49" s="34" t="s">
        <v>745</v>
      </c>
      <c r="J49" s="34" t="s">
        <v>745</v>
      </c>
      <c r="K49" s="34" t="s">
        <v>745</v>
      </c>
      <c r="L49" s="34" t="s">
        <v>745</v>
      </c>
      <c r="M49" s="34" t="s">
        <v>745</v>
      </c>
      <c r="N49" s="34" t="s">
        <v>745</v>
      </c>
      <c r="O49" s="34" t="s">
        <v>745</v>
      </c>
      <c r="P49" s="34" t="s">
        <v>745</v>
      </c>
      <c r="Q49" s="34" t="s">
        <v>745</v>
      </c>
      <c r="R49" s="34" t="s">
        <v>745</v>
      </c>
      <c r="S49" s="34" t="s">
        <v>745</v>
      </c>
      <c r="T49" s="34" t="s">
        <v>745</v>
      </c>
      <c r="U49" s="34" t="s">
        <v>745</v>
      </c>
      <c r="V49" s="34" t="s">
        <v>745</v>
      </c>
      <c r="W49" s="34" t="s">
        <v>745</v>
      </c>
      <c r="X49" s="34" t="s">
        <v>745</v>
      </c>
      <c r="Y49" s="34" t="s">
        <v>745</v>
      </c>
      <c r="Z49" s="34" t="s">
        <v>745</v>
      </c>
      <c r="AA49" s="34" t="s">
        <v>745</v>
      </c>
      <c r="AB49" s="34" t="s">
        <v>745</v>
      </c>
      <c r="AC49" s="34" t="s">
        <v>745</v>
      </c>
      <c r="AD49" s="34" t="s">
        <v>745</v>
      </c>
      <c r="AE49" s="34" t="s">
        <v>745</v>
      </c>
      <c r="AF49" s="34" t="s">
        <v>745</v>
      </c>
      <c r="AG49" s="34" t="s">
        <v>745</v>
      </c>
      <c r="AH49" s="34" t="s">
        <v>745</v>
      </c>
      <c r="AI49" s="34" t="s">
        <v>745</v>
      </c>
      <c r="AJ49" s="34" t="s">
        <v>745</v>
      </c>
      <c r="AK49" s="34" t="s">
        <v>745</v>
      </c>
      <c r="AL49" s="34" t="s">
        <v>745</v>
      </c>
      <c r="AM49" s="34" t="s">
        <v>745</v>
      </c>
      <c r="AN49" s="34" t="s">
        <v>745</v>
      </c>
      <c r="AO49" s="34" t="s">
        <v>745</v>
      </c>
      <c r="AP49" s="34" t="s">
        <v>745</v>
      </c>
      <c r="AQ49" s="34" t="s">
        <v>745</v>
      </c>
      <c r="AR49" s="34" t="s">
        <v>745</v>
      </c>
      <c r="AS49" s="34" t="s">
        <v>745</v>
      </c>
      <c r="AT49" s="34" t="s">
        <v>745</v>
      </c>
      <c r="AU49" s="34" t="s">
        <v>745</v>
      </c>
      <c r="AV49" s="34" t="s">
        <v>745</v>
      </c>
      <c r="AW49" s="34">
        <v>1516</v>
      </c>
      <c r="AX49" s="34">
        <v>1855</v>
      </c>
      <c r="AY49" s="34">
        <v>2145</v>
      </c>
      <c r="AZ49" s="34">
        <v>2547</v>
      </c>
      <c r="BA49" s="34">
        <v>3329</v>
      </c>
      <c r="BB49" s="34">
        <v>3223</v>
      </c>
      <c r="BC49" s="34">
        <v>3739</v>
      </c>
      <c r="BD49" s="34">
        <v>3962</v>
      </c>
      <c r="BE49" s="34">
        <v>4095</v>
      </c>
      <c r="BF49" s="34">
        <v>4947</v>
      </c>
      <c r="BG49" s="34">
        <v>5027</v>
      </c>
      <c r="BH49" s="34">
        <v>5184</v>
      </c>
      <c r="BI49" s="34">
        <v>5754</v>
      </c>
      <c r="BJ49" s="34">
        <v>6329</v>
      </c>
      <c r="BK49" s="34">
        <v>6690</v>
      </c>
      <c r="BL49" s="34">
        <v>7663</v>
      </c>
      <c r="BM49" s="34">
        <v>8821</v>
      </c>
      <c r="BN49" s="34">
        <v>9818</v>
      </c>
      <c r="BO49" s="34">
        <v>7325</v>
      </c>
      <c r="BP49" s="34">
        <v>8416</v>
      </c>
      <c r="BQ49" s="34">
        <v>9965</v>
      </c>
      <c r="BR49" s="34">
        <v>10258</v>
      </c>
      <c r="BS49" s="34">
        <v>10772</v>
      </c>
      <c r="BT49" s="34">
        <v>10514</v>
      </c>
      <c r="BU49" s="34">
        <v>10293</v>
      </c>
      <c r="BV49" s="34">
        <v>9826</v>
      </c>
      <c r="BW49" s="34">
        <v>10572</v>
      </c>
      <c r="BX49" s="34">
        <v>11830</v>
      </c>
      <c r="BY49" s="34">
        <v>12018</v>
      </c>
    </row>
    <row r="50" spans="1:77" x14ac:dyDescent="0.35">
      <c r="B50" s="34">
        <v>1999</v>
      </c>
      <c r="C50" s="44" t="s">
        <v>102</v>
      </c>
      <c r="D50" s="44" t="s">
        <v>744</v>
      </c>
      <c r="E50" s="45" t="s">
        <v>716</v>
      </c>
      <c r="F50" s="34" t="s">
        <v>745</v>
      </c>
      <c r="G50" s="34" t="s">
        <v>745</v>
      </c>
      <c r="H50" s="34" t="s">
        <v>745</v>
      </c>
      <c r="I50" s="34" t="s">
        <v>745</v>
      </c>
      <c r="J50" s="34" t="s">
        <v>745</v>
      </c>
      <c r="K50" s="34" t="s">
        <v>745</v>
      </c>
      <c r="L50" s="34" t="s">
        <v>745</v>
      </c>
      <c r="M50" s="34" t="s">
        <v>745</v>
      </c>
      <c r="N50" s="34" t="s">
        <v>745</v>
      </c>
      <c r="O50" s="34" t="s">
        <v>745</v>
      </c>
      <c r="P50" s="34" t="s">
        <v>745</v>
      </c>
      <c r="Q50" s="34" t="s">
        <v>745</v>
      </c>
      <c r="R50" s="34" t="s">
        <v>745</v>
      </c>
      <c r="S50" s="34" t="s">
        <v>745</v>
      </c>
      <c r="T50" s="34" t="s">
        <v>745</v>
      </c>
      <c r="U50" s="34" t="s">
        <v>745</v>
      </c>
      <c r="V50" s="34" t="s">
        <v>745</v>
      </c>
      <c r="W50" s="34" t="s">
        <v>745</v>
      </c>
      <c r="X50" s="34" t="s">
        <v>745</v>
      </c>
      <c r="Y50" s="34" t="s">
        <v>745</v>
      </c>
      <c r="Z50" s="34" t="s">
        <v>745</v>
      </c>
      <c r="AA50" s="34" t="s">
        <v>745</v>
      </c>
      <c r="AB50" s="34" t="s">
        <v>745</v>
      </c>
      <c r="AC50" s="34" t="s">
        <v>745</v>
      </c>
      <c r="AD50" s="34" t="s">
        <v>745</v>
      </c>
      <c r="AE50" s="34" t="s">
        <v>745</v>
      </c>
      <c r="AF50" s="34" t="s">
        <v>745</v>
      </c>
      <c r="AG50" s="34" t="s">
        <v>745</v>
      </c>
      <c r="AH50" s="34" t="s">
        <v>745</v>
      </c>
      <c r="AI50" s="34" t="s">
        <v>745</v>
      </c>
      <c r="AJ50" s="34" t="s">
        <v>745</v>
      </c>
      <c r="AK50" s="34" t="s">
        <v>745</v>
      </c>
      <c r="AL50" s="34" t="s">
        <v>745</v>
      </c>
      <c r="AM50" s="34" t="s">
        <v>745</v>
      </c>
      <c r="AN50" s="34" t="s">
        <v>745</v>
      </c>
      <c r="AO50" s="34" t="s">
        <v>745</v>
      </c>
      <c r="AP50" s="34" t="s">
        <v>745</v>
      </c>
      <c r="AQ50" s="34" t="s">
        <v>745</v>
      </c>
      <c r="AR50" s="34" t="s">
        <v>745</v>
      </c>
      <c r="AS50" s="34" t="s">
        <v>745</v>
      </c>
      <c r="AT50" s="34" t="s">
        <v>745</v>
      </c>
      <c r="AU50" s="34" t="s">
        <v>745</v>
      </c>
      <c r="AV50" s="34" t="s">
        <v>745</v>
      </c>
      <c r="AW50" s="34" t="s">
        <v>745</v>
      </c>
      <c r="AX50" s="34" t="s">
        <v>745</v>
      </c>
      <c r="AY50" s="34" t="s">
        <v>745</v>
      </c>
      <c r="AZ50" s="34" t="s">
        <v>745</v>
      </c>
      <c r="BA50" s="34" t="s">
        <v>745</v>
      </c>
      <c r="BB50" s="34" t="s">
        <v>745</v>
      </c>
      <c r="BC50" s="34" t="s">
        <v>745</v>
      </c>
      <c r="BD50" s="34" t="s">
        <v>745</v>
      </c>
      <c r="BE50" s="34">
        <v>4109</v>
      </c>
      <c r="BF50" s="34">
        <v>5052</v>
      </c>
      <c r="BG50" s="34">
        <v>5230</v>
      </c>
      <c r="BH50" s="34">
        <v>5863</v>
      </c>
      <c r="BI50" s="34">
        <v>7967</v>
      </c>
      <c r="BJ50" s="34">
        <v>8336</v>
      </c>
      <c r="BK50" s="34">
        <v>10238</v>
      </c>
      <c r="BL50" s="34">
        <v>13449</v>
      </c>
      <c r="BM50" s="34">
        <v>15677</v>
      </c>
      <c r="BN50" s="34">
        <v>16026</v>
      </c>
      <c r="BO50" s="34">
        <v>10140</v>
      </c>
      <c r="BP50" s="34">
        <v>12287</v>
      </c>
      <c r="BQ50" s="34">
        <v>17459</v>
      </c>
      <c r="BR50" s="34">
        <v>18085</v>
      </c>
      <c r="BS50" s="34">
        <v>18464</v>
      </c>
      <c r="BT50" s="34">
        <v>18296</v>
      </c>
      <c r="BU50" s="34">
        <v>14521</v>
      </c>
      <c r="BV50" s="34">
        <v>14959</v>
      </c>
      <c r="BW50" s="34">
        <v>16674</v>
      </c>
      <c r="BX50" s="34">
        <v>19140</v>
      </c>
      <c r="BY50" s="34">
        <v>18018</v>
      </c>
    </row>
    <row r="51" spans="1:77" x14ac:dyDescent="0.35">
      <c r="A51" s="34">
        <v>1993</v>
      </c>
      <c r="B51" s="34">
        <v>1995</v>
      </c>
      <c r="C51" s="44" t="s">
        <v>286</v>
      </c>
      <c r="D51" s="44" t="s">
        <v>744</v>
      </c>
      <c r="E51" s="45" t="s">
        <v>716</v>
      </c>
      <c r="F51" s="34" t="s">
        <v>745</v>
      </c>
      <c r="G51" s="34" t="s">
        <v>745</v>
      </c>
      <c r="H51" s="34" t="s">
        <v>745</v>
      </c>
      <c r="I51" s="34" t="s">
        <v>745</v>
      </c>
      <c r="J51" s="34" t="s">
        <v>745</v>
      </c>
      <c r="K51" s="34" t="s">
        <v>745</v>
      </c>
      <c r="L51" s="34" t="s">
        <v>745</v>
      </c>
      <c r="M51" s="34" t="s">
        <v>745</v>
      </c>
      <c r="N51" s="34" t="s">
        <v>745</v>
      </c>
      <c r="O51" s="34" t="s">
        <v>745</v>
      </c>
      <c r="P51" s="34" t="s">
        <v>745</v>
      </c>
      <c r="Q51" s="34" t="s">
        <v>745</v>
      </c>
      <c r="R51" s="34" t="s">
        <v>745</v>
      </c>
      <c r="S51" s="34" t="s">
        <v>745</v>
      </c>
      <c r="T51" s="34" t="s">
        <v>745</v>
      </c>
      <c r="U51" s="34" t="s">
        <v>745</v>
      </c>
      <c r="V51" s="34" t="s">
        <v>745</v>
      </c>
      <c r="W51" s="34" t="s">
        <v>745</v>
      </c>
      <c r="X51" s="34" t="s">
        <v>745</v>
      </c>
      <c r="Y51" s="34" t="s">
        <v>745</v>
      </c>
      <c r="Z51" s="34" t="s">
        <v>745</v>
      </c>
      <c r="AA51" s="34" t="s">
        <v>745</v>
      </c>
      <c r="AB51" s="34" t="s">
        <v>745</v>
      </c>
      <c r="AC51" s="34" t="s">
        <v>745</v>
      </c>
      <c r="AD51" s="34" t="s">
        <v>745</v>
      </c>
      <c r="AE51" s="34" t="s">
        <v>745</v>
      </c>
      <c r="AF51" s="34" t="s">
        <v>745</v>
      </c>
      <c r="AG51" s="34" t="s">
        <v>745</v>
      </c>
      <c r="AH51" s="34" t="s">
        <v>745</v>
      </c>
      <c r="AI51" s="34" t="s">
        <v>745</v>
      </c>
      <c r="AJ51" s="34" t="s">
        <v>745</v>
      </c>
      <c r="AK51" s="34" t="s">
        <v>745</v>
      </c>
      <c r="AL51" s="34" t="s">
        <v>745</v>
      </c>
      <c r="AM51" s="34" t="s">
        <v>745</v>
      </c>
      <c r="AN51" s="34" t="s">
        <v>745</v>
      </c>
      <c r="AO51" s="34" t="s">
        <v>745</v>
      </c>
      <c r="AP51" s="34" t="s">
        <v>745</v>
      </c>
      <c r="AQ51" s="34" t="s">
        <v>745</v>
      </c>
      <c r="AR51" s="34" t="s">
        <v>745</v>
      </c>
      <c r="AS51" s="34" t="s">
        <v>745</v>
      </c>
      <c r="AT51" s="34" t="s">
        <v>745</v>
      </c>
      <c r="AU51" s="34" t="s">
        <v>745</v>
      </c>
      <c r="AV51" s="34" t="s">
        <v>745</v>
      </c>
      <c r="AW51" s="34" t="s">
        <v>745</v>
      </c>
      <c r="AX51" s="34" t="s">
        <v>745</v>
      </c>
      <c r="AY51" s="34">
        <v>873</v>
      </c>
      <c r="AZ51" s="34">
        <v>927</v>
      </c>
      <c r="BA51" s="34">
        <v>1008</v>
      </c>
      <c r="BB51" s="34">
        <v>1062</v>
      </c>
      <c r="BC51" s="34">
        <v>1066</v>
      </c>
      <c r="BD51" s="34">
        <v>1083</v>
      </c>
      <c r="BE51" s="34">
        <v>1068</v>
      </c>
      <c r="BF51" s="34">
        <v>1046</v>
      </c>
      <c r="BG51" s="34">
        <v>1129</v>
      </c>
      <c r="BH51" s="34">
        <v>955</v>
      </c>
      <c r="BI51" s="34">
        <v>1519</v>
      </c>
      <c r="BJ51" s="34">
        <v>1925</v>
      </c>
      <c r="BK51" s="34">
        <v>1890</v>
      </c>
      <c r="BL51" s="34">
        <v>1910</v>
      </c>
      <c r="BM51" s="34">
        <v>1840</v>
      </c>
      <c r="BN51" s="34">
        <v>1580</v>
      </c>
      <c r="BO51" s="34">
        <v>1780</v>
      </c>
      <c r="BP51" s="34">
        <v>1960</v>
      </c>
      <c r="BQ51" s="34">
        <v>1950</v>
      </c>
      <c r="BR51" s="34">
        <v>1848</v>
      </c>
      <c r="BS51" s="34">
        <v>1693</v>
      </c>
      <c r="BT51" s="34">
        <v>1690</v>
      </c>
      <c r="BU51" s="34">
        <v>1412</v>
      </c>
      <c r="BV51" s="34">
        <v>1476</v>
      </c>
      <c r="BW51" s="34">
        <v>1608</v>
      </c>
      <c r="BX51" s="34">
        <v>1696</v>
      </c>
      <c r="BY51" s="34">
        <v>1792</v>
      </c>
    </row>
    <row r="52" spans="1:77" x14ac:dyDescent="0.35">
      <c r="A52" s="34">
        <v>1993</v>
      </c>
      <c r="B52" s="34">
        <v>1996</v>
      </c>
      <c r="C52" s="44" t="s">
        <v>106</v>
      </c>
      <c r="D52" s="44" t="s">
        <v>744</v>
      </c>
      <c r="E52" s="45" t="s">
        <v>716</v>
      </c>
      <c r="F52" s="34" t="s">
        <v>745</v>
      </c>
      <c r="G52" s="34" t="s">
        <v>745</v>
      </c>
      <c r="H52" s="34" t="s">
        <v>745</v>
      </c>
      <c r="I52" s="34" t="s">
        <v>745</v>
      </c>
      <c r="J52" s="34" t="s">
        <v>745</v>
      </c>
      <c r="K52" s="34" t="s">
        <v>745</v>
      </c>
      <c r="L52" s="34" t="s">
        <v>745</v>
      </c>
      <c r="M52" s="34" t="s">
        <v>745</v>
      </c>
      <c r="N52" s="34" t="s">
        <v>745</v>
      </c>
      <c r="O52" s="34" t="s">
        <v>745</v>
      </c>
      <c r="P52" s="34" t="s">
        <v>745</v>
      </c>
      <c r="Q52" s="34" t="s">
        <v>745</v>
      </c>
      <c r="R52" s="34" t="s">
        <v>745</v>
      </c>
      <c r="S52" s="34" t="s">
        <v>745</v>
      </c>
      <c r="T52" s="34" t="s">
        <v>745</v>
      </c>
      <c r="U52" s="34" t="s">
        <v>745</v>
      </c>
      <c r="V52" s="34" t="s">
        <v>745</v>
      </c>
      <c r="W52" s="34" t="s">
        <v>745</v>
      </c>
      <c r="X52" s="34" t="s">
        <v>745</v>
      </c>
      <c r="Y52" s="34" t="s">
        <v>745</v>
      </c>
      <c r="Z52" s="34" t="s">
        <v>745</v>
      </c>
      <c r="AA52" s="34" t="s">
        <v>745</v>
      </c>
      <c r="AB52" s="34" t="s">
        <v>745</v>
      </c>
      <c r="AC52" s="34" t="s">
        <v>745</v>
      </c>
      <c r="AD52" s="34" t="s">
        <v>745</v>
      </c>
      <c r="AE52" s="34" t="s">
        <v>745</v>
      </c>
      <c r="AF52" s="34" t="s">
        <v>745</v>
      </c>
      <c r="AG52" s="34" t="s">
        <v>745</v>
      </c>
      <c r="AH52" s="34" t="s">
        <v>745</v>
      </c>
      <c r="AI52" s="34" t="s">
        <v>745</v>
      </c>
      <c r="AJ52" s="34" t="s">
        <v>745</v>
      </c>
      <c r="AK52" s="34" t="s">
        <v>745</v>
      </c>
      <c r="AL52" s="34" t="s">
        <v>745</v>
      </c>
      <c r="AM52" s="34" t="s">
        <v>745</v>
      </c>
      <c r="AN52" s="34" t="s">
        <v>745</v>
      </c>
      <c r="AO52" s="34" t="s">
        <v>745</v>
      </c>
      <c r="AP52" s="34" t="s">
        <v>745</v>
      </c>
      <c r="AQ52" s="34" t="s">
        <v>745</v>
      </c>
      <c r="AR52" s="34" t="s">
        <v>745</v>
      </c>
      <c r="AS52" s="34" t="s">
        <v>745</v>
      </c>
      <c r="AT52" s="34" t="s">
        <v>745</v>
      </c>
      <c r="AU52" s="34" t="s">
        <v>745</v>
      </c>
      <c r="AV52" s="34" t="s">
        <v>745</v>
      </c>
      <c r="AW52" s="34" t="s">
        <v>745</v>
      </c>
      <c r="AX52" s="34" t="s">
        <v>745</v>
      </c>
      <c r="AY52" s="34">
        <v>720</v>
      </c>
      <c r="AZ52" s="34">
        <v>842</v>
      </c>
      <c r="BA52" s="34" t="s">
        <v>745</v>
      </c>
      <c r="BB52" s="34">
        <v>987</v>
      </c>
      <c r="BC52" s="34">
        <v>965</v>
      </c>
      <c r="BD52" s="34">
        <v>722</v>
      </c>
      <c r="BE52" s="34">
        <v>903</v>
      </c>
      <c r="BF52" s="34">
        <v>830</v>
      </c>
      <c r="BG52" s="34">
        <v>886</v>
      </c>
      <c r="BH52" s="34">
        <v>901</v>
      </c>
      <c r="BI52" s="34">
        <v>1205</v>
      </c>
      <c r="BJ52" s="34">
        <v>1446</v>
      </c>
      <c r="BK52" s="34">
        <v>1607</v>
      </c>
      <c r="BL52" s="34">
        <v>1804</v>
      </c>
      <c r="BM52" s="34">
        <v>1800</v>
      </c>
      <c r="BN52" s="34">
        <v>2264</v>
      </c>
      <c r="BO52" s="34">
        <v>1440</v>
      </c>
      <c r="BP52" s="34">
        <v>1808</v>
      </c>
      <c r="BQ52" s="34">
        <v>2182</v>
      </c>
      <c r="BR52" s="34">
        <v>2253</v>
      </c>
      <c r="BS52" s="34">
        <v>2826</v>
      </c>
      <c r="BT52" s="34">
        <v>3250</v>
      </c>
      <c r="BU52" s="34">
        <v>2081</v>
      </c>
      <c r="BV52" s="34">
        <v>2316</v>
      </c>
      <c r="BW52" s="34">
        <v>2420</v>
      </c>
      <c r="BX52" s="34">
        <v>2720</v>
      </c>
      <c r="BY52" s="34">
        <v>2780</v>
      </c>
    </row>
    <row r="53" spans="1:77" x14ac:dyDescent="0.35">
      <c r="A53" s="34">
        <v>1950</v>
      </c>
      <c r="B53" s="34">
        <v>1995</v>
      </c>
      <c r="C53" s="44" t="s">
        <v>104</v>
      </c>
      <c r="D53" s="44" t="s">
        <v>744</v>
      </c>
      <c r="E53" s="45" t="s">
        <v>716</v>
      </c>
      <c r="F53" s="34" t="s">
        <v>745</v>
      </c>
      <c r="G53" s="34" t="s">
        <v>745</v>
      </c>
      <c r="H53" s="34">
        <v>386</v>
      </c>
      <c r="I53" s="34">
        <v>676</v>
      </c>
      <c r="J53" s="34">
        <v>792</v>
      </c>
      <c r="K53" s="34">
        <v>530</v>
      </c>
      <c r="L53" s="34">
        <v>661</v>
      </c>
      <c r="M53" s="34">
        <v>769</v>
      </c>
      <c r="N53" s="34">
        <v>885</v>
      </c>
      <c r="O53" s="34">
        <v>901</v>
      </c>
      <c r="P53" s="34">
        <v>730</v>
      </c>
      <c r="Q53" s="34">
        <v>835</v>
      </c>
      <c r="R53" s="34">
        <v>1064</v>
      </c>
      <c r="S53" s="34">
        <v>1154</v>
      </c>
      <c r="T53" s="34">
        <v>1228</v>
      </c>
      <c r="U53" s="34">
        <v>1208</v>
      </c>
      <c r="V53" s="34">
        <v>1505</v>
      </c>
      <c r="W53" s="34">
        <v>1646</v>
      </c>
      <c r="X53" s="34">
        <v>1726</v>
      </c>
      <c r="Y53" s="34">
        <v>1676</v>
      </c>
      <c r="Z53" s="34">
        <v>1592</v>
      </c>
      <c r="AA53" s="34">
        <v>2025</v>
      </c>
      <c r="AB53" s="34">
        <v>2638</v>
      </c>
      <c r="AC53" s="34">
        <v>2807</v>
      </c>
      <c r="AD53" s="34">
        <v>3165</v>
      </c>
      <c r="AE53" s="34">
        <v>4341</v>
      </c>
      <c r="AF53" s="34">
        <v>6813</v>
      </c>
      <c r="AG53" s="34">
        <v>7628</v>
      </c>
      <c r="AH53" s="34">
        <v>7392</v>
      </c>
      <c r="AI53" s="34">
        <v>7608</v>
      </c>
      <c r="AJ53" s="34">
        <v>7866</v>
      </c>
      <c r="AK53" s="34">
        <v>11398</v>
      </c>
      <c r="AL53" s="34">
        <v>15635</v>
      </c>
      <c r="AM53" s="34">
        <v>14192</v>
      </c>
      <c r="AN53" s="34">
        <v>13401</v>
      </c>
      <c r="AO53" s="34">
        <v>12826</v>
      </c>
      <c r="AP53" s="34">
        <v>12433</v>
      </c>
      <c r="AQ53" s="34">
        <v>13232</v>
      </c>
      <c r="AR53" s="34">
        <v>15339</v>
      </c>
      <c r="AS53" s="34">
        <v>19634</v>
      </c>
      <c r="AT53" s="34">
        <v>21130</v>
      </c>
      <c r="AU53" s="34">
        <v>24436</v>
      </c>
      <c r="AV53" s="34">
        <v>27001</v>
      </c>
      <c r="AW53" s="34">
        <v>21809</v>
      </c>
      <c r="AX53" s="34">
        <v>21208</v>
      </c>
      <c r="AY53" s="34">
        <v>18034</v>
      </c>
      <c r="AZ53" s="34">
        <v>23275</v>
      </c>
      <c r="BA53" s="34">
        <v>29470</v>
      </c>
      <c r="BB53" s="34">
        <v>31422</v>
      </c>
      <c r="BC53" s="34">
        <v>31611</v>
      </c>
      <c r="BD53" s="34">
        <v>32960</v>
      </c>
      <c r="BE53" s="34">
        <v>32114</v>
      </c>
      <c r="BF53" s="34">
        <v>34443</v>
      </c>
      <c r="BG53" s="34">
        <v>32639</v>
      </c>
      <c r="BH53" s="34">
        <v>34218</v>
      </c>
      <c r="BI53" s="34">
        <v>42513</v>
      </c>
      <c r="BJ53" s="34">
        <v>51443</v>
      </c>
      <c r="BK53" s="34">
        <v>58766</v>
      </c>
      <c r="BL53" s="34">
        <v>69375</v>
      </c>
      <c r="BM53" s="34">
        <v>81704</v>
      </c>
      <c r="BN53" s="34">
        <v>91781</v>
      </c>
      <c r="BO53" s="34">
        <v>60889</v>
      </c>
      <c r="BP53" s="34">
        <v>68803</v>
      </c>
      <c r="BQ53" s="34">
        <v>84264</v>
      </c>
      <c r="BR53" s="34">
        <v>76468</v>
      </c>
      <c r="BS53" s="34">
        <v>77570</v>
      </c>
      <c r="BT53" s="34">
        <v>76765</v>
      </c>
      <c r="BU53" s="34">
        <v>60430</v>
      </c>
      <c r="BV53" s="34">
        <v>60841</v>
      </c>
      <c r="BW53" s="34">
        <v>70586</v>
      </c>
      <c r="BX53" s="34">
        <v>78624</v>
      </c>
      <c r="BY53" s="34">
        <v>73700</v>
      </c>
    </row>
    <row r="54" spans="1:77" x14ac:dyDescent="0.35">
      <c r="A54" s="34">
        <v>1948</v>
      </c>
      <c r="B54" s="34">
        <v>1995</v>
      </c>
      <c r="C54" s="44" t="s">
        <v>108</v>
      </c>
      <c r="D54" s="44" t="s">
        <v>744</v>
      </c>
      <c r="E54" s="45" t="s">
        <v>716</v>
      </c>
      <c r="F54" s="34">
        <v>3443</v>
      </c>
      <c r="G54" s="34">
        <v>2790</v>
      </c>
      <c r="H54" s="34">
        <v>3069</v>
      </c>
      <c r="I54" s="34">
        <v>4615</v>
      </c>
      <c r="J54" s="34">
        <v>4549</v>
      </c>
      <c r="K54" s="34">
        <v>4166</v>
      </c>
      <c r="L54" s="34">
        <v>4349</v>
      </c>
      <c r="M54" s="34">
        <v>4784</v>
      </c>
      <c r="N54" s="34">
        <v>5655</v>
      </c>
      <c r="O54" s="34">
        <v>6294</v>
      </c>
      <c r="P54" s="34">
        <v>5616</v>
      </c>
      <c r="Q54" s="34">
        <v>5094</v>
      </c>
      <c r="R54" s="34">
        <v>6282</v>
      </c>
      <c r="S54" s="34">
        <v>6683</v>
      </c>
      <c r="T54" s="34">
        <v>7378</v>
      </c>
      <c r="U54" s="34">
        <v>8744</v>
      </c>
      <c r="V54" s="34">
        <v>10101</v>
      </c>
      <c r="W54" s="34">
        <v>10384</v>
      </c>
      <c r="X54" s="34">
        <v>11859</v>
      </c>
      <c r="Y54" s="34">
        <v>12443</v>
      </c>
      <c r="Z54" s="34">
        <v>14019</v>
      </c>
      <c r="AA54" s="34">
        <v>17371</v>
      </c>
      <c r="AB54" s="34">
        <v>19131</v>
      </c>
      <c r="AC54" s="34">
        <v>21336</v>
      </c>
      <c r="AD54" s="34">
        <v>26999</v>
      </c>
      <c r="AE54" s="34">
        <v>37738</v>
      </c>
      <c r="AF54" s="34">
        <v>52918</v>
      </c>
      <c r="AG54" s="34">
        <v>53947</v>
      </c>
      <c r="AH54" s="34">
        <v>64082</v>
      </c>
      <c r="AI54" s="34">
        <v>70637</v>
      </c>
      <c r="AJ54" s="34">
        <v>81788</v>
      </c>
      <c r="AK54" s="34">
        <v>107009</v>
      </c>
      <c r="AL54" s="34">
        <v>134866</v>
      </c>
      <c r="AM54" s="34">
        <v>120953</v>
      </c>
      <c r="AN54" s="34">
        <v>115714</v>
      </c>
      <c r="AO54" s="34">
        <v>105907</v>
      </c>
      <c r="AP54" s="34">
        <v>104362</v>
      </c>
      <c r="AQ54" s="34">
        <v>108251</v>
      </c>
      <c r="AR54" s="34">
        <v>129401</v>
      </c>
      <c r="AS54" s="34">
        <v>158476</v>
      </c>
      <c r="AT54" s="34">
        <v>178857</v>
      </c>
      <c r="AU54" s="34">
        <v>192986</v>
      </c>
      <c r="AV54" s="34">
        <v>234436</v>
      </c>
      <c r="AW54" s="34">
        <v>231784</v>
      </c>
      <c r="AX54" s="34">
        <v>239638</v>
      </c>
      <c r="AY54" s="34">
        <v>217351</v>
      </c>
      <c r="AZ54" s="34">
        <v>246001</v>
      </c>
      <c r="BA54" s="34">
        <v>289391</v>
      </c>
      <c r="BB54" s="34">
        <v>294560</v>
      </c>
      <c r="BC54" s="34">
        <v>285027</v>
      </c>
      <c r="BD54" s="34">
        <v>307771</v>
      </c>
      <c r="BE54" s="34">
        <v>315748</v>
      </c>
      <c r="BF54" s="34">
        <v>338940</v>
      </c>
      <c r="BG54" s="34">
        <v>328608</v>
      </c>
      <c r="BH54" s="34">
        <v>329262</v>
      </c>
      <c r="BI54" s="34">
        <v>398840</v>
      </c>
      <c r="BJ54" s="34">
        <v>470945</v>
      </c>
      <c r="BK54" s="34">
        <v>504124</v>
      </c>
      <c r="BL54" s="34">
        <v>541919</v>
      </c>
      <c r="BM54" s="34">
        <v>630861</v>
      </c>
      <c r="BN54" s="34">
        <v>716795</v>
      </c>
      <c r="BO54" s="34">
        <v>560873</v>
      </c>
      <c r="BP54" s="34">
        <v>611070</v>
      </c>
      <c r="BQ54" s="34">
        <v>720028</v>
      </c>
      <c r="BR54" s="34">
        <v>674415</v>
      </c>
      <c r="BS54" s="34">
        <v>681467</v>
      </c>
      <c r="BT54" s="34">
        <v>676617</v>
      </c>
      <c r="BU54" s="34">
        <v>570758</v>
      </c>
      <c r="BV54" s="34">
        <v>567657</v>
      </c>
      <c r="BW54" s="34">
        <v>619334</v>
      </c>
      <c r="BX54" s="34">
        <v>676441</v>
      </c>
      <c r="BY54" s="34">
        <v>653807</v>
      </c>
    </row>
    <row r="55" spans="1:77" x14ac:dyDescent="0.35">
      <c r="A55" s="34">
        <v>1963</v>
      </c>
      <c r="B55" s="34">
        <v>1995</v>
      </c>
      <c r="C55" s="44" t="s">
        <v>110</v>
      </c>
      <c r="D55" s="44" t="s">
        <v>744</v>
      </c>
      <c r="E55" s="45" t="s">
        <v>716</v>
      </c>
      <c r="F55" s="34" t="s">
        <v>745</v>
      </c>
      <c r="G55" s="34" t="s">
        <v>745</v>
      </c>
      <c r="H55" s="34" t="s">
        <v>745</v>
      </c>
      <c r="I55" s="34" t="s">
        <v>745</v>
      </c>
      <c r="J55" s="34" t="s">
        <v>745</v>
      </c>
      <c r="K55" s="34" t="s">
        <v>745</v>
      </c>
      <c r="L55" s="34" t="s">
        <v>745</v>
      </c>
      <c r="M55" s="34" t="s">
        <v>745</v>
      </c>
      <c r="N55" s="34" t="s">
        <v>745</v>
      </c>
      <c r="O55" s="34" t="s">
        <v>745</v>
      </c>
      <c r="P55" s="34" t="s">
        <v>745</v>
      </c>
      <c r="Q55" s="34" t="s">
        <v>745</v>
      </c>
      <c r="R55" s="34" t="s">
        <v>745</v>
      </c>
      <c r="S55" s="34" t="s">
        <v>745</v>
      </c>
      <c r="T55" s="34" t="s">
        <v>745</v>
      </c>
      <c r="U55" s="34">
        <v>48</v>
      </c>
      <c r="V55" s="34">
        <v>56</v>
      </c>
      <c r="W55" s="34">
        <v>62</v>
      </c>
      <c r="X55" s="34">
        <v>66</v>
      </c>
      <c r="Y55" s="34">
        <v>67</v>
      </c>
      <c r="Z55" s="34">
        <v>65</v>
      </c>
      <c r="AA55" s="34">
        <v>77</v>
      </c>
      <c r="AB55" s="34">
        <v>80</v>
      </c>
      <c r="AC55" s="34">
        <v>92</v>
      </c>
      <c r="AD55" s="34">
        <v>139</v>
      </c>
      <c r="AE55" s="34">
        <v>190</v>
      </c>
      <c r="AF55" s="34">
        <v>332</v>
      </c>
      <c r="AG55" s="34">
        <v>469</v>
      </c>
      <c r="AH55" s="34">
        <v>503</v>
      </c>
      <c r="AI55" s="34">
        <v>716</v>
      </c>
      <c r="AJ55" s="34">
        <v>617</v>
      </c>
      <c r="AK55" s="34">
        <v>532</v>
      </c>
      <c r="AL55" s="34">
        <v>674</v>
      </c>
      <c r="AM55" s="34">
        <v>841</v>
      </c>
      <c r="AN55" s="34">
        <v>867</v>
      </c>
      <c r="AO55" s="34">
        <v>685</v>
      </c>
      <c r="AP55" s="34">
        <v>724</v>
      </c>
      <c r="AQ55" s="34">
        <v>855</v>
      </c>
      <c r="AR55" s="34">
        <v>866</v>
      </c>
      <c r="AS55" s="34">
        <v>732</v>
      </c>
      <c r="AT55" s="34">
        <v>791</v>
      </c>
      <c r="AU55" s="34">
        <v>767</v>
      </c>
      <c r="AV55" s="34">
        <v>918</v>
      </c>
      <c r="AW55" s="34">
        <v>834</v>
      </c>
      <c r="AX55" s="34">
        <v>700</v>
      </c>
      <c r="AY55" s="34">
        <v>845</v>
      </c>
      <c r="AZ55" s="34">
        <v>756</v>
      </c>
      <c r="BA55" s="34">
        <v>882</v>
      </c>
      <c r="BB55" s="34">
        <v>957</v>
      </c>
      <c r="BC55" s="34">
        <v>1104</v>
      </c>
      <c r="BD55" s="34">
        <v>1103</v>
      </c>
      <c r="BE55" s="34">
        <v>841</v>
      </c>
      <c r="BF55" s="34">
        <v>950</v>
      </c>
      <c r="BG55" s="34">
        <v>1002</v>
      </c>
      <c r="BH55" s="34">
        <v>1135</v>
      </c>
      <c r="BI55" s="34">
        <v>1206</v>
      </c>
      <c r="BJ55" s="34">
        <v>1347</v>
      </c>
      <c r="BK55" s="34">
        <v>1471</v>
      </c>
      <c r="BL55" s="34">
        <v>1725</v>
      </c>
      <c r="BM55" s="34">
        <v>2157</v>
      </c>
      <c r="BN55" s="34">
        <v>2563</v>
      </c>
      <c r="BO55" s="34">
        <v>2501</v>
      </c>
      <c r="BP55" s="34">
        <v>2983</v>
      </c>
      <c r="BQ55" s="34">
        <v>3665</v>
      </c>
      <c r="BR55" s="34">
        <v>3629</v>
      </c>
      <c r="BS55" s="34">
        <v>3754</v>
      </c>
      <c r="BT55" s="34">
        <v>4055</v>
      </c>
      <c r="BU55" s="34">
        <v>3171</v>
      </c>
      <c r="BV55" s="34">
        <v>2635</v>
      </c>
      <c r="BW55" s="34">
        <v>2857</v>
      </c>
      <c r="BX55" s="34">
        <v>3054</v>
      </c>
      <c r="BY55" s="34">
        <v>3126</v>
      </c>
    </row>
    <row r="56" spans="1:77" x14ac:dyDescent="0.35">
      <c r="A56" s="34">
        <v>1965</v>
      </c>
      <c r="B56" s="34">
        <v>1996</v>
      </c>
      <c r="C56" s="44" t="s">
        <v>120</v>
      </c>
      <c r="D56" s="44" t="s">
        <v>744</v>
      </c>
      <c r="E56" s="45" t="s">
        <v>716</v>
      </c>
      <c r="F56" s="34" t="s">
        <v>745</v>
      </c>
      <c r="G56" s="34" t="s">
        <v>745</v>
      </c>
      <c r="H56" s="34" t="s">
        <v>745</v>
      </c>
      <c r="I56" s="34" t="s">
        <v>745</v>
      </c>
      <c r="J56" s="34" t="s">
        <v>745</v>
      </c>
      <c r="K56" s="34" t="s">
        <v>745</v>
      </c>
      <c r="L56" s="34" t="s">
        <v>745</v>
      </c>
      <c r="M56" s="34" t="s">
        <v>745</v>
      </c>
      <c r="N56" s="34" t="s">
        <v>745</v>
      </c>
      <c r="O56" s="34" t="s">
        <v>745</v>
      </c>
      <c r="P56" s="34" t="s">
        <v>745</v>
      </c>
      <c r="Q56" s="34" t="s">
        <v>745</v>
      </c>
      <c r="R56" s="34" t="s">
        <v>745</v>
      </c>
      <c r="S56" s="34" t="s">
        <v>745</v>
      </c>
      <c r="T56" s="34" t="s">
        <v>745</v>
      </c>
      <c r="U56" s="34" t="s">
        <v>745</v>
      </c>
      <c r="V56" s="34" t="s">
        <v>745</v>
      </c>
      <c r="W56" s="34">
        <v>16</v>
      </c>
      <c r="X56" s="34">
        <v>18</v>
      </c>
      <c r="Y56" s="34">
        <v>19</v>
      </c>
      <c r="Z56" s="34">
        <v>21</v>
      </c>
      <c r="AA56" s="34">
        <v>20</v>
      </c>
      <c r="AB56" s="34">
        <v>18</v>
      </c>
      <c r="AC56" s="34">
        <v>21</v>
      </c>
      <c r="AD56" s="34">
        <v>25</v>
      </c>
      <c r="AE56" s="34">
        <v>31</v>
      </c>
      <c r="AF56" s="34">
        <v>47</v>
      </c>
      <c r="AG56" s="34">
        <v>60</v>
      </c>
      <c r="AH56" s="34">
        <v>74</v>
      </c>
      <c r="AI56" s="34">
        <v>78</v>
      </c>
      <c r="AJ56" s="34">
        <v>100</v>
      </c>
      <c r="AK56" s="34">
        <v>141</v>
      </c>
      <c r="AL56" s="34">
        <v>165</v>
      </c>
      <c r="AM56" s="34">
        <v>126</v>
      </c>
      <c r="AN56" s="34">
        <v>103</v>
      </c>
      <c r="AO56" s="34">
        <v>115</v>
      </c>
      <c r="AP56" s="34">
        <v>100</v>
      </c>
      <c r="AQ56" s="34">
        <v>93</v>
      </c>
      <c r="AR56" s="34">
        <v>104</v>
      </c>
      <c r="AS56" s="34">
        <v>127</v>
      </c>
      <c r="AT56" s="34">
        <v>138</v>
      </c>
      <c r="AU56" s="34">
        <v>161</v>
      </c>
      <c r="AV56" s="34">
        <v>188</v>
      </c>
      <c r="AW56" s="34">
        <v>204</v>
      </c>
      <c r="AX56" s="34">
        <v>218</v>
      </c>
      <c r="AY56" s="34">
        <v>261</v>
      </c>
      <c r="AZ56" s="34">
        <v>212</v>
      </c>
      <c r="BA56" s="34" t="s">
        <v>745</v>
      </c>
      <c r="BB56" s="34">
        <v>258</v>
      </c>
      <c r="BC56" s="34">
        <v>278</v>
      </c>
      <c r="BD56" s="34">
        <v>228</v>
      </c>
      <c r="BE56" s="34">
        <v>192</v>
      </c>
      <c r="BF56" s="34">
        <v>187</v>
      </c>
      <c r="BG56" s="34">
        <v>134</v>
      </c>
      <c r="BH56" s="34">
        <v>161</v>
      </c>
      <c r="BI56" s="34">
        <v>156</v>
      </c>
      <c r="BJ56" s="34">
        <v>229</v>
      </c>
      <c r="BK56" s="34">
        <v>260</v>
      </c>
      <c r="BL56" s="34">
        <v>259</v>
      </c>
      <c r="BM56" s="34">
        <v>321</v>
      </c>
      <c r="BN56" s="34">
        <v>322</v>
      </c>
      <c r="BO56" s="34">
        <v>304</v>
      </c>
      <c r="BP56" s="34">
        <v>285</v>
      </c>
      <c r="BQ56" s="34">
        <v>341</v>
      </c>
      <c r="BR56" s="34">
        <v>380</v>
      </c>
      <c r="BS56" s="34">
        <v>350</v>
      </c>
      <c r="BT56" s="34">
        <v>387</v>
      </c>
      <c r="BU56" s="34">
        <v>420</v>
      </c>
      <c r="BV56" s="34">
        <v>336</v>
      </c>
      <c r="BW56" s="34">
        <v>548</v>
      </c>
      <c r="BX56" s="34">
        <v>675</v>
      </c>
      <c r="BY56" s="34">
        <v>620</v>
      </c>
    </row>
    <row r="57" spans="1:77" x14ac:dyDescent="0.35">
      <c r="B57" s="34">
        <v>2000</v>
      </c>
      <c r="C57" s="44" t="s">
        <v>114</v>
      </c>
      <c r="D57" s="44" t="s">
        <v>744</v>
      </c>
      <c r="E57" s="45" t="s">
        <v>716</v>
      </c>
      <c r="F57" s="34" t="s">
        <v>745</v>
      </c>
      <c r="G57" s="34" t="s">
        <v>745</v>
      </c>
      <c r="H57" s="34" t="s">
        <v>745</v>
      </c>
      <c r="I57" s="34" t="s">
        <v>745</v>
      </c>
      <c r="J57" s="34" t="s">
        <v>745</v>
      </c>
      <c r="K57" s="34" t="s">
        <v>745</v>
      </c>
      <c r="L57" s="34" t="s">
        <v>745</v>
      </c>
      <c r="M57" s="34" t="s">
        <v>745</v>
      </c>
      <c r="N57" s="34" t="s">
        <v>745</v>
      </c>
      <c r="O57" s="34" t="s">
        <v>745</v>
      </c>
      <c r="P57" s="34" t="s">
        <v>745</v>
      </c>
      <c r="Q57" s="34" t="s">
        <v>745</v>
      </c>
      <c r="R57" s="34" t="s">
        <v>745</v>
      </c>
      <c r="S57" s="34" t="s">
        <v>745</v>
      </c>
      <c r="T57" s="34" t="s">
        <v>745</v>
      </c>
      <c r="U57" s="34" t="s">
        <v>745</v>
      </c>
      <c r="V57" s="34" t="s">
        <v>745</v>
      </c>
      <c r="W57" s="34" t="s">
        <v>745</v>
      </c>
      <c r="X57" s="34" t="s">
        <v>745</v>
      </c>
      <c r="Y57" s="34" t="s">
        <v>745</v>
      </c>
      <c r="Z57" s="34" t="s">
        <v>745</v>
      </c>
      <c r="AA57" s="34" t="s">
        <v>745</v>
      </c>
      <c r="AB57" s="34" t="s">
        <v>745</v>
      </c>
      <c r="AC57" s="34" t="s">
        <v>745</v>
      </c>
      <c r="AD57" s="34" t="s">
        <v>745</v>
      </c>
      <c r="AE57" s="34" t="s">
        <v>745</v>
      </c>
      <c r="AF57" s="34" t="s">
        <v>745</v>
      </c>
      <c r="AG57" s="34" t="s">
        <v>745</v>
      </c>
      <c r="AH57" s="34" t="s">
        <v>745</v>
      </c>
      <c r="AI57" s="34" t="s">
        <v>745</v>
      </c>
      <c r="AJ57" s="34" t="s">
        <v>745</v>
      </c>
      <c r="AK57" s="34" t="s">
        <v>745</v>
      </c>
      <c r="AL57" s="34" t="s">
        <v>745</v>
      </c>
      <c r="AM57" s="34" t="s">
        <v>745</v>
      </c>
      <c r="AN57" s="34" t="s">
        <v>745</v>
      </c>
      <c r="AO57" s="34" t="s">
        <v>745</v>
      </c>
      <c r="AP57" s="34" t="s">
        <v>745</v>
      </c>
      <c r="AQ57" s="34" t="s">
        <v>745</v>
      </c>
      <c r="AR57" s="34" t="s">
        <v>745</v>
      </c>
      <c r="AS57" s="34" t="s">
        <v>745</v>
      </c>
      <c r="AT57" s="34" t="s">
        <v>745</v>
      </c>
      <c r="AU57" s="34" t="s">
        <v>745</v>
      </c>
      <c r="AV57" s="34" t="s">
        <v>745</v>
      </c>
      <c r="AW57" s="34" t="s">
        <v>745</v>
      </c>
      <c r="AX57" s="34" t="s">
        <v>745</v>
      </c>
      <c r="AY57" s="34" t="s">
        <v>745</v>
      </c>
      <c r="AZ57" s="34" t="s">
        <v>745</v>
      </c>
      <c r="BA57" s="34" t="s">
        <v>745</v>
      </c>
      <c r="BB57" s="34" t="s">
        <v>745</v>
      </c>
      <c r="BC57" s="34" t="s">
        <v>745</v>
      </c>
      <c r="BD57" s="34" t="s">
        <v>745</v>
      </c>
      <c r="BE57" s="34" t="s">
        <v>745</v>
      </c>
      <c r="BF57" s="34">
        <v>709</v>
      </c>
      <c r="BG57" s="34">
        <v>753</v>
      </c>
      <c r="BH57" s="34">
        <v>796</v>
      </c>
      <c r="BI57" s="34">
        <v>1141</v>
      </c>
      <c r="BJ57" s="34">
        <v>1846</v>
      </c>
      <c r="BK57" s="34">
        <v>2490</v>
      </c>
      <c r="BL57" s="34">
        <v>3678</v>
      </c>
      <c r="BM57" s="34">
        <v>5215</v>
      </c>
      <c r="BN57" s="34">
        <v>6302</v>
      </c>
      <c r="BO57" s="34">
        <v>4500</v>
      </c>
      <c r="BP57" s="34">
        <v>5257</v>
      </c>
      <c r="BQ57" s="34">
        <v>7065</v>
      </c>
      <c r="BR57" s="34">
        <v>8037</v>
      </c>
      <c r="BS57" s="34">
        <v>8023</v>
      </c>
      <c r="BT57" s="34">
        <v>8602</v>
      </c>
      <c r="BU57" s="34">
        <v>7300</v>
      </c>
      <c r="BV57" s="34">
        <v>7342</v>
      </c>
      <c r="BW57" s="34">
        <v>8057</v>
      </c>
      <c r="BX57" s="34">
        <v>9362</v>
      </c>
      <c r="BY57" s="34">
        <v>9517</v>
      </c>
    </row>
    <row r="58" spans="1:77" x14ac:dyDescent="0.35">
      <c r="A58" s="34">
        <v>1951</v>
      </c>
      <c r="B58" s="34">
        <v>1995</v>
      </c>
      <c r="C58" s="44" t="s">
        <v>86</v>
      </c>
      <c r="D58" s="44" t="s">
        <v>744</v>
      </c>
      <c r="E58" s="45" t="s">
        <v>716</v>
      </c>
      <c r="F58" s="34" t="s">
        <v>745</v>
      </c>
      <c r="G58" s="34" t="s">
        <v>745</v>
      </c>
      <c r="H58" s="34" t="s">
        <v>745</v>
      </c>
      <c r="I58" s="34">
        <v>3510</v>
      </c>
      <c r="J58" s="34">
        <v>3862</v>
      </c>
      <c r="K58" s="34">
        <v>3812</v>
      </c>
      <c r="L58" s="34">
        <v>4604</v>
      </c>
      <c r="M58" s="34">
        <v>5826</v>
      </c>
      <c r="N58" s="34">
        <v>6658</v>
      </c>
      <c r="O58" s="34">
        <v>7591</v>
      </c>
      <c r="P58" s="34">
        <v>7630</v>
      </c>
      <c r="Q58" s="34">
        <v>8531</v>
      </c>
      <c r="R58" s="34">
        <v>10172</v>
      </c>
      <c r="S58" s="34">
        <v>11011</v>
      </c>
      <c r="T58" s="34">
        <v>12375</v>
      </c>
      <c r="U58" s="34">
        <v>13070</v>
      </c>
      <c r="V58" s="34">
        <v>14710</v>
      </c>
      <c r="W58" s="34">
        <v>17612</v>
      </c>
      <c r="X58" s="34">
        <v>18167</v>
      </c>
      <c r="Y58" s="34">
        <v>17546</v>
      </c>
      <c r="Z58" s="34">
        <v>20295</v>
      </c>
      <c r="AA58" s="34">
        <v>24876</v>
      </c>
      <c r="AB58" s="34">
        <v>29947</v>
      </c>
      <c r="AC58" s="34">
        <v>34293</v>
      </c>
      <c r="AD58" s="34">
        <v>40378</v>
      </c>
      <c r="AE58" s="34">
        <v>54891</v>
      </c>
      <c r="AF58" s="34">
        <v>69661</v>
      </c>
      <c r="AG58" s="34">
        <v>74931</v>
      </c>
      <c r="AH58" s="34">
        <v>88421</v>
      </c>
      <c r="AI58" s="34">
        <v>101458</v>
      </c>
      <c r="AJ58" s="34">
        <v>121754</v>
      </c>
      <c r="AK58" s="34">
        <v>159646</v>
      </c>
      <c r="AL58" s="34">
        <v>188002</v>
      </c>
      <c r="AM58" s="34">
        <v>163941</v>
      </c>
      <c r="AN58" s="34">
        <v>155323</v>
      </c>
      <c r="AO58" s="34">
        <v>152877</v>
      </c>
      <c r="AP58" s="34">
        <v>153022</v>
      </c>
      <c r="AQ58" s="34">
        <v>158488</v>
      </c>
      <c r="AR58" s="34">
        <v>190872</v>
      </c>
      <c r="AS58" s="34">
        <v>228441</v>
      </c>
      <c r="AT58" s="34">
        <v>250467</v>
      </c>
      <c r="AU58" s="34">
        <v>269702</v>
      </c>
      <c r="AV58" s="34">
        <v>355686</v>
      </c>
      <c r="AW58" s="34">
        <v>389908</v>
      </c>
      <c r="AX58" s="34">
        <v>408619</v>
      </c>
      <c r="AY58" s="34">
        <v>342611</v>
      </c>
      <c r="AZ58" s="34">
        <v>381388</v>
      </c>
      <c r="BA58" s="34">
        <v>463872</v>
      </c>
      <c r="BB58" s="34">
        <v>459098</v>
      </c>
      <c r="BC58" s="34">
        <v>445731</v>
      </c>
      <c r="BD58" s="34">
        <v>471474</v>
      </c>
      <c r="BE58" s="34">
        <v>474047</v>
      </c>
      <c r="BF58" s="34">
        <v>497197</v>
      </c>
      <c r="BG58" s="34">
        <v>486119</v>
      </c>
      <c r="BH58" s="34">
        <v>490283</v>
      </c>
      <c r="BI58" s="34">
        <v>604612</v>
      </c>
      <c r="BJ58" s="34">
        <v>715742</v>
      </c>
      <c r="BK58" s="34">
        <v>777073</v>
      </c>
      <c r="BL58" s="34">
        <v>906684</v>
      </c>
      <c r="BM58" s="34">
        <v>1054983</v>
      </c>
      <c r="BN58" s="34">
        <v>1185067</v>
      </c>
      <c r="BO58" s="34">
        <v>926347</v>
      </c>
      <c r="BP58" s="34">
        <v>1054814</v>
      </c>
      <c r="BQ58" s="34">
        <v>1254869</v>
      </c>
      <c r="BR58" s="34">
        <v>1154852</v>
      </c>
      <c r="BS58" s="34">
        <v>1181233</v>
      </c>
      <c r="BT58" s="34">
        <v>1207193</v>
      </c>
      <c r="BU58" s="34">
        <v>1051132</v>
      </c>
      <c r="BV58" s="34">
        <v>1055326</v>
      </c>
      <c r="BW58" s="34">
        <v>1162907</v>
      </c>
      <c r="BX58" s="34">
        <v>1284353</v>
      </c>
      <c r="BY58" s="34">
        <v>1234454</v>
      </c>
    </row>
    <row r="59" spans="1:77" x14ac:dyDescent="0.35">
      <c r="A59" s="34">
        <v>1957</v>
      </c>
      <c r="B59" s="34">
        <v>1995</v>
      </c>
      <c r="C59" s="44" t="s">
        <v>116</v>
      </c>
      <c r="D59" s="44" t="s">
        <v>744</v>
      </c>
      <c r="E59" s="45" t="s">
        <v>716</v>
      </c>
      <c r="F59" s="34" t="s">
        <v>745</v>
      </c>
      <c r="G59" s="34" t="s">
        <v>745</v>
      </c>
      <c r="H59" s="34" t="s">
        <v>745</v>
      </c>
      <c r="I59" s="34" t="s">
        <v>745</v>
      </c>
      <c r="J59" s="34" t="s">
        <v>745</v>
      </c>
      <c r="K59" s="34" t="s">
        <v>745</v>
      </c>
      <c r="L59" s="34" t="s">
        <v>745</v>
      </c>
      <c r="M59" s="34" t="s">
        <v>745</v>
      </c>
      <c r="N59" s="34" t="s">
        <v>745</v>
      </c>
      <c r="O59" s="34">
        <v>271</v>
      </c>
      <c r="P59" s="34">
        <v>237</v>
      </c>
      <c r="Q59" s="34">
        <v>316</v>
      </c>
      <c r="R59" s="34">
        <v>363</v>
      </c>
      <c r="S59" s="34">
        <v>400</v>
      </c>
      <c r="T59" s="34">
        <v>333</v>
      </c>
      <c r="U59" s="34">
        <v>365</v>
      </c>
      <c r="V59" s="34">
        <v>340</v>
      </c>
      <c r="W59" s="34">
        <v>448</v>
      </c>
      <c r="X59" s="34">
        <v>352</v>
      </c>
      <c r="Y59" s="34">
        <v>307</v>
      </c>
      <c r="Z59" s="34">
        <v>308</v>
      </c>
      <c r="AA59" s="34">
        <v>347</v>
      </c>
      <c r="AB59" s="34">
        <v>411</v>
      </c>
      <c r="AC59" s="34">
        <v>430</v>
      </c>
      <c r="AD59" s="34">
        <v>291</v>
      </c>
      <c r="AE59" s="34">
        <v>452</v>
      </c>
      <c r="AF59" s="34">
        <v>821</v>
      </c>
      <c r="AG59" s="34">
        <v>791</v>
      </c>
      <c r="AH59" s="34">
        <v>862</v>
      </c>
      <c r="AI59" s="34">
        <v>1038</v>
      </c>
      <c r="AJ59" s="34">
        <v>1006</v>
      </c>
      <c r="AK59" s="34">
        <v>852</v>
      </c>
      <c r="AL59" s="34">
        <v>1129</v>
      </c>
      <c r="AM59" s="34">
        <v>1106</v>
      </c>
      <c r="AN59" s="34">
        <v>705</v>
      </c>
      <c r="AO59" s="34">
        <v>1248</v>
      </c>
      <c r="AP59" s="34">
        <v>608</v>
      </c>
      <c r="AQ59" s="34">
        <v>866</v>
      </c>
      <c r="AR59" s="34">
        <v>1046</v>
      </c>
      <c r="AS59" s="34">
        <v>1156</v>
      </c>
      <c r="AT59" s="34">
        <v>905</v>
      </c>
      <c r="AU59" s="34">
        <v>1273</v>
      </c>
      <c r="AV59" s="34">
        <v>1205</v>
      </c>
      <c r="AW59" s="34">
        <v>1055</v>
      </c>
      <c r="AX59" s="34">
        <v>2169</v>
      </c>
      <c r="AY59" s="34">
        <v>2575</v>
      </c>
      <c r="AZ59" s="34">
        <v>2108</v>
      </c>
      <c r="BA59" s="34">
        <v>1906</v>
      </c>
      <c r="BB59" s="34">
        <v>2108</v>
      </c>
      <c r="BC59" s="34">
        <v>2326</v>
      </c>
      <c r="BD59" s="34">
        <v>2563</v>
      </c>
      <c r="BE59" s="34">
        <v>3480</v>
      </c>
      <c r="BF59" s="34">
        <v>2973</v>
      </c>
      <c r="BG59" s="34">
        <v>3154</v>
      </c>
      <c r="BH59" s="34">
        <v>2720</v>
      </c>
      <c r="BI59" s="34">
        <v>3210</v>
      </c>
      <c r="BJ59" s="34">
        <v>4074</v>
      </c>
      <c r="BK59" s="34">
        <v>5347</v>
      </c>
      <c r="BL59" s="34">
        <v>6754</v>
      </c>
      <c r="BM59" s="34">
        <v>8061</v>
      </c>
      <c r="BN59" s="34">
        <v>10269</v>
      </c>
      <c r="BO59" s="34">
        <v>8046</v>
      </c>
      <c r="BP59" s="34">
        <v>10922</v>
      </c>
      <c r="BQ59" s="34">
        <v>15838</v>
      </c>
      <c r="BR59" s="34">
        <v>17763</v>
      </c>
      <c r="BS59" s="34">
        <v>17600</v>
      </c>
      <c r="BT59" s="34">
        <v>14600</v>
      </c>
      <c r="BU59" s="34">
        <v>13465</v>
      </c>
      <c r="BV59" s="34">
        <v>12920</v>
      </c>
      <c r="BW59" s="34">
        <v>12647</v>
      </c>
      <c r="BX59" s="34">
        <v>13134</v>
      </c>
      <c r="BY59" s="34">
        <v>13411</v>
      </c>
    </row>
    <row r="60" spans="1:77" x14ac:dyDescent="0.35">
      <c r="A60" s="34">
        <v>1950</v>
      </c>
      <c r="B60" s="34">
        <v>1995</v>
      </c>
      <c r="C60" s="44" t="s">
        <v>124</v>
      </c>
      <c r="D60" s="44" t="s">
        <v>744</v>
      </c>
      <c r="E60" s="45" t="s">
        <v>716</v>
      </c>
      <c r="F60" s="34" t="s">
        <v>745</v>
      </c>
      <c r="G60" s="34" t="s">
        <v>745</v>
      </c>
      <c r="H60" s="34">
        <v>428</v>
      </c>
      <c r="I60" s="34">
        <v>398</v>
      </c>
      <c r="J60" s="34">
        <v>346</v>
      </c>
      <c r="K60" s="34">
        <v>272</v>
      </c>
      <c r="L60" s="34">
        <v>330</v>
      </c>
      <c r="M60" s="34">
        <v>382</v>
      </c>
      <c r="N60" s="34">
        <v>464</v>
      </c>
      <c r="O60" s="34">
        <v>524</v>
      </c>
      <c r="P60" s="34">
        <v>565</v>
      </c>
      <c r="Q60" s="34">
        <v>567</v>
      </c>
      <c r="R60" s="34">
        <v>702</v>
      </c>
      <c r="S60" s="34">
        <v>714</v>
      </c>
      <c r="T60" s="34">
        <v>701</v>
      </c>
      <c r="U60" s="34">
        <v>804</v>
      </c>
      <c r="V60" s="34">
        <v>885</v>
      </c>
      <c r="W60" s="34">
        <v>1134</v>
      </c>
      <c r="X60" s="34">
        <v>1223</v>
      </c>
      <c r="Y60" s="34">
        <v>1186</v>
      </c>
      <c r="Z60" s="34">
        <v>1393</v>
      </c>
      <c r="AA60" s="34">
        <v>1594</v>
      </c>
      <c r="AB60" s="34">
        <v>1958</v>
      </c>
      <c r="AC60" s="34">
        <v>2098</v>
      </c>
      <c r="AD60" s="34">
        <v>2348</v>
      </c>
      <c r="AE60" s="34">
        <v>3477</v>
      </c>
      <c r="AF60" s="34">
        <v>4385</v>
      </c>
      <c r="AG60" s="34">
        <v>5357</v>
      </c>
      <c r="AH60" s="34">
        <v>6059</v>
      </c>
      <c r="AI60" s="34">
        <v>6853</v>
      </c>
      <c r="AJ60" s="34">
        <v>7829</v>
      </c>
      <c r="AK60" s="34">
        <v>9614</v>
      </c>
      <c r="AL60" s="34">
        <v>10548</v>
      </c>
      <c r="AM60" s="34">
        <v>8810</v>
      </c>
      <c r="AN60" s="34">
        <v>10026</v>
      </c>
      <c r="AO60" s="34">
        <v>9500</v>
      </c>
      <c r="AP60" s="34">
        <v>9435</v>
      </c>
      <c r="AQ60" s="34">
        <v>10134</v>
      </c>
      <c r="AR60" s="34">
        <v>11350</v>
      </c>
      <c r="AS60" s="34">
        <v>13168</v>
      </c>
      <c r="AT60" s="34">
        <v>12323</v>
      </c>
      <c r="AU60" s="34">
        <v>16151</v>
      </c>
      <c r="AV60" s="34">
        <v>19777</v>
      </c>
      <c r="AW60" s="34">
        <v>21580</v>
      </c>
      <c r="AX60" s="34">
        <v>23220</v>
      </c>
      <c r="AY60" s="34">
        <v>22013</v>
      </c>
      <c r="AZ60" s="34">
        <v>21507</v>
      </c>
      <c r="BA60" s="34">
        <v>25898</v>
      </c>
      <c r="BB60" s="34">
        <v>28238</v>
      </c>
      <c r="BC60" s="34">
        <v>26919</v>
      </c>
      <c r="BD60" s="34">
        <v>30293</v>
      </c>
      <c r="BE60" s="34">
        <v>30529</v>
      </c>
      <c r="BF60" s="34">
        <v>33480</v>
      </c>
      <c r="BG60" s="34">
        <v>33019</v>
      </c>
      <c r="BH60" s="34">
        <v>31570</v>
      </c>
      <c r="BI60" s="34">
        <v>44852</v>
      </c>
      <c r="BJ60" s="34">
        <v>52760</v>
      </c>
      <c r="BK60" s="34">
        <v>57729</v>
      </c>
      <c r="BL60" s="34">
        <v>67296</v>
      </c>
      <c r="BM60" s="34">
        <v>84853</v>
      </c>
      <c r="BN60" s="34">
        <v>96617</v>
      </c>
      <c r="BO60" s="34">
        <v>74131</v>
      </c>
      <c r="BP60" s="34">
        <v>65907</v>
      </c>
      <c r="BQ60" s="34">
        <v>66705</v>
      </c>
      <c r="BR60" s="34">
        <v>61686</v>
      </c>
      <c r="BS60" s="34">
        <v>60859</v>
      </c>
      <c r="BT60" s="34">
        <v>61983</v>
      </c>
      <c r="BU60" s="34">
        <v>46786</v>
      </c>
      <c r="BV60" s="34">
        <v>46809</v>
      </c>
      <c r="BW60" s="34">
        <v>53495</v>
      </c>
      <c r="BX60" s="34">
        <v>63877</v>
      </c>
      <c r="BY60" s="34">
        <v>62309</v>
      </c>
    </row>
    <row r="61" spans="1:77" x14ac:dyDescent="0.35">
      <c r="A61" s="34">
        <v>1994</v>
      </c>
      <c r="B61" s="34">
        <v>1996</v>
      </c>
      <c r="C61" s="44" t="s">
        <v>126</v>
      </c>
      <c r="D61" s="44" t="s">
        <v>744</v>
      </c>
      <c r="E61" s="45" t="s">
        <v>716</v>
      </c>
      <c r="F61" s="34" t="s">
        <v>745</v>
      </c>
      <c r="G61" s="34" t="s">
        <v>745</v>
      </c>
      <c r="H61" s="34" t="s">
        <v>745</v>
      </c>
      <c r="I61" s="34" t="s">
        <v>745</v>
      </c>
      <c r="J61" s="34" t="s">
        <v>745</v>
      </c>
      <c r="K61" s="34" t="s">
        <v>745</v>
      </c>
      <c r="L61" s="34" t="s">
        <v>745</v>
      </c>
      <c r="M61" s="34" t="s">
        <v>745</v>
      </c>
      <c r="N61" s="34" t="s">
        <v>745</v>
      </c>
      <c r="O61" s="34" t="s">
        <v>745</v>
      </c>
      <c r="P61" s="34" t="s">
        <v>745</v>
      </c>
      <c r="Q61" s="34" t="s">
        <v>745</v>
      </c>
      <c r="R61" s="34" t="s">
        <v>745</v>
      </c>
      <c r="S61" s="34" t="s">
        <v>745</v>
      </c>
      <c r="T61" s="34" t="s">
        <v>745</v>
      </c>
      <c r="U61" s="34" t="s">
        <v>745</v>
      </c>
      <c r="V61" s="34" t="s">
        <v>745</v>
      </c>
      <c r="W61" s="34" t="s">
        <v>745</v>
      </c>
      <c r="X61" s="34" t="s">
        <v>745</v>
      </c>
      <c r="Y61" s="34" t="s">
        <v>745</v>
      </c>
      <c r="Z61" s="34" t="s">
        <v>745</v>
      </c>
      <c r="AA61" s="34" t="s">
        <v>745</v>
      </c>
      <c r="AB61" s="34" t="s">
        <v>745</v>
      </c>
      <c r="AC61" s="34" t="s">
        <v>745</v>
      </c>
      <c r="AD61" s="34" t="s">
        <v>745</v>
      </c>
      <c r="AE61" s="34" t="s">
        <v>745</v>
      </c>
      <c r="AF61" s="34" t="s">
        <v>745</v>
      </c>
      <c r="AG61" s="34" t="s">
        <v>745</v>
      </c>
      <c r="AH61" s="34" t="s">
        <v>745</v>
      </c>
      <c r="AI61" s="34" t="s">
        <v>745</v>
      </c>
      <c r="AJ61" s="34" t="s">
        <v>745</v>
      </c>
      <c r="AK61" s="34" t="s">
        <v>745</v>
      </c>
      <c r="AL61" s="34" t="s">
        <v>745</v>
      </c>
      <c r="AM61" s="34" t="s">
        <v>745</v>
      </c>
      <c r="AN61" s="34" t="s">
        <v>745</v>
      </c>
      <c r="AO61" s="34" t="s">
        <v>745</v>
      </c>
      <c r="AP61" s="34" t="s">
        <v>745</v>
      </c>
      <c r="AQ61" s="34" t="s">
        <v>745</v>
      </c>
      <c r="AR61" s="34" t="s">
        <v>745</v>
      </c>
      <c r="AS61" s="34" t="s">
        <v>745</v>
      </c>
      <c r="AT61" s="34" t="s">
        <v>745</v>
      </c>
      <c r="AU61" s="34" t="s">
        <v>745</v>
      </c>
      <c r="AV61" s="34" t="s">
        <v>745</v>
      </c>
      <c r="AW61" s="34" t="s">
        <v>745</v>
      </c>
      <c r="AX61" s="34" t="s">
        <v>745</v>
      </c>
      <c r="AY61" s="34" t="s">
        <v>745</v>
      </c>
      <c r="AZ61" s="34">
        <v>119</v>
      </c>
      <c r="BA61" s="34" t="s">
        <v>745</v>
      </c>
      <c r="BB61" s="34">
        <v>152</v>
      </c>
      <c r="BC61" s="34">
        <v>173</v>
      </c>
      <c r="BD61" s="34">
        <v>200</v>
      </c>
      <c r="BE61" s="34">
        <v>202</v>
      </c>
      <c r="BF61" s="34">
        <v>239</v>
      </c>
      <c r="BG61" s="34">
        <v>212</v>
      </c>
      <c r="BH61" s="34">
        <v>199</v>
      </c>
      <c r="BI61" s="34">
        <v>254</v>
      </c>
      <c r="BJ61" s="34">
        <v>233</v>
      </c>
      <c r="BK61" s="34">
        <v>328</v>
      </c>
      <c r="BL61" s="34">
        <v>299</v>
      </c>
      <c r="BM61" s="34">
        <v>365</v>
      </c>
      <c r="BN61" s="34">
        <v>363</v>
      </c>
      <c r="BO61" s="34">
        <v>282</v>
      </c>
      <c r="BP61" s="34">
        <v>318</v>
      </c>
      <c r="BQ61" s="34">
        <v>336</v>
      </c>
      <c r="BR61" s="34">
        <v>341</v>
      </c>
      <c r="BS61" s="34">
        <v>368</v>
      </c>
      <c r="BT61" s="34">
        <v>340</v>
      </c>
      <c r="BU61" s="34">
        <v>372</v>
      </c>
      <c r="BV61" s="34">
        <v>351</v>
      </c>
      <c r="BW61" s="34">
        <v>420</v>
      </c>
      <c r="BX61" s="34">
        <v>467</v>
      </c>
      <c r="BY61" s="34">
        <v>470</v>
      </c>
    </row>
    <row r="62" spans="1:77" x14ac:dyDescent="0.35">
      <c r="A62" s="34">
        <v>1991</v>
      </c>
      <c r="B62" s="34">
        <v>1995</v>
      </c>
      <c r="C62" s="44" t="s">
        <v>128</v>
      </c>
      <c r="D62" s="44" t="s">
        <v>744</v>
      </c>
      <c r="E62" s="45" t="s">
        <v>716</v>
      </c>
      <c r="F62" s="34" t="s">
        <v>745</v>
      </c>
      <c r="G62" s="34" t="s">
        <v>745</v>
      </c>
      <c r="H62" s="34" t="s">
        <v>745</v>
      </c>
      <c r="I62" s="34" t="s">
        <v>745</v>
      </c>
      <c r="J62" s="34" t="s">
        <v>745</v>
      </c>
      <c r="K62" s="34" t="s">
        <v>745</v>
      </c>
      <c r="L62" s="34" t="s">
        <v>745</v>
      </c>
      <c r="M62" s="34" t="s">
        <v>745</v>
      </c>
      <c r="N62" s="34" t="s">
        <v>745</v>
      </c>
      <c r="O62" s="34" t="s">
        <v>745</v>
      </c>
      <c r="P62" s="34" t="s">
        <v>745</v>
      </c>
      <c r="Q62" s="34" t="s">
        <v>745</v>
      </c>
      <c r="R62" s="34" t="s">
        <v>745</v>
      </c>
      <c r="S62" s="34" t="s">
        <v>745</v>
      </c>
      <c r="T62" s="34" t="s">
        <v>745</v>
      </c>
      <c r="U62" s="34" t="s">
        <v>745</v>
      </c>
      <c r="V62" s="34" t="s">
        <v>745</v>
      </c>
      <c r="W62" s="34" t="s">
        <v>745</v>
      </c>
      <c r="X62" s="34" t="s">
        <v>745</v>
      </c>
      <c r="Y62" s="34" t="s">
        <v>745</v>
      </c>
      <c r="Z62" s="34" t="s">
        <v>745</v>
      </c>
      <c r="AA62" s="34" t="s">
        <v>745</v>
      </c>
      <c r="AB62" s="34" t="s">
        <v>745</v>
      </c>
      <c r="AC62" s="34" t="s">
        <v>745</v>
      </c>
      <c r="AD62" s="34" t="s">
        <v>745</v>
      </c>
      <c r="AE62" s="34" t="s">
        <v>745</v>
      </c>
      <c r="AF62" s="34" t="s">
        <v>745</v>
      </c>
      <c r="AG62" s="34" t="s">
        <v>745</v>
      </c>
      <c r="AH62" s="34" t="s">
        <v>745</v>
      </c>
      <c r="AI62" s="34" t="s">
        <v>745</v>
      </c>
      <c r="AJ62" s="34" t="s">
        <v>745</v>
      </c>
      <c r="AK62" s="34" t="s">
        <v>745</v>
      </c>
      <c r="AL62" s="34" t="s">
        <v>745</v>
      </c>
      <c r="AM62" s="34" t="s">
        <v>745</v>
      </c>
      <c r="AN62" s="34" t="s">
        <v>745</v>
      </c>
      <c r="AO62" s="34" t="s">
        <v>745</v>
      </c>
      <c r="AP62" s="34" t="s">
        <v>745</v>
      </c>
      <c r="AQ62" s="34" t="s">
        <v>745</v>
      </c>
      <c r="AR62" s="34" t="s">
        <v>745</v>
      </c>
      <c r="AS62" s="34" t="s">
        <v>745</v>
      </c>
      <c r="AT62" s="34" t="s">
        <v>745</v>
      </c>
      <c r="AU62" s="34" t="s">
        <v>745</v>
      </c>
      <c r="AV62" s="34" t="s">
        <v>745</v>
      </c>
      <c r="AW62" s="34">
        <v>1851</v>
      </c>
      <c r="AX62" s="34">
        <v>2532</v>
      </c>
      <c r="AY62" s="34">
        <v>2599</v>
      </c>
      <c r="AZ62" s="34">
        <v>2781</v>
      </c>
      <c r="BA62" s="34">
        <v>3293</v>
      </c>
      <c r="BB62" s="34">
        <v>3146</v>
      </c>
      <c r="BC62" s="34">
        <v>3852</v>
      </c>
      <c r="BD62" s="34">
        <v>4651</v>
      </c>
      <c r="BE62" s="34">
        <v>4560</v>
      </c>
      <c r="BF62" s="34">
        <v>5171</v>
      </c>
      <c r="BG62" s="34">
        <v>5607</v>
      </c>
      <c r="BH62" s="34">
        <v>7659</v>
      </c>
      <c r="BI62" s="34">
        <v>8127</v>
      </c>
      <c r="BJ62" s="34">
        <v>9475</v>
      </c>
      <c r="BK62" s="34">
        <v>10499</v>
      </c>
      <c r="BL62" s="34">
        <v>11915</v>
      </c>
      <c r="BM62" s="34">
        <v>13576</v>
      </c>
      <c r="BN62" s="34">
        <v>14547</v>
      </c>
      <c r="BO62" s="34">
        <v>11531</v>
      </c>
      <c r="BP62" s="34">
        <v>13838</v>
      </c>
      <c r="BQ62" s="34">
        <v>16613</v>
      </c>
      <c r="BR62" s="34">
        <v>16994</v>
      </c>
      <c r="BS62" s="34">
        <v>17518</v>
      </c>
      <c r="BT62" s="34">
        <v>18282</v>
      </c>
      <c r="BU62" s="34">
        <v>17640</v>
      </c>
      <c r="BV62" s="34">
        <v>17000</v>
      </c>
      <c r="BW62" s="34">
        <v>18388</v>
      </c>
      <c r="BX62" s="34">
        <v>19699</v>
      </c>
      <c r="BY62" s="34">
        <v>19882</v>
      </c>
    </row>
    <row r="63" spans="1:77" x14ac:dyDescent="0.35">
      <c r="A63" s="34">
        <v>1994</v>
      </c>
      <c r="B63" s="34">
        <v>1995</v>
      </c>
      <c r="C63" s="44" t="s">
        <v>118</v>
      </c>
      <c r="D63" s="44" t="s">
        <v>744</v>
      </c>
      <c r="E63" s="45" t="s">
        <v>716</v>
      </c>
      <c r="F63" s="34" t="s">
        <v>745</v>
      </c>
      <c r="G63" s="34" t="s">
        <v>745</v>
      </c>
      <c r="H63" s="34" t="s">
        <v>745</v>
      </c>
      <c r="I63" s="34" t="s">
        <v>745</v>
      </c>
      <c r="J63" s="34" t="s">
        <v>745</v>
      </c>
      <c r="K63" s="34" t="s">
        <v>745</v>
      </c>
      <c r="L63" s="34" t="s">
        <v>745</v>
      </c>
      <c r="M63" s="34" t="s">
        <v>745</v>
      </c>
      <c r="N63" s="34" t="s">
        <v>745</v>
      </c>
      <c r="O63" s="34" t="s">
        <v>745</v>
      </c>
      <c r="P63" s="34" t="s">
        <v>745</v>
      </c>
      <c r="Q63" s="34" t="s">
        <v>745</v>
      </c>
      <c r="R63" s="34" t="s">
        <v>745</v>
      </c>
      <c r="S63" s="34" t="s">
        <v>745</v>
      </c>
      <c r="T63" s="34" t="s">
        <v>745</v>
      </c>
      <c r="U63" s="34" t="s">
        <v>745</v>
      </c>
      <c r="V63" s="34" t="s">
        <v>745</v>
      </c>
      <c r="W63" s="34" t="s">
        <v>745</v>
      </c>
      <c r="X63" s="34" t="s">
        <v>745</v>
      </c>
      <c r="Y63" s="34" t="s">
        <v>745</v>
      </c>
      <c r="Z63" s="34" t="s">
        <v>745</v>
      </c>
      <c r="AA63" s="34" t="s">
        <v>745</v>
      </c>
      <c r="AB63" s="34" t="s">
        <v>745</v>
      </c>
      <c r="AC63" s="34" t="s">
        <v>745</v>
      </c>
      <c r="AD63" s="34" t="s">
        <v>745</v>
      </c>
      <c r="AE63" s="34" t="s">
        <v>745</v>
      </c>
      <c r="AF63" s="34" t="s">
        <v>745</v>
      </c>
      <c r="AG63" s="34" t="s">
        <v>745</v>
      </c>
      <c r="AH63" s="34" t="s">
        <v>745</v>
      </c>
      <c r="AI63" s="34" t="s">
        <v>745</v>
      </c>
      <c r="AJ63" s="34" t="s">
        <v>745</v>
      </c>
      <c r="AK63" s="34" t="s">
        <v>745</v>
      </c>
      <c r="AL63" s="34" t="s">
        <v>745</v>
      </c>
      <c r="AM63" s="34" t="s">
        <v>745</v>
      </c>
      <c r="AN63" s="34" t="s">
        <v>745</v>
      </c>
      <c r="AO63" s="34" t="s">
        <v>745</v>
      </c>
      <c r="AP63" s="34" t="s">
        <v>745</v>
      </c>
      <c r="AQ63" s="34" t="s">
        <v>745</v>
      </c>
      <c r="AR63" s="34" t="s">
        <v>745</v>
      </c>
      <c r="AS63" s="34" t="s">
        <v>745</v>
      </c>
      <c r="AT63" s="34" t="s">
        <v>745</v>
      </c>
      <c r="AU63" s="34" t="s">
        <v>745</v>
      </c>
      <c r="AV63" s="34" t="s">
        <v>745</v>
      </c>
      <c r="AW63" s="34" t="s">
        <v>745</v>
      </c>
      <c r="AX63" s="34" t="s">
        <v>745</v>
      </c>
      <c r="AY63" s="34" t="s">
        <v>745</v>
      </c>
      <c r="AZ63" s="34">
        <v>706</v>
      </c>
      <c r="BA63" s="34">
        <v>819</v>
      </c>
      <c r="BB63" s="34">
        <v>648</v>
      </c>
      <c r="BC63" s="34">
        <v>620</v>
      </c>
      <c r="BD63" s="34">
        <v>537</v>
      </c>
      <c r="BE63" s="34">
        <v>556</v>
      </c>
      <c r="BF63" s="34">
        <v>612</v>
      </c>
      <c r="BG63" s="34">
        <v>601</v>
      </c>
      <c r="BH63" s="34">
        <v>667</v>
      </c>
      <c r="BI63" s="34">
        <v>640</v>
      </c>
      <c r="BJ63" s="34">
        <v>780</v>
      </c>
      <c r="BK63" s="34">
        <v>820</v>
      </c>
      <c r="BL63" s="34">
        <v>956</v>
      </c>
      <c r="BM63" s="34">
        <v>1218</v>
      </c>
      <c r="BN63" s="34">
        <v>1366</v>
      </c>
      <c r="BO63" s="34">
        <v>1060</v>
      </c>
      <c r="BP63" s="34">
        <v>1405</v>
      </c>
      <c r="BQ63" s="34">
        <v>2106</v>
      </c>
      <c r="BR63" s="34">
        <v>2254</v>
      </c>
      <c r="BS63" s="34">
        <v>1869</v>
      </c>
      <c r="BT63" s="34">
        <v>2372</v>
      </c>
      <c r="BU63" s="34">
        <v>2192</v>
      </c>
      <c r="BV63" s="34">
        <v>4429</v>
      </c>
      <c r="BW63" s="34">
        <v>3484</v>
      </c>
      <c r="BX63" s="34">
        <v>3386</v>
      </c>
      <c r="BY63" s="34">
        <v>3497</v>
      </c>
    </row>
    <row r="64" spans="1:77" x14ac:dyDescent="0.35">
      <c r="A64" s="34">
        <v>1994</v>
      </c>
      <c r="B64" s="34">
        <v>1995</v>
      </c>
      <c r="C64" s="44" t="s">
        <v>122</v>
      </c>
      <c r="D64" s="44" t="s">
        <v>744</v>
      </c>
      <c r="E64" s="45" t="s">
        <v>716</v>
      </c>
      <c r="F64" s="34" t="s">
        <v>745</v>
      </c>
      <c r="G64" s="34" t="s">
        <v>745</v>
      </c>
      <c r="H64" s="34" t="s">
        <v>745</v>
      </c>
      <c r="I64" s="34" t="s">
        <v>745</v>
      </c>
      <c r="J64" s="34" t="s">
        <v>745</v>
      </c>
      <c r="K64" s="34" t="s">
        <v>745</v>
      </c>
      <c r="L64" s="34" t="s">
        <v>745</v>
      </c>
      <c r="M64" s="34" t="s">
        <v>745</v>
      </c>
      <c r="N64" s="34" t="s">
        <v>745</v>
      </c>
      <c r="O64" s="34" t="s">
        <v>745</v>
      </c>
      <c r="P64" s="34" t="s">
        <v>745</v>
      </c>
      <c r="Q64" s="34" t="s">
        <v>745</v>
      </c>
      <c r="R64" s="34" t="s">
        <v>745</v>
      </c>
      <c r="S64" s="34" t="s">
        <v>745</v>
      </c>
      <c r="T64" s="34" t="s">
        <v>745</v>
      </c>
      <c r="U64" s="34" t="s">
        <v>745</v>
      </c>
      <c r="V64" s="34" t="s">
        <v>745</v>
      </c>
      <c r="W64" s="34" t="s">
        <v>745</v>
      </c>
      <c r="X64" s="34" t="s">
        <v>745</v>
      </c>
      <c r="Y64" s="34" t="s">
        <v>745</v>
      </c>
      <c r="Z64" s="34" t="s">
        <v>745</v>
      </c>
      <c r="AA64" s="34" t="s">
        <v>745</v>
      </c>
      <c r="AB64" s="34" t="s">
        <v>745</v>
      </c>
      <c r="AC64" s="34" t="s">
        <v>745</v>
      </c>
      <c r="AD64" s="34" t="s">
        <v>745</v>
      </c>
      <c r="AE64" s="34" t="s">
        <v>745</v>
      </c>
      <c r="AF64" s="34" t="s">
        <v>745</v>
      </c>
      <c r="AG64" s="34" t="s">
        <v>745</v>
      </c>
      <c r="AH64" s="34" t="s">
        <v>745</v>
      </c>
      <c r="AI64" s="34" t="s">
        <v>745</v>
      </c>
      <c r="AJ64" s="34" t="s">
        <v>745</v>
      </c>
      <c r="AK64" s="34" t="s">
        <v>745</v>
      </c>
      <c r="AL64" s="34" t="s">
        <v>745</v>
      </c>
      <c r="AM64" s="34" t="s">
        <v>745</v>
      </c>
      <c r="AN64" s="34" t="s">
        <v>745</v>
      </c>
      <c r="AO64" s="34" t="s">
        <v>745</v>
      </c>
      <c r="AP64" s="34" t="s">
        <v>745</v>
      </c>
      <c r="AQ64" s="34" t="s">
        <v>745</v>
      </c>
      <c r="AR64" s="34" t="s">
        <v>745</v>
      </c>
      <c r="AS64" s="34" t="s">
        <v>745</v>
      </c>
      <c r="AT64" s="34" t="s">
        <v>745</v>
      </c>
      <c r="AU64" s="34" t="s">
        <v>745</v>
      </c>
      <c r="AV64" s="34" t="s">
        <v>745</v>
      </c>
      <c r="AW64" s="34" t="s">
        <v>745</v>
      </c>
      <c r="AX64" s="34" t="s">
        <v>745</v>
      </c>
      <c r="AY64" s="34" t="s">
        <v>745</v>
      </c>
      <c r="AZ64" s="34">
        <v>164</v>
      </c>
      <c r="BA64" s="34">
        <v>133</v>
      </c>
      <c r="BB64" s="34">
        <v>87</v>
      </c>
      <c r="BC64" s="34">
        <v>89</v>
      </c>
      <c r="BD64" s="34">
        <v>63</v>
      </c>
      <c r="BE64" s="34">
        <v>51</v>
      </c>
      <c r="BF64" s="34">
        <v>59</v>
      </c>
      <c r="BG64" s="34">
        <v>62</v>
      </c>
      <c r="BH64" s="34">
        <v>59</v>
      </c>
      <c r="BI64" s="34">
        <v>65</v>
      </c>
      <c r="BJ64" s="34">
        <v>83</v>
      </c>
      <c r="BK64" s="34">
        <v>106</v>
      </c>
      <c r="BL64" s="34">
        <v>127</v>
      </c>
      <c r="BM64" s="34">
        <v>168</v>
      </c>
      <c r="BN64" s="34">
        <v>199</v>
      </c>
      <c r="BO64" s="34">
        <v>202</v>
      </c>
      <c r="BP64" s="34">
        <v>196</v>
      </c>
      <c r="BQ64" s="34">
        <v>240</v>
      </c>
      <c r="BR64" s="34">
        <v>182</v>
      </c>
      <c r="BS64" s="34">
        <v>183</v>
      </c>
      <c r="BT64" s="34">
        <v>214</v>
      </c>
      <c r="BU64" s="34">
        <v>207</v>
      </c>
      <c r="BV64" s="34">
        <v>230</v>
      </c>
      <c r="BW64" s="34">
        <v>291</v>
      </c>
      <c r="BX64" s="34">
        <v>284</v>
      </c>
      <c r="BY64" s="34">
        <v>314</v>
      </c>
    </row>
    <row r="65" spans="1:77" x14ac:dyDescent="0.35">
      <c r="A65" s="34">
        <v>1966</v>
      </c>
      <c r="B65" s="34">
        <v>1995</v>
      </c>
      <c r="C65" s="44" t="s">
        <v>130</v>
      </c>
      <c r="D65" s="44" t="s">
        <v>744</v>
      </c>
      <c r="E65" s="45" t="s">
        <v>716</v>
      </c>
      <c r="F65" s="34" t="s">
        <v>745</v>
      </c>
      <c r="G65" s="34" t="s">
        <v>745</v>
      </c>
      <c r="H65" s="34" t="s">
        <v>745</v>
      </c>
      <c r="I65" s="34" t="s">
        <v>745</v>
      </c>
      <c r="J65" s="34" t="s">
        <v>745</v>
      </c>
      <c r="K65" s="34" t="s">
        <v>745</v>
      </c>
      <c r="L65" s="34" t="s">
        <v>745</v>
      </c>
      <c r="M65" s="34" t="s">
        <v>745</v>
      </c>
      <c r="N65" s="34" t="s">
        <v>745</v>
      </c>
      <c r="O65" s="34" t="s">
        <v>745</v>
      </c>
      <c r="P65" s="34" t="s">
        <v>745</v>
      </c>
      <c r="Q65" s="34" t="s">
        <v>745</v>
      </c>
      <c r="R65" s="34" t="s">
        <v>745</v>
      </c>
      <c r="S65" s="34" t="s">
        <v>745</v>
      </c>
      <c r="T65" s="34" t="s">
        <v>745</v>
      </c>
      <c r="U65" s="34" t="s">
        <v>745</v>
      </c>
      <c r="V65" s="34" t="s">
        <v>745</v>
      </c>
      <c r="W65" s="34" t="s">
        <v>745</v>
      </c>
      <c r="X65" s="34">
        <v>118</v>
      </c>
      <c r="Y65" s="34">
        <v>130</v>
      </c>
      <c r="Z65" s="34">
        <v>110</v>
      </c>
      <c r="AA65" s="34">
        <v>118</v>
      </c>
      <c r="AB65" s="34">
        <v>134</v>
      </c>
      <c r="AC65" s="34">
        <v>135</v>
      </c>
      <c r="AD65" s="34">
        <v>143</v>
      </c>
      <c r="AE65" s="34">
        <v>177</v>
      </c>
      <c r="AF65" s="34">
        <v>255</v>
      </c>
      <c r="AG65" s="34">
        <v>344</v>
      </c>
      <c r="AH65" s="34">
        <v>364</v>
      </c>
      <c r="AI65" s="34">
        <v>314</v>
      </c>
      <c r="AJ65" s="34">
        <v>279</v>
      </c>
      <c r="AK65" s="34">
        <v>318</v>
      </c>
      <c r="AL65" s="34">
        <v>365</v>
      </c>
      <c r="AM65" s="34">
        <v>438</v>
      </c>
      <c r="AN65" s="34">
        <v>283</v>
      </c>
      <c r="AO65" s="34">
        <v>231</v>
      </c>
      <c r="AP65" s="34">
        <v>213</v>
      </c>
      <c r="AQ65" s="34">
        <v>226</v>
      </c>
      <c r="AR65" s="34">
        <v>241</v>
      </c>
      <c r="AS65" s="34">
        <v>265</v>
      </c>
      <c r="AT65" s="34">
        <v>216</v>
      </c>
      <c r="AU65" s="34">
        <v>258</v>
      </c>
      <c r="AV65" s="34">
        <v>311</v>
      </c>
      <c r="AW65" s="34">
        <v>307</v>
      </c>
      <c r="AX65" s="34">
        <v>442</v>
      </c>
      <c r="AY65" s="34">
        <v>484</v>
      </c>
      <c r="AZ65" s="34">
        <v>506</v>
      </c>
      <c r="BA65" s="34">
        <v>527</v>
      </c>
      <c r="BB65" s="34">
        <v>597</v>
      </c>
      <c r="BC65" s="34">
        <v>630</v>
      </c>
      <c r="BD65" s="34">
        <v>540</v>
      </c>
      <c r="BE65" s="34">
        <v>480</v>
      </c>
      <c r="BF65" s="34">
        <v>573</v>
      </c>
      <c r="BG65" s="34">
        <v>584</v>
      </c>
      <c r="BH65" s="34">
        <v>563</v>
      </c>
      <c r="BI65" s="34">
        <v>576</v>
      </c>
      <c r="BJ65" s="34">
        <v>651</v>
      </c>
      <c r="BK65" s="34">
        <v>788</v>
      </c>
      <c r="BL65" s="34">
        <v>889</v>
      </c>
      <c r="BM65" s="34">
        <v>1059</v>
      </c>
      <c r="BN65" s="34">
        <v>1312</v>
      </c>
      <c r="BO65" s="34">
        <v>1161</v>
      </c>
      <c r="BP65" s="34">
        <v>1397</v>
      </c>
      <c r="BQ65" s="34">
        <v>1771</v>
      </c>
      <c r="BR65" s="34">
        <v>1997</v>
      </c>
      <c r="BS65" s="34">
        <v>1875</v>
      </c>
      <c r="BT65" s="34">
        <v>1791</v>
      </c>
      <c r="BU65" s="34">
        <v>1492</v>
      </c>
      <c r="BV65" s="34">
        <v>1448</v>
      </c>
      <c r="BW65" s="34">
        <v>1644</v>
      </c>
      <c r="BX65" s="34">
        <v>2410</v>
      </c>
      <c r="BY65" s="34">
        <v>3019</v>
      </c>
    </row>
    <row r="66" spans="1:77" x14ac:dyDescent="0.35">
      <c r="A66" s="34">
        <v>1950</v>
      </c>
      <c r="B66" s="34">
        <v>1996</v>
      </c>
      <c r="C66" s="44" t="s">
        <v>138</v>
      </c>
      <c r="D66" s="44" t="s">
        <v>744</v>
      </c>
      <c r="E66" s="45" t="s">
        <v>716</v>
      </c>
      <c r="F66" s="34" t="s">
        <v>745</v>
      </c>
      <c r="G66" s="34" t="s">
        <v>745</v>
      </c>
      <c r="H66" s="34">
        <v>36</v>
      </c>
      <c r="I66" s="34">
        <v>45</v>
      </c>
      <c r="J66" s="34">
        <v>51</v>
      </c>
      <c r="K66" s="34">
        <v>45</v>
      </c>
      <c r="L66" s="34">
        <v>48</v>
      </c>
      <c r="M66" s="34">
        <v>39</v>
      </c>
      <c r="N66" s="34">
        <v>46</v>
      </c>
      <c r="O66" s="34">
        <v>38</v>
      </c>
      <c r="P66" s="34">
        <v>45</v>
      </c>
      <c r="Q66" s="34">
        <v>34</v>
      </c>
      <c r="R66" s="34">
        <v>40</v>
      </c>
      <c r="S66" s="34">
        <v>33</v>
      </c>
      <c r="T66" s="34">
        <v>37</v>
      </c>
      <c r="U66" s="34">
        <v>39</v>
      </c>
      <c r="V66" s="34">
        <v>41</v>
      </c>
      <c r="W66" s="34">
        <v>34</v>
      </c>
      <c r="X66" s="34">
        <v>38</v>
      </c>
      <c r="Y66" s="34">
        <v>36</v>
      </c>
      <c r="Z66" s="34">
        <v>38</v>
      </c>
      <c r="AA66" s="34">
        <v>39</v>
      </c>
      <c r="AB66" s="34">
        <v>55</v>
      </c>
      <c r="AC66" s="34">
        <v>60</v>
      </c>
      <c r="AD66" s="34">
        <v>69</v>
      </c>
      <c r="AE66" s="34">
        <v>83</v>
      </c>
      <c r="AF66" s="34">
        <v>125</v>
      </c>
      <c r="AG66" s="34">
        <v>149</v>
      </c>
      <c r="AH66" s="34">
        <v>207</v>
      </c>
      <c r="AI66" s="34">
        <v>213</v>
      </c>
      <c r="AJ66" s="34">
        <v>233</v>
      </c>
      <c r="AK66" s="34">
        <v>272</v>
      </c>
      <c r="AL66" s="34">
        <v>375</v>
      </c>
      <c r="AM66" s="34">
        <v>461</v>
      </c>
      <c r="AN66" s="34">
        <v>387</v>
      </c>
      <c r="AO66" s="34">
        <v>441</v>
      </c>
      <c r="AP66" s="34">
        <v>450</v>
      </c>
      <c r="AQ66" s="34">
        <v>442</v>
      </c>
      <c r="AR66" s="34">
        <v>360</v>
      </c>
      <c r="AS66" s="34">
        <v>399</v>
      </c>
      <c r="AT66" s="34">
        <v>344</v>
      </c>
      <c r="AU66" s="34">
        <v>291</v>
      </c>
      <c r="AV66" s="34">
        <v>332</v>
      </c>
      <c r="AW66" s="34">
        <v>400</v>
      </c>
      <c r="AX66" s="34">
        <v>278</v>
      </c>
      <c r="AY66" s="34">
        <v>355</v>
      </c>
      <c r="AZ66" s="34">
        <v>251</v>
      </c>
      <c r="BA66" s="34" t="s">
        <v>745</v>
      </c>
      <c r="BB66" s="34">
        <v>665</v>
      </c>
      <c r="BC66" s="34">
        <v>648</v>
      </c>
      <c r="BD66" s="34">
        <v>797</v>
      </c>
      <c r="BE66" s="34">
        <v>1025</v>
      </c>
      <c r="BF66" s="34">
        <v>1036</v>
      </c>
      <c r="BG66" s="34">
        <v>1013</v>
      </c>
      <c r="BH66" s="34">
        <v>1130</v>
      </c>
      <c r="BI66" s="34">
        <v>1188</v>
      </c>
      <c r="BJ66" s="34">
        <v>1306</v>
      </c>
      <c r="BK66" s="34">
        <v>1454</v>
      </c>
      <c r="BL66" s="34">
        <v>1619</v>
      </c>
      <c r="BM66" s="34">
        <v>1682</v>
      </c>
      <c r="BN66" s="34">
        <v>2315</v>
      </c>
      <c r="BO66" s="34">
        <v>2124</v>
      </c>
      <c r="BP66" s="34">
        <v>3146</v>
      </c>
      <c r="BQ66" s="34">
        <v>3020</v>
      </c>
      <c r="BR66" s="34">
        <v>3170</v>
      </c>
      <c r="BS66" s="34">
        <v>3580</v>
      </c>
      <c r="BT66" s="34">
        <v>3734</v>
      </c>
      <c r="BU66" s="34">
        <v>3683</v>
      </c>
      <c r="BV66" s="34">
        <v>3423</v>
      </c>
      <c r="BW66" s="34">
        <v>3890</v>
      </c>
      <c r="BX66" s="34">
        <v>4822</v>
      </c>
      <c r="BY66" s="34">
        <v>4447</v>
      </c>
    </row>
    <row r="67" spans="1:77" x14ac:dyDescent="0.35">
      <c r="A67" s="34">
        <v>1994</v>
      </c>
      <c r="B67" s="34">
        <v>1995</v>
      </c>
      <c r="C67" s="44" t="s">
        <v>134</v>
      </c>
      <c r="D67" s="44" t="s">
        <v>744</v>
      </c>
      <c r="E67" s="45" t="s">
        <v>716</v>
      </c>
      <c r="F67" s="34" t="s">
        <v>745</v>
      </c>
      <c r="G67" s="34" t="s">
        <v>745</v>
      </c>
      <c r="H67" s="34" t="s">
        <v>745</v>
      </c>
      <c r="I67" s="34" t="s">
        <v>745</v>
      </c>
      <c r="J67" s="34" t="s">
        <v>745</v>
      </c>
      <c r="K67" s="34" t="s">
        <v>745</v>
      </c>
      <c r="L67" s="34" t="s">
        <v>745</v>
      </c>
      <c r="M67" s="34" t="s">
        <v>745</v>
      </c>
      <c r="N67" s="34" t="s">
        <v>745</v>
      </c>
      <c r="O67" s="34" t="s">
        <v>745</v>
      </c>
      <c r="P67" s="34" t="s">
        <v>745</v>
      </c>
      <c r="Q67" s="34" t="s">
        <v>745</v>
      </c>
      <c r="R67" s="34" t="s">
        <v>745</v>
      </c>
      <c r="S67" s="34" t="s">
        <v>745</v>
      </c>
      <c r="T67" s="34" t="s">
        <v>745</v>
      </c>
      <c r="U67" s="34" t="s">
        <v>745</v>
      </c>
      <c r="V67" s="34" t="s">
        <v>745</v>
      </c>
      <c r="W67" s="34" t="s">
        <v>745</v>
      </c>
      <c r="X67" s="34" t="s">
        <v>745</v>
      </c>
      <c r="Y67" s="34" t="s">
        <v>745</v>
      </c>
      <c r="Z67" s="34" t="s">
        <v>745</v>
      </c>
      <c r="AA67" s="34" t="s">
        <v>745</v>
      </c>
      <c r="AB67" s="34" t="s">
        <v>745</v>
      </c>
      <c r="AC67" s="34" t="s">
        <v>745</v>
      </c>
      <c r="AD67" s="34" t="s">
        <v>745</v>
      </c>
      <c r="AE67" s="34" t="s">
        <v>745</v>
      </c>
      <c r="AF67" s="34" t="s">
        <v>745</v>
      </c>
      <c r="AG67" s="34" t="s">
        <v>745</v>
      </c>
      <c r="AH67" s="34" t="s">
        <v>745</v>
      </c>
      <c r="AI67" s="34" t="s">
        <v>745</v>
      </c>
      <c r="AJ67" s="34" t="s">
        <v>745</v>
      </c>
      <c r="AK67" s="34" t="s">
        <v>745</v>
      </c>
      <c r="AL67" s="34" t="s">
        <v>745</v>
      </c>
      <c r="AM67" s="34" t="s">
        <v>745</v>
      </c>
      <c r="AN67" s="34" t="s">
        <v>745</v>
      </c>
      <c r="AO67" s="34" t="s">
        <v>745</v>
      </c>
      <c r="AP67" s="34" t="s">
        <v>745</v>
      </c>
      <c r="AQ67" s="34" t="s">
        <v>745</v>
      </c>
      <c r="AR67" s="34" t="s">
        <v>745</v>
      </c>
      <c r="AS67" s="34" t="s">
        <v>745</v>
      </c>
      <c r="AT67" s="34" t="s">
        <v>745</v>
      </c>
      <c r="AU67" s="34" t="s">
        <v>745</v>
      </c>
      <c r="AV67" s="34" t="s">
        <v>745</v>
      </c>
      <c r="AW67" s="34" t="s">
        <v>745</v>
      </c>
      <c r="AX67" s="34" t="s">
        <v>745</v>
      </c>
      <c r="AY67" s="34" t="s">
        <v>745</v>
      </c>
      <c r="AZ67" s="34">
        <v>1635</v>
      </c>
      <c r="BA67" s="34">
        <v>1879</v>
      </c>
      <c r="BB67" s="34">
        <v>2145</v>
      </c>
      <c r="BC67" s="34">
        <v>2631</v>
      </c>
      <c r="BD67" s="34">
        <v>3233</v>
      </c>
      <c r="BE67" s="34">
        <v>3530</v>
      </c>
      <c r="BF67" s="34">
        <v>3988</v>
      </c>
      <c r="BG67" s="34">
        <v>4152</v>
      </c>
      <c r="BH67" s="34">
        <v>4382</v>
      </c>
      <c r="BI67" s="34">
        <v>4774</v>
      </c>
      <c r="BJ67" s="34">
        <v>5827</v>
      </c>
      <c r="BK67" s="34">
        <v>6545</v>
      </c>
      <c r="BL67" s="34">
        <v>7303</v>
      </c>
      <c r="BM67" s="34">
        <v>8888</v>
      </c>
      <c r="BN67" s="34">
        <v>10453</v>
      </c>
      <c r="BO67" s="34">
        <v>7372</v>
      </c>
      <c r="BP67" s="34">
        <v>8907</v>
      </c>
      <c r="BQ67" s="34">
        <v>11126</v>
      </c>
      <c r="BR67" s="34">
        <v>11371</v>
      </c>
      <c r="BS67" s="34">
        <v>10953</v>
      </c>
      <c r="BT67" s="34">
        <v>11051</v>
      </c>
      <c r="BU67" s="34">
        <v>11175</v>
      </c>
      <c r="BV67" s="34">
        <v>10559</v>
      </c>
      <c r="BW67" s="34">
        <v>11409</v>
      </c>
      <c r="BX67" s="34">
        <v>12240</v>
      </c>
      <c r="BY67" s="34">
        <v>11826</v>
      </c>
    </row>
    <row r="68" spans="1:77" x14ac:dyDescent="0.35">
      <c r="A68" s="34">
        <v>1986</v>
      </c>
      <c r="B68" s="34">
        <v>1995</v>
      </c>
      <c r="C68" s="44" t="s">
        <v>132</v>
      </c>
      <c r="D68" s="44" t="s">
        <v>744</v>
      </c>
      <c r="E68" s="45" t="s">
        <v>716</v>
      </c>
      <c r="F68" s="34" t="s">
        <v>745</v>
      </c>
      <c r="G68" s="34" t="s">
        <v>745</v>
      </c>
      <c r="H68" s="34" t="s">
        <v>745</v>
      </c>
      <c r="I68" s="34" t="s">
        <v>745</v>
      </c>
      <c r="J68" s="34" t="s">
        <v>745</v>
      </c>
      <c r="K68" s="34" t="s">
        <v>745</v>
      </c>
      <c r="L68" s="34" t="s">
        <v>745</v>
      </c>
      <c r="M68" s="34" t="s">
        <v>745</v>
      </c>
      <c r="N68" s="34" t="s">
        <v>745</v>
      </c>
      <c r="O68" s="34" t="s">
        <v>745</v>
      </c>
      <c r="P68" s="34" t="s">
        <v>745</v>
      </c>
      <c r="Q68" s="34" t="s">
        <v>745</v>
      </c>
      <c r="R68" s="34" t="s">
        <v>745</v>
      </c>
      <c r="S68" s="34" t="s">
        <v>745</v>
      </c>
      <c r="T68" s="34" t="s">
        <v>745</v>
      </c>
      <c r="U68" s="34" t="s">
        <v>745</v>
      </c>
      <c r="V68" s="34" t="s">
        <v>745</v>
      </c>
      <c r="W68" s="34" t="s">
        <v>745</v>
      </c>
      <c r="X68" s="34" t="s">
        <v>745</v>
      </c>
      <c r="Y68" s="34" t="s">
        <v>745</v>
      </c>
      <c r="Z68" s="34" t="s">
        <v>745</v>
      </c>
      <c r="AA68" s="34" t="s">
        <v>745</v>
      </c>
      <c r="AB68" s="34" t="s">
        <v>745</v>
      </c>
      <c r="AC68" s="34" t="s">
        <v>745</v>
      </c>
      <c r="AD68" s="34" t="s">
        <v>745</v>
      </c>
      <c r="AE68" s="34" t="s">
        <v>745</v>
      </c>
      <c r="AF68" s="34" t="s">
        <v>745</v>
      </c>
      <c r="AG68" s="34" t="s">
        <v>745</v>
      </c>
      <c r="AH68" s="34" t="s">
        <v>745</v>
      </c>
      <c r="AI68" s="34" t="s">
        <v>745</v>
      </c>
      <c r="AJ68" s="34" t="s">
        <v>745</v>
      </c>
      <c r="AK68" s="34" t="s">
        <v>745</v>
      </c>
      <c r="AL68" s="34" t="s">
        <v>745</v>
      </c>
      <c r="AM68" s="34" t="s">
        <v>745</v>
      </c>
      <c r="AN68" s="34" t="s">
        <v>745</v>
      </c>
      <c r="AO68" s="34" t="s">
        <v>745</v>
      </c>
      <c r="AP68" s="34" t="s">
        <v>745</v>
      </c>
      <c r="AQ68" s="34" t="s">
        <v>745</v>
      </c>
      <c r="AR68" s="34">
        <v>35942</v>
      </c>
      <c r="AS68" s="34">
        <v>50691</v>
      </c>
      <c r="AT68" s="34">
        <v>70325</v>
      </c>
      <c r="AU68" s="34">
        <v>77662</v>
      </c>
      <c r="AV68" s="34">
        <v>84725</v>
      </c>
      <c r="AW68" s="34">
        <v>103883</v>
      </c>
      <c r="AX68" s="34">
        <v>127340</v>
      </c>
      <c r="AY68" s="34">
        <v>141308</v>
      </c>
      <c r="AZ68" s="34">
        <v>165878</v>
      </c>
      <c r="BA68" s="34">
        <v>196072</v>
      </c>
      <c r="BB68" s="34">
        <v>201284</v>
      </c>
      <c r="BC68" s="34">
        <v>213297</v>
      </c>
      <c r="BD68" s="34">
        <v>186759</v>
      </c>
      <c r="BE68" s="34">
        <v>180711</v>
      </c>
      <c r="BF68" s="34">
        <v>214042</v>
      </c>
      <c r="BG68" s="34">
        <v>202008</v>
      </c>
      <c r="BH68" s="34">
        <v>207969</v>
      </c>
      <c r="BI68" s="34">
        <v>233249</v>
      </c>
      <c r="BJ68" s="34">
        <v>272893</v>
      </c>
      <c r="BK68" s="34">
        <v>300160</v>
      </c>
      <c r="BL68" s="34">
        <v>335754</v>
      </c>
      <c r="BM68" s="34">
        <v>370132</v>
      </c>
      <c r="BN68" s="34">
        <v>392962</v>
      </c>
      <c r="BO68" s="34">
        <v>352241</v>
      </c>
      <c r="BP68" s="34">
        <v>441369</v>
      </c>
      <c r="BQ68" s="34">
        <v>510855</v>
      </c>
      <c r="BR68" s="34">
        <v>553486</v>
      </c>
      <c r="BS68" s="34">
        <v>622277</v>
      </c>
      <c r="BT68" s="34">
        <v>600765</v>
      </c>
      <c r="BU68" s="34">
        <v>558770</v>
      </c>
      <c r="BV68" s="34">
        <v>546520</v>
      </c>
      <c r="BW68" s="34">
        <v>588913</v>
      </c>
      <c r="BX68" s="34">
        <v>626616</v>
      </c>
      <c r="BY68" s="34">
        <v>577834</v>
      </c>
    </row>
    <row r="69" spans="1:77" x14ac:dyDescent="0.35">
      <c r="A69" s="34">
        <v>1973</v>
      </c>
      <c r="B69" s="34">
        <v>1995</v>
      </c>
      <c r="C69" s="44" t="s">
        <v>140</v>
      </c>
      <c r="D69" s="44" t="s">
        <v>744</v>
      </c>
      <c r="E69" s="45" t="s">
        <v>716</v>
      </c>
      <c r="F69" s="34" t="s">
        <v>745</v>
      </c>
      <c r="G69" s="34" t="s">
        <v>745</v>
      </c>
      <c r="H69" s="34" t="s">
        <v>745</v>
      </c>
      <c r="I69" s="34" t="s">
        <v>745</v>
      </c>
      <c r="J69" s="34" t="s">
        <v>745</v>
      </c>
      <c r="K69" s="34" t="s">
        <v>745</v>
      </c>
      <c r="L69" s="34" t="s">
        <v>745</v>
      </c>
      <c r="M69" s="34" t="s">
        <v>745</v>
      </c>
      <c r="N69" s="34" t="s">
        <v>745</v>
      </c>
      <c r="O69" s="34" t="s">
        <v>745</v>
      </c>
      <c r="P69" s="34" t="s">
        <v>745</v>
      </c>
      <c r="Q69" s="34" t="s">
        <v>745</v>
      </c>
      <c r="R69" s="34" t="s">
        <v>745</v>
      </c>
      <c r="S69" s="34" t="s">
        <v>745</v>
      </c>
      <c r="T69" s="34" t="s">
        <v>745</v>
      </c>
      <c r="U69" s="34" t="s">
        <v>745</v>
      </c>
      <c r="V69" s="34" t="s">
        <v>745</v>
      </c>
      <c r="W69" s="34" t="s">
        <v>745</v>
      </c>
      <c r="X69" s="34" t="s">
        <v>745</v>
      </c>
      <c r="Y69" s="34" t="s">
        <v>745</v>
      </c>
      <c r="Z69" s="34" t="s">
        <v>745</v>
      </c>
      <c r="AA69" s="34" t="s">
        <v>745</v>
      </c>
      <c r="AB69" s="34" t="s">
        <v>745</v>
      </c>
      <c r="AC69" s="34" t="s">
        <v>745</v>
      </c>
      <c r="AD69" s="34" t="s">
        <v>745</v>
      </c>
      <c r="AE69" s="34">
        <v>3919</v>
      </c>
      <c r="AF69" s="34">
        <v>5576</v>
      </c>
      <c r="AG69" s="34">
        <v>7176</v>
      </c>
      <c r="AH69" s="34">
        <v>5529</v>
      </c>
      <c r="AI69" s="34">
        <v>6522</v>
      </c>
      <c r="AJ69" s="34">
        <v>7990</v>
      </c>
      <c r="AK69" s="34">
        <v>8682</v>
      </c>
      <c r="AL69" s="34">
        <v>9190</v>
      </c>
      <c r="AM69" s="34">
        <v>9160</v>
      </c>
      <c r="AN69" s="34">
        <v>8870</v>
      </c>
      <c r="AO69" s="34">
        <v>8555</v>
      </c>
      <c r="AP69" s="34">
        <v>8130</v>
      </c>
      <c r="AQ69" s="34">
        <v>8185</v>
      </c>
      <c r="AR69" s="34">
        <v>9595</v>
      </c>
      <c r="AS69" s="34">
        <v>9860</v>
      </c>
      <c r="AT69" s="34">
        <v>9370</v>
      </c>
      <c r="AU69" s="34">
        <v>8865</v>
      </c>
      <c r="AV69" s="34">
        <v>10340</v>
      </c>
      <c r="AW69" s="34">
        <v>11370</v>
      </c>
      <c r="AX69" s="34">
        <v>11080</v>
      </c>
      <c r="AY69" s="34">
        <v>12530</v>
      </c>
      <c r="AZ69" s="34">
        <v>14555</v>
      </c>
      <c r="BA69" s="34">
        <v>15465</v>
      </c>
      <c r="BB69" s="34">
        <v>18145</v>
      </c>
      <c r="BC69" s="34">
        <v>21235</v>
      </c>
      <c r="BD69" s="34">
        <v>25705</v>
      </c>
      <c r="BE69" s="34">
        <v>28015</v>
      </c>
      <c r="BF69" s="34">
        <v>32172</v>
      </c>
      <c r="BG69" s="34">
        <v>33617</v>
      </c>
      <c r="BH69" s="34">
        <v>37755</v>
      </c>
      <c r="BI69" s="34">
        <v>47808</v>
      </c>
      <c r="BJ69" s="34">
        <v>60538</v>
      </c>
      <c r="BK69" s="34">
        <v>66552</v>
      </c>
      <c r="BL69" s="34">
        <v>78262</v>
      </c>
      <c r="BM69" s="34">
        <v>95565</v>
      </c>
      <c r="BN69" s="34">
        <v>108940</v>
      </c>
      <c r="BO69" s="34">
        <v>77761</v>
      </c>
      <c r="BP69" s="34">
        <v>88178</v>
      </c>
      <c r="BQ69" s="34">
        <v>102440</v>
      </c>
      <c r="BR69" s="34">
        <v>95176</v>
      </c>
      <c r="BS69" s="34">
        <v>100111</v>
      </c>
      <c r="BT69" s="34">
        <v>104897</v>
      </c>
      <c r="BU69" s="34">
        <v>91973</v>
      </c>
      <c r="BV69" s="34">
        <v>93880</v>
      </c>
      <c r="BW69" s="34">
        <v>107519</v>
      </c>
      <c r="BX69" s="34">
        <v>120741</v>
      </c>
      <c r="BY69" s="34">
        <v>119814</v>
      </c>
    </row>
    <row r="70" spans="1:77" x14ac:dyDescent="0.35">
      <c r="A70" s="34">
        <v>1968</v>
      </c>
      <c r="B70" s="34">
        <v>1995</v>
      </c>
      <c r="C70" s="44" t="s">
        <v>148</v>
      </c>
      <c r="D70" s="44" t="s">
        <v>744</v>
      </c>
      <c r="E70" s="45" t="s">
        <v>716</v>
      </c>
      <c r="F70" s="34" t="s">
        <v>745</v>
      </c>
      <c r="G70" s="34" t="s">
        <v>745</v>
      </c>
      <c r="H70" s="34" t="s">
        <v>745</v>
      </c>
      <c r="I70" s="34" t="s">
        <v>745</v>
      </c>
      <c r="J70" s="34" t="s">
        <v>745</v>
      </c>
      <c r="K70" s="34" t="s">
        <v>745</v>
      </c>
      <c r="L70" s="34" t="s">
        <v>745</v>
      </c>
      <c r="M70" s="34" t="s">
        <v>745</v>
      </c>
      <c r="N70" s="34" t="s">
        <v>745</v>
      </c>
      <c r="O70" s="34" t="s">
        <v>745</v>
      </c>
      <c r="P70" s="34" t="s">
        <v>745</v>
      </c>
      <c r="Q70" s="34" t="s">
        <v>745</v>
      </c>
      <c r="R70" s="34" t="s">
        <v>745</v>
      </c>
      <c r="S70" s="34" t="s">
        <v>745</v>
      </c>
      <c r="T70" s="34" t="s">
        <v>745</v>
      </c>
      <c r="U70" s="34" t="s">
        <v>745</v>
      </c>
      <c r="V70" s="34" t="s">
        <v>745</v>
      </c>
      <c r="W70" s="34" t="s">
        <v>745</v>
      </c>
      <c r="X70" s="34" t="s">
        <v>745</v>
      </c>
      <c r="Y70" s="34" t="s">
        <v>745</v>
      </c>
      <c r="Z70" s="34">
        <v>134</v>
      </c>
      <c r="AA70" s="34">
        <v>123</v>
      </c>
      <c r="AB70" s="34">
        <v>157</v>
      </c>
      <c r="AC70" s="34">
        <v>210</v>
      </c>
      <c r="AD70" s="34">
        <v>231</v>
      </c>
      <c r="AE70" s="34">
        <v>359</v>
      </c>
      <c r="AF70" s="34">
        <v>518</v>
      </c>
      <c r="AG70" s="34">
        <v>484</v>
      </c>
      <c r="AH70" s="34">
        <v>467</v>
      </c>
      <c r="AI70" s="34">
        <v>605</v>
      </c>
      <c r="AJ70" s="34">
        <v>675</v>
      </c>
      <c r="AK70" s="34">
        <v>815</v>
      </c>
      <c r="AL70" s="34">
        <v>999</v>
      </c>
      <c r="AM70" s="34">
        <v>1024</v>
      </c>
      <c r="AN70" s="34">
        <v>944</v>
      </c>
      <c r="AO70" s="34">
        <v>818</v>
      </c>
      <c r="AP70" s="34">
        <v>841</v>
      </c>
      <c r="AQ70" s="34">
        <v>905</v>
      </c>
      <c r="AR70" s="34">
        <v>1119</v>
      </c>
      <c r="AS70" s="34">
        <v>1590</v>
      </c>
      <c r="AT70" s="34">
        <v>1597</v>
      </c>
      <c r="AU70" s="34">
        <v>1401</v>
      </c>
      <c r="AV70" s="34">
        <v>1680</v>
      </c>
      <c r="AW70" s="34">
        <v>1760</v>
      </c>
      <c r="AX70" s="34">
        <v>1684</v>
      </c>
      <c r="AY70" s="34">
        <v>1341</v>
      </c>
      <c r="AZ70" s="34">
        <v>1472</v>
      </c>
      <c r="BA70" s="34">
        <v>1758</v>
      </c>
      <c r="BB70" s="34">
        <v>2042</v>
      </c>
      <c r="BC70" s="34">
        <v>2018</v>
      </c>
      <c r="BD70" s="34">
        <v>2482</v>
      </c>
      <c r="BE70" s="34">
        <v>2516</v>
      </c>
      <c r="BF70" s="34">
        <v>2589</v>
      </c>
      <c r="BG70" s="34">
        <v>2269</v>
      </c>
      <c r="BH70" s="34">
        <v>2275</v>
      </c>
      <c r="BI70" s="34">
        <v>2827</v>
      </c>
      <c r="BJ70" s="34">
        <v>3643</v>
      </c>
      <c r="BK70" s="34">
        <v>4979</v>
      </c>
      <c r="BL70" s="34">
        <v>6137</v>
      </c>
      <c r="BM70" s="34">
        <v>6738</v>
      </c>
      <c r="BN70" s="34">
        <v>6205</v>
      </c>
      <c r="BO70" s="34">
        <v>3604</v>
      </c>
      <c r="BP70" s="34">
        <v>3920</v>
      </c>
      <c r="BQ70" s="34">
        <v>4841</v>
      </c>
      <c r="BR70" s="34">
        <v>4772</v>
      </c>
      <c r="BS70" s="34">
        <v>5020</v>
      </c>
      <c r="BT70" s="34">
        <v>5375</v>
      </c>
      <c r="BU70" s="34">
        <v>5299</v>
      </c>
      <c r="BV70" s="34">
        <v>5670</v>
      </c>
      <c r="BW70" s="34">
        <v>6965</v>
      </c>
      <c r="BX70" s="34">
        <v>7679</v>
      </c>
      <c r="BY70" s="34">
        <v>6567</v>
      </c>
    </row>
    <row r="71" spans="1:77" x14ac:dyDescent="0.35">
      <c r="A71" s="34">
        <v>1948</v>
      </c>
      <c r="B71" s="34">
        <v>1995</v>
      </c>
      <c r="C71" s="44" t="s">
        <v>144</v>
      </c>
      <c r="D71" s="44" t="s">
        <v>744</v>
      </c>
      <c r="E71" s="45" t="s">
        <v>716</v>
      </c>
      <c r="F71" s="34">
        <v>1427</v>
      </c>
      <c r="G71" s="34">
        <v>1840</v>
      </c>
      <c r="H71" s="34">
        <v>1091</v>
      </c>
      <c r="I71" s="34">
        <v>1639</v>
      </c>
      <c r="J71" s="34">
        <v>1627</v>
      </c>
      <c r="K71" s="34">
        <v>1160</v>
      </c>
      <c r="L71" s="34">
        <v>1252</v>
      </c>
      <c r="M71" s="34">
        <v>1356</v>
      </c>
      <c r="N71" s="34">
        <v>1661</v>
      </c>
      <c r="O71" s="34">
        <v>2005</v>
      </c>
      <c r="P71" s="34">
        <v>1643</v>
      </c>
      <c r="Q71" s="34">
        <v>1990</v>
      </c>
      <c r="R71" s="34">
        <v>2303</v>
      </c>
      <c r="S71" s="34">
        <v>2286</v>
      </c>
      <c r="T71" s="34">
        <v>2362</v>
      </c>
      <c r="U71" s="34">
        <v>2477</v>
      </c>
      <c r="V71" s="34">
        <v>2876</v>
      </c>
      <c r="W71" s="34">
        <v>2838</v>
      </c>
      <c r="X71" s="34">
        <v>3440</v>
      </c>
      <c r="Y71" s="34">
        <v>2773</v>
      </c>
      <c r="Z71" s="34">
        <v>2570</v>
      </c>
      <c r="AA71" s="34">
        <v>2212</v>
      </c>
      <c r="AB71" s="34">
        <v>2124</v>
      </c>
      <c r="AC71" s="34">
        <v>2424</v>
      </c>
      <c r="AD71" s="34">
        <v>2223</v>
      </c>
      <c r="AE71" s="34">
        <v>3211</v>
      </c>
      <c r="AF71" s="34">
        <v>5136</v>
      </c>
      <c r="AG71" s="34">
        <v>6381</v>
      </c>
      <c r="AH71" s="34">
        <v>5665</v>
      </c>
      <c r="AI71" s="34">
        <v>6647</v>
      </c>
      <c r="AJ71" s="34">
        <v>7865</v>
      </c>
      <c r="AK71" s="34">
        <v>9827</v>
      </c>
      <c r="AL71" s="34">
        <v>14864</v>
      </c>
      <c r="AM71" s="34">
        <v>15418</v>
      </c>
      <c r="AN71" s="34">
        <v>14786</v>
      </c>
      <c r="AO71" s="34">
        <v>14061</v>
      </c>
      <c r="AP71" s="34">
        <v>15272</v>
      </c>
      <c r="AQ71" s="34">
        <v>15928</v>
      </c>
      <c r="AR71" s="34">
        <v>15421</v>
      </c>
      <c r="AS71" s="34">
        <v>16675</v>
      </c>
      <c r="AT71" s="34">
        <v>19102</v>
      </c>
      <c r="AU71" s="34">
        <v>20549</v>
      </c>
      <c r="AV71" s="34">
        <v>23580</v>
      </c>
      <c r="AW71" s="34">
        <v>20448</v>
      </c>
      <c r="AX71" s="34">
        <v>23579</v>
      </c>
      <c r="AY71" s="34">
        <v>22788</v>
      </c>
      <c r="AZ71" s="34">
        <v>26843</v>
      </c>
      <c r="BA71" s="34">
        <v>34707</v>
      </c>
      <c r="BB71" s="34">
        <v>37942</v>
      </c>
      <c r="BC71" s="34">
        <v>41432</v>
      </c>
      <c r="BD71" s="34">
        <v>42980</v>
      </c>
      <c r="BE71" s="34">
        <v>46979</v>
      </c>
      <c r="BF71" s="34">
        <v>51523</v>
      </c>
      <c r="BG71" s="34">
        <v>50392</v>
      </c>
      <c r="BH71" s="34">
        <v>56517</v>
      </c>
      <c r="BI71" s="34">
        <v>72558</v>
      </c>
      <c r="BJ71" s="34">
        <v>99775</v>
      </c>
      <c r="BK71" s="34">
        <v>142870</v>
      </c>
      <c r="BL71" s="34">
        <v>178410</v>
      </c>
      <c r="BM71" s="34">
        <v>229370</v>
      </c>
      <c r="BN71" s="34">
        <v>321032</v>
      </c>
      <c r="BO71" s="34">
        <v>257202</v>
      </c>
      <c r="BP71" s="34">
        <v>350233</v>
      </c>
      <c r="BQ71" s="34">
        <v>464462</v>
      </c>
      <c r="BR71" s="34">
        <v>489694</v>
      </c>
      <c r="BS71" s="34">
        <v>465397</v>
      </c>
      <c r="BT71" s="34">
        <v>462910</v>
      </c>
      <c r="BU71" s="34">
        <v>394131</v>
      </c>
      <c r="BV71" s="34">
        <v>361649</v>
      </c>
      <c r="BW71" s="34">
        <v>449925</v>
      </c>
      <c r="BX71" s="34">
        <v>514464</v>
      </c>
      <c r="BY71" s="34">
        <v>486059</v>
      </c>
    </row>
    <row r="72" spans="1:77" x14ac:dyDescent="0.35">
      <c r="A72" s="34">
        <v>1950</v>
      </c>
      <c r="B72" s="34">
        <v>1995</v>
      </c>
      <c r="C72" s="44" t="s">
        <v>142</v>
      </c>
      <c r="D72" s="44" t="s">
        <v>744</v>
      </c>
      <c r="E72" s="45" t="s">
        <v>716</v>
      </c>
      <c r="F72" s="34" t="s">
        <v>745</v>
      </c>
      <c r="G72" s="34" t="s">
        <v>745</v>
      </c>
      <c r="H72" s="34">
        <v>440</v>
      </c>
      <c r="I72" s="34">
        <v>873</v>
      </c>
      <c r="J72" s="34">
        <v>948</v>
      </c>
      <c r="K72" s="34">
        <v>765</v>
      </c>
      <c r="L72" s="34">
        <v>629</v>
      </c>
      <c r="M72" s="34">
        <v>630</v>
      </c>
      <c r="N72" s="34">
        <v>860</v>
      </c>
      <c r="O72" s="34">
        <v>804</v>
      </c>
      <c r="P72" s="34">
        <v>544</v>
      </c>
      <c r="Q72" s="34">
        <v>483</v>
      </c>
      <c r="R72" s="34">
        <v>574</v>
      </c>
      <c r="S72" s="34">
        <v>794</v>
      </c>
      <c r="T72" s="34">
        <v>647</v>
      </c>
      <c r="U72" s="34">
        <v>521</v>
      </c>
      <c r="V72" s="34">
        <v>680</v>
      </c>
      <c r="W72" s="34">
        <v>695</v>
      </c>
      <c r="X72" s="34">
        <v>527</v>
      </c>
      <c r="Y72" s="34">
        <v>649</v>
      </c>
      <c r="Z72" s="34">
        <v>716</v>
      </c>
      <c r="AA72" s="34">
        <v>781</v>
      </c>
      <c r="AB72" s="34">
        <v>1002</v>
      </c>
      <c r="AC72" s="34">
        <v>1103</v>
      </c>
      <c r="AD72" s="34">
        <v>1562</v>
      </c>
      <c r="AE72" s="34">
        <v>2729</v>
      </c>
      <c r="AF72" s="34">
        <v>3842</v>
      </c>
      <c r="AG72" s="34">
        <v>4770</v>
      </c>
      <c r="AH72" s="34">
        <v>5673</v>
      </c>
      <c r="AI72" s="34">
        <v>6230</v>
      </c>
      <c r="AJ72" s="34">
        <v>6690</v>
      </c>
      <c r="AK72" s="34">
        <v>7202</v>
      </c>
      <c r="AL72" s="34">
        <v>10834</v>
      </c>
      <c r="AM72" s="34">
        <v>13272</v>
      </c>
      <c r="AN72" s="34">
        <v>16859</v>
      </c>
      <c r="AO72" s="34">
        <v>16352</v>
      </c>
      <c r="AP72" s="34">
        <v>13882</v>
      </c>
      <c r="AQ72" s="34">
        <v>10262</v>
      </c>
      <c r="AR72" s="34">
        <v>10718</v>
      </c>
      <c r="AS72" s="34">
        <v>12891</v>
      </c>
      <c r="AT72" s="34">
        <v>13249</v>
      </c>
      <c r="AU72" s="34">
        <v>16444</v>
      </c>
      <c r="AV72" s="34">
        <v>21837</v>
      </c>
      <c r="AW72" s="34">
        <v>25869</v>
      </c>
      <c r="AX72" s="34">
        <v>27280</v>
      </c>
      <c r="AY72" s="34">
        <v>28328</v>
      </c>
      <c r="AZ72" s="34">
        <v>31983</v>
      </c>
      <c r="BA72" s="34">
        <v>40630</v>
      </c>
      <c r="BB72" s="34">
        <v>42929</v>
      </c>
      <c r="BC72" s="34">
        <v>51304</v>
      </c>
      <c r="BD72" s="34">
        <v>35280</v>
      </c>
      <c r="BE72" s="34">
        <v>33321</v>
      </c>
      <c r="BF72" s="34">
        <v>43595</v>
      </c>
      <c r="BG72" s="34">
        <v>37534</v>
      </c>
      <c r="BH72" s="34">
        <v>38340</v>
      </c>
      <c r="BI72" s="34">
        <v>42196</v>
      </c>
      <c r="BJ72" s="34">
        <v>54877</v>
      </c>
      <c r="BK72" s="34">
        <v>75725</v>
      </c>
      <c r="BL72" s="34">
        <v>80650</v>
      </c>
      <c r="BM72" s="34">
        <v>93101</v>
      </c>
      <c r="BN72" s="34">
        <v>127538</v>
      </c>
      <c r="BO72" s="34">
        <v>93786</v>
      </c>
      <c r="BP72" s="34">
        <v>135663</v>
      </c>
      <c r="BQ72" s="34">
        <v>177436</v>
      </c>
      <c r="BR72" s="34">
        <v>191691</v>
      </c>
      <c r="BS72" s="34">
        <v>186629</v>
      </c>
      <c r="BT72" s="34">
        <v>178179</v>
      </c>
      <c r="BU72" s="34">
        <v>142695</v>
      </c>
      <c r="BV72" s="34">
        <v>135653</v>
      </c>
      <c r="BW72" s="34">
        <v>156925</v>
      </c>
      <c r="BX72" s="34">
        <v>188707</v>
      </c>
      <c r="BY72" s="34">
        <v>171276</v>
      </c>
    </row>
    <row r="73" spans="1:77" x14ac:dyDescent="0.35">
      <c r="A73" s="34">
        <v>1967</v>
      </c>
      <c r="B73" s="34">
        <v>1995</v>
      </c>
      <c r="C73" s="44" t="s">
        <v>146</v>
      </c>
      <c r="D73" s="44" t="s">
        <v>744</v>
      </c>
      <c r="E73" s="45" t="s">
        <v>716</v>
      </c>
      <c r="F73" s="34" t="s">
        <v>745</v>
      </c>
      <c r="G73" s="34" t="s">
        <v>745</v>
      </c>
      <c r="H73" s="34" t="s">
        <v>745</v>
      </c>
      <c r="I73" s="34" t="s">
        <v>745</v>
      </c>
      <c r="J73" s="34" t="s">
        <v>745</v>
      </c>
      <c r="K73" s="34" t="s">
        <v>745</v>
      </c>
      <c r="L73" s="34" t="s">
        <v>745</v>
      </c>
      <c r="M73" s="34" t="s">
        <v>745</v>
      </c>
      <c r="N73" s="34" t="s">
        <v>745</v>
      </c>
      <c r="O73" s="34" t="s">
        <v>745</v>
      </c>
      <c r="P73" s="34" t="s">
        <v>745</v>
      </c>
      <c r="Q73" s="34" t="s">
        <v>745</v>
      </c>
      <c r="R73" s="34" t="s">
        <v>745</v>
      </c>
      <c r="S73" s="34" t="s">
        <v>745</v>
      </c>
      <c r="T73" s="34" t="s">
        <v>745</v>
      </c>
      <c r="U73" s="34" t="s">
        <v>745</v>
      </c>
      <c r="V73" s="34" t="s">
        <v>745</v>
      </c>
      <c r="W73" s="34" t="s">
        <v>745</v>
      </c>
      <c r="X73" s="34" t="s">
        <v>745</v>
      </c>
      <c r="Y73" s="34">
        <v>1086</v>
      </c>
      <c r="Z73" s="34">
        <v>1175</v>
      </c>
      <c r="AA73" s="34">
        <v>1416</v>
      </c>
      <c r="AB73" s="34">
        <v>1621</v>
      </c>
      <c r="AC73" s="34">
        <v>1837</v>
      </c>
      <c r="AD73" s="34">
        <v>2102</v>
      </c>
      <c r="AE73" s="34">
        <v>2789</v>
      </c>
      <c r="AF73" s="34">
        <v>3814</v>
      </c>
      <c r="AG73" s="34">
        <v>3778</v>
      </c>
      <c r="AH73" s="34">
        <v>4200</v>
      </c>
      <c r="AI73" s="34">
        <v>5396</v>
      </c>
      <c r="AJ73" s="34">
        <v>7121</v>
      </c>
      <c r="AK73" s="34">
        <v>9884</v>
      </c>
      <c r="AL73" s="34">
        <v>11153</v>
      </c>
      <c r="AM73" s="34">
        <v>10608</v>
      </c>
      <c r="AN73" s="34">
        <v>9702</v>
      </c>
      <c r="AO73" s="34">
        <v>9159</v>
      </c>
      <c r="AP73" s="34">
        <v>9675</v>
      </c>
      <c r="AQ73" s="34">
        <v>10020</v>
      </c>
      <c r="AR73" s="34">
        <v>11621</v>
      </c>
      <c r="AS73" s="34">
        <v>13642</v>
      </c>
      <c r="AT73" s="34">
        <v>15567</v>
      </c>
      <c r="AU73" s="34">
        <v>17420</v>
      </c>
      <c r="AV73" s="34">
        <v>20669</v>
      </c>
      <c r="AW73" s="34">
        <v>20771</v>
      </c>
      <c r="AX73" s="34">
        <v>22477</v>
      </c>
      <c r="AY73" s="34">
        <v>21161</v>
      </c>
      <c r="AZ73" s="34">
        <v>25612</v>
      </c>
      <c r="BA73" s="34">
        <v>32340</v>
      </c>
      <c r="BB73" s="34">
        <v>34320</v>
      </c>
      <c r="BC73" s="34">
        <v>37748</v>
      </c>
      <c r="BD73" s="34">
        <v>43191</v>
      </c>
      <c r="BE73" s="34">
        <v>46769</v>
      </c>
      <c r="BF73" s="34">
        <v>51041</v>
      </c>
      <c r="BG73" s="34">
        <v>50556</v>
      </c>
      <c r="BH73" s="34">
        <v>52399</v>
      </c>
      <c r="BI73" s="34">
        <v>53886</v>
      </c>
      <c r="BJ73" s="34">
        <v>61814</v>
      </c>
      <c r="BK73" s="34">
        <v>68565</v>
      </c>
      <c r="BL73" s="34">
        <v>73118</v>
      </c>
      <c r="BM73" s="34">
        <v>83822</v>
      </c>
      <c r="BN73" s="34">
        <v>83965</v>
      </c>
      <c r="BO73" s="34">
        <v>62704</v>
      </c>
      <c r="BP73" s="34">
        <v>60276</v>
      </c>
      <c r="BQ73" s="34">
        <v>66606</v>
      </c>
      <c r="BR73" s="34">
        <v>62769</v>
      </c>
      <c r="BS73" s="34">
        <v>72134</v>
      </c>
      <c r="BT73" s="34">
        <v>82016</v>
      </c>
      <c r="BU73" s="34">
        <v>76977</v>
      </c>
      <c r="BV73" s="34">
        <v>81185</v>
      </c>
      <c r="BW73" s="34">
        <v>93198</v>
      </c>
      <c r="BX73" s="34">
        <v>107669</v>
      </c>
      <c r="BY73" s="34">
        <v>99849</v>
      </c>
    </row>
    <row r="74" spans="1:77" x14ac:dyDescent="0.35">
      <c r="A74" s="34">
        <v>1962</v>
      </c>
      <c r="B74" s="34">
        <v>1995</v>
      </c>
      <c r="C74" s="44" t="s">
        <v>150</v>
      </c>
      <c r="D74" s="44" t="s">
        <v>744</v>
      </c>
      <c r="E74" s="45" t="s">
        <v>716</v>
      </c>
      <c r="F74" s="34" t="s">
        <v>745</v>
      </c>
      <c r="G74" s="34" t="s">
        <v>745</v>
      </c>
      <c r="H74" s="34" t="s">
        <v>745</v>
      </c>
      <c r="I74" s="34" t="s">
        <v>745</v>
      </c>
      <c r="J74" s="34" t="s">
        <v>745</v>
      </c>
      <c r="K74" s="34" t="s">
        <v>745</v>
      </c>
      <c r="L74" s="34" t="s">
        <v>745</v>
      </c>
      <c r="M74" s="34" t="s">
        <v>745</v>
      </c>
      <c r="N74" s="34" t="s">
        <v>745</v>
      </c>
      <c r="O74" s="34" t="s">
        <v>745</v>
      </c>
      <c r="P74" s="34" t="s">
        <v>745</v>
      </c>
      <c r="Q74" s="34" t="s">
        <v>745</v>
      </c>
      <c r="R74" s="34" t="s">
        <v>745</v>
      </c>
      <c r="S74" s="34" t="s">
        <v>745</v>
      </c>
      <c r="T74" s="34">
        <v>635</v>
      </c>
      <c r="U74" s="34">
        <v>674</v>
      </c>
      <c r="V74" s="34">
        <v>839</v>
      </c>
      <c r="W74" s="34">
        <v>838</v>
      </c>
      <c r="X74" s="34">
        <v>833</v>
      </c>
      <c r="Y74" s="34">
        <v>774</v>
      </c>
      <c r="Z74" s="34">
        <v>1307</v>
      </c>
      <c r="AA74" s="34">
        <v>1653</v>
      </c>
      <c r="AB74" s="34">
        <v>2079</v>
      </c>
      <c r="AC74" s="34">
        <v>2363</v>
      </c>
      <c r="AD74" s="34">
        <v>2473</v>
      </c>
      <c r="AE74" s="34">
        <v>4240</v>
      </c>
      <c r="AF74" s="34">
        <v>5437</v>
      </c>
      <c r="AG74" s="34">
        <v>5997</v>
      </c>
      <c r="AH74" s="34">
        <v>5669</v>
      </c>
      <c r="AI74" s="34">
        <v>5787</v>
      </c>
      <c r="AJ74" s="34">
        <v>7415</v>
      </c>
      <c r="AK74" s="34">
        <v>8576</v>
      </c>
      <c r="AL74" s="34">
        <v>9784</v>
      </c>
      <c r="AM74" s="34">
        <v>10235</v>
      </c>
      <c r="AN74" s="34">
        <v>9655</v>
      </c>
      <c r="AO74" s="34">
        <v>9574</v>
      </c>
      <c r="AP74" s="34">
        <v>9819</v>
      </c>
      <c r="AQ74" s="34">
        <v>9875</v>
      </c>
      <c r="AR74" s="34">
        <v>10806</v>
      </c>
      <c r="AS74" s="34">
        <v>14348</v>
      </c>
      <c r="AT74" s="34">
        <v>15018</v>
      </c>
      <c r="AU74" s="34">
        <v>14347</v>
      </c>
      <c r="AV74" s="34">
        <v>16794</v>
      </c>
      <c r="AW74" s="34">
        <v>18658</v>
      </c>
      <c r="AX74" s="34">
        <v>20253</v>
      </c>
      <c r="AY74" s="34">
        <v>22624</v>
      </c>
      <c r="AZ74" s="34">
        <v>25237</v>
      </c>
      <c r="BA74" s="34">
        <v>29579</v>
      </c>
      <c r="BB74" s="34">
        <v>31620</v>
      </c>
      <c r="BC74" s="34">
        <v>30782</v>
      </c>
      <c r="BD74" s="34">
        <v>29342</v>
      </c>
      <c r="BE74" s="34">
        <v>33166</v>
      </c>
      <c r="BF74" s="34">
        <v>37686</v>
      </c>
      <c r="BG74" s="34">
        <v>35449</v>
      </c>
      <c r="BH74" s="34">
        <v>35517</v>
      </c>
      <c r="BI74" s="34">
        <v>36303</v>
      </c>
      <c r="BJ74" s="34">
        <v>42864</v>
      </c>
      <c r="BK74" s="34">
        <v>44944</v>
      </c>
      <c r="BL74" s="34">
        <v>47318</v>
      </c>
      <c r="BM74" s="34">
        <v>56105</v>
      </c>
      <c r="BN74" s="34">
        <v>64531</v>
      </c>
      <c r="BO74" s="34">
        <v>46928</v>
      </c>
      <c r="BP74" s="34">
        <v>58705</v>
      </c>
      <c r="BQ74" s="34">
        <v>72747</v>
      </c>
      <c r="BR74" s="34">
        <v>72270</v>
      </c>
      <c r="BS74" s="34">
        <v>71102</v>
      </c>
      <c r="BT74" s="34">
        <v>71480</v>
      </c>
      <c r="BU74" s="34">
        <v>62065</v>
      </c>
      <c r="BV74" s="34">
        <v>65812</v>
      </c>
      <c r="BW74" s="34">
        <v>69127</v>
      </c>
      <c r="BX74" s="34">
        <v>76598</v>
      </c>
      <c r="BY74" s="34">
        <v>76591</v>
      </c>
    </row>
    <row r="75" spans="1:77" x14ac:dyDescent="0.35">
      <c r="A75" s="34">
        <v>1950</v>
      </c>
      <c r="B75" s="34">
        <v>1995</v>
      </c>
      <c r="C75" s="44" t="s">
        <v>152</v>
      </c>
      <c r="D75" s="44" t="s">
        <v>744</v>
      </c>
      <c r="E75" s="45" t="s">
        <v>716</v>
      </c>
      <c r="F75" s="34" t="s">
        <v>745</v>
      </c>
      <c r="G75" s="34" t="s">
        <v>745</v>
      </c>
      <c r="H75" s="34">
        <v>1483</v>
      </c>
      <c r="I75" s="34">
        <v>2168</v>
      </c>
      <c r="J75" s="34">
        <v>2336</v>
      </c>
      <c r="K75" s="34">
        <v>2421</v>
      </c>
      <c r="L75" s="34">
        <v>2438</v>
      </c>
      <c r="M75" s="34">
        <v>2712</v>
      </c>
      <c r="N75" s="34">
        <v>3174</v>
      </c>
      <c r="O75" s="34">
        <v>3674</v>
      </c>
      <c r="P75" s="34">
        <v>3219</v>
      </c>
      <c r="Q75" s="34">
        <v>3389</v>
      </c>
      <c r="R75" s="34">
        <v>4734</v>
      </c>
      <c r="S75" s="34">
        <v>5221</v>
      </c>
      <c r="T75" s="34">
        <v>6069</v>
      </c>
      <c r="U75" s="34">
        <v>7589</v>
      </c>
      <c r="V75" s="34">
        <v>7254</v>
      </c>
      <c r="W75" s="34">
        <v>7378</v>
      </c>
      <c r="X75" s="34">
        <v>8590</v>
      </c>
      <c r="Y75" s="34">
        <v>9829</v>
      </c>
      <c r="Z75" s="34">
        <v>10285</v>
      </c>
      <c r="AA75" s="34">
        <v>12470</v>
      </c>
      <c r="AB75" s="34">
        <v>14974</v>
      </c>
      <c r="AC75" s="34">
        <v>15969</v>
      </c>
      <c r="AD75" s="34">
        <v>19319</v>
      </c>
      <c r="AE75" s="34">
        <v>27798</v>
      </c>
      <c r="AF75" s="34">
        <v>41089</v>
      </c>
      <c r="AG75" s="34">
        <v>38526</v>
      </c>
      <c r="AH75" s="34">
        <v>43905</v>
      </c>
      <c r="AI75" s="34">
        <v>48092</v>
      </c>
      <c r="AJ75" s="34">
        <v>56496</v>
      </c>
      <c r="AK75" s="34">
        <v>77895</v>
      </c>
      <c r="AL75" s="34">
        <v>100741</v>
      </c>
      <c r="AM75" s="34">
        <v>94261</v>
      </c>
      <c r="AN75" s="34">
        <v>87332</v>
      </c>
      <c r="AO75" s="34">
        <v>79808</v>
      </c>
      <c r="AP75" s="34">
        <v>85162</v>
      </c>
      <c r="AQ75" s="34">
        <v>87692</v>
      </c>
      <c r="AR75" s="34">
        <v>99376</v>
      </c>
      <c r="AS75" s="34">
        <v>125661</v>
      </c>
      <c r="AT75" s="34">
        <v>138551</v>
      </c>
      <c r="AU75" s="34">
        <v>153011</v>
      </c>
      <c r="AV75" s="34">
        <v>181968</v>
      </c>
      <c r="AW75" s="34">
        <v>182679</v>
      </c>
      <c r="AX75" s="34">
        <v>188451</v>
      </c>
      <c r="AY75" s="34">
        <v>148095</v>
      </c>
      <c r="AZ75" s="34">
        <v>169166</v>
      </c>
      <c r="BA75" s="34">
        <v>205990</v>
      </c>
      <c r="BB75" s="34">
        <v>208263</v>
      </c>
      <c r="BC75" s="34">
        <v>210132</v>
      </c>
      <c r="BD75" s="34">
        <v>218465</v>
      </c>
      <c r="BE75" s="34">
        <v>220637</v>
      </c>
      <c r="BF75" s="34">
        <v>238757</v>
      </c>
      <c r="BG75" s="34">
        <v>236220</v>
      </c>
      <c r="BH75" s="34">
        <v>247015</v>
      </c>
      <c r="BI75" s="34">
        <v>297519</v>
      </c>
      <c r="BJ75" s="34">
        <v>355301</v>
      </c>
      <c r="BK75" s="34">
        <v>384790</v>
      </c>
      <c r="BL75" s="34">
        <v>442555</v>
      </c>
      <c r="BM75" s="34">
        <v>511662</v>
      </c>
      <c r="BN75" s="34">
        <v>561919</v>
      </c>
      <c r="BO75" s="34">
        <v>415105</v>
      </c>
      <c r="BP75" s="34">
        <v>487049</v>
      </c>
      <c r="BQ75" s="34">
        <v>558787</v>
      </c>
      <c r="BR75" s="34">
        <v>488600</v>
      </c>
      <c r="BS75" s="34">
        <v>479447</v>
      </c>
      <c r="BT75" s="34">
        <v>474394</v>
      </c>
      <c r="BU75" s="34">
        <v>410919</v>
      </c>
      <c r="BV75" s="34">
        <v>406788</v>
      </c>
      <c r="BW75" s="34">
        <v>453122</v>
      </c>
      <c r="BX75" s="34">
        <v>503240</v>
      </c>
      <c r="BY75" s="34">
        <v>473512</v>
      </c>
    </row>
    <row r="76" spans="1:77" x14ac:dyDescent="0.35">
      <c r="A76" s="34">
        <v>1963</v>
      </c>
      <c r="B76" s="34">
        <v>1995</v>
      </c>
      <c r="C76" s="44" t="s">
        <v>154</v>
      </c>
      <c r="D76" s="44" t="s">
        <v>744</v>
      </c>
      <c r="E76" s="45" t="s">
        <v>716</v>
      </c>
      <c r="F76" s="34" t="s">
        <v>745</v>
      </c>
      <c r="G76" s="34" t="s">
        <v>745</v>
      </c>
      <c r="H76" s="34" t="s">
        <v>745</v>
      </c>
      <c r="I76" s="34" t="s">
        <v>745</v>
      </c>
      <c r="J76" s="34" t="s">
        <v>745</v>
      </c>
      <c r="K76" s="34" t="s">
        <v>745</v>
      </c>
      <c r="L76" s="34" t="s">
        <v>745</v>
      </c>
      <c r="M76" s="34" t="s">
        <v>745</v>
      </c>
      <c r="N76" s="34" t="s">
        <v>745</v>
      </c>
      <c r="O76" s="34" t="s">
        <v>745</v>
      </c>
      <c r="P76" s="34" t="s">
        <v>745</v>
      </c>
      <c r="Q76" s="34" t="s">
        <v>745</v>
      </c>
      <c r="R76" s="34" t="s">
        <v>745</v>
      </c>
      <c r="S76" s="34" t="s">
        <v>745</v>
      </c>
      <c r="T76" s="34" t="s">
        <v>745</v>
      </c>
      <c r="U76" s="34">
        <v>226</v>
      </c>
      <c r="V76" s="34">
        <v>289</v>
      </c>
      <c r="W76" s="34">
        <v>289</v>
      </c>
      <c r="X76" s="34">
        <v>327</v>
      </c>
      <c r="Y76" s="34">
        <v>349</v>
      </c>
      <c r="Z76" s="34">
        <v>384</v>
      </c>
      <c r="AA76" s="34">
        <v>436</v>
      </c>
      <c r="AB76" s="34">
        <v>525</v>
      </c>
      <c r="AC76" s="34">
        <v>552</v>
      </c>
      <c r="AD76" s="34">
        <v>638</v>
      </c>
      <c r="AE76" s="34">
        <v>677</v>
      </c>
      <c r="AF76" s="34">
        <v>936</v>
      </c>
      <c r="AG76" s="34">
        <v>1124</v>
      </c>
      <c r="AH76" s="34">
        <v>913</v>
      </c>
      <c r="AI76" s="34">
        <v>860</v>
      </c>
      <c r="AJ76" s="34">
        <v>904</v>
      </c>
      <c r="AK76" s="34">
        <v>993</v>
      </c>
      <c r="AL76" s="34">
        <v>1171</v>
      </c>
      <c r="AM76" s="34">
        <v>1473</v>
      </c>
      <c r="AN76" s="34">
        <v>1381</v>
      </c>
      <c r="AO76" s="34">
        <v>1494</v>
      </c>
      <c r="AP76" s="34">
        <v>1146</v>
      </c>
      <c r="AQ76" s="34">
        <v>1111</v>
      </c>
      <c r="AR76" s="34">
        <v>972</v>
      </c>
      <c r="AS76" s="34">
        <v>1238</v>
      </c>
      <c r="AT76" s="34">
        <v>1454</v>
      </c>
      <c r="AU76" s="34">
        <v>1852</v>
      </c>
      <c r="AV76" s="34">
        <v>1928</v>
      </c>
      <c r="AW76" s="34">
        <v>1736</v>
      </c>
      <c r="AX76" s="34">
        <v>1676</v>
      </c>
      <c r="AY76" s="34">
        <v>2132</v>
      </c>
      <c r="AZ76" s="34">
        <v>2224</v>
      </c>
      <c r="BA76" s="34">
        <v>2818</v>
      </c>
      <c r="BB76" s="34">
        <v>2965</v>
      </c>
      <c r="BC76" s="34">
        <v>3131</v>
      </c>
      <c r="BD76" s="34">
        <v>3035</v>
      </c>
      <c r="BE76" s="34">
        <v>2899</v>
      </c>
      <c r="BF76" s="34">
        <v>3301</v>
      </c>
      <c r="BG76" s="34">
        <v>3360</v>
      </c>
      <c r="BH76" s="34">
        <v>3533</v>
      </c>
      <c r="BI76" s="34">
        <v>3639</v>
      </c>
      <c r="BJ76" s="34">
        <v>3940</v>
      </c>
      <c r="BK76" s="34">
        <v>4739</v>
      </c>
      <c r="BL76" s="34">
        <v>5650</v>
      </c>
      <c r="BM76" s="34">
        <v>6893</v>
      </c>
      <c r="BN76" s="34">
        <v>8465</v>
      </c>
      <c r="BO76" s="34">
        <v>5064</v>
      </c>
      <c r="BP76" s="34">
        <v>5225</v>
      </c>
      <c r="BQ76" s="34">
        <v>6439</v>
      </c>
      <c r="BR76" s="34">
        <v>6331</v>
      </c>
      <c r="BS76" s="34">
        <v>6216</v>
      </c>
      <c r="BT76" s="34">
        <v>5840</v>
      </c>
      <c r="BU76" s="34">
        <v>4993</v>
      </c>
      <c r="BV76" s="34">
        <v>4767</v>
      </c>
      <c r="BW76" s="34">
        <v>5818</v>
      </c>
      <c r="BX76" s="34">
        <v>6171</v>
      </c>
      <c r="BY76" s="34">
        <v>6339</v>
      </c>
    </row>
    <row r="77" spans="1:77" x14ac:dyDescent="0.35">
      <c r="A77" s="34">
        <v>1955</v>
      </c>
      <c r="B77" s="34">
        <v>1995</v>
      </c>
      <c r="C77" s="44" t="s">
        <v>158</v>
      </c>
      <c r="D77" s="44" t="s">
        <v>744</v>
      </c>
      <c r="E77" s="45" t="s">
        <v>716</v>
      </c>
      <c r="F77" s="34" t="s">
        <v>745</v>
      </c>
      <c r="G77" s="34" t="s">
        <v>745</v>
      </c>
      <c r="H77" s="34" t="s">
        <v>745</v>
      </c>
      <c r="I77" s="34" t="s">
        <v>745</v>
      </c>
      <c r="J77" s="34" t="s">
        <v>745</v>
      </c>
      <c r="K77" s="34" t="s">
        <v>745</v>
      </c>
      <c r="L77" s="34" t="s">
        <v>745</v>
      </c>
      <c r="M77" s="34">
        <v>2471</v>
      </c>
      <c r="N77" s="34">
        <v>3230</v>
      </c>
      <c r="O77" s="34">
        <v>4286</v>
      </c>
      <c r="P77" s="34">
        <v>3033</v>
      </c>
      <c r="Q77" s="34">
        <v>3599</v>
      </c>
      <c r="R77" s="34">
        <v>4491</v>
      </c>
      <c r="S77" s="34">
        <v>5810</v>
      </c>
      <c r="T77" s="34">
        <v>5636</v>
      </c>
      <c r="U77" s="34">
        <v>6736</v>
      </c>
      <c r="V77" s="34">
        <v>7938</v>
      </c>
      <c r="W77" s="34">
        <v>8169</v>
      </c>
      <c r="X77" s="34">
        <v>9523</v>
      </c>
      <c r="Y77" s="34">
        <v>11663</v>
      </c>
      <c r="Z77" s="34">
        <v>12988</v>
      </c>
      <c r="AA77" s="34">
        <v>15023</v>
      </c>
      <c r="AB77" s="34">
        <v>18881</v>
      </c>
      <c r="AC77" s="34">
        <v>19712</v>
      </c>
      <c r="AD77" s="34">
        <v>23863</v>
      </c>
      <c r="AE77" s="34">
        <v>38389</v>
      </c>
      <c r="AF77" s="34">
        <v>61948</v>
      </c>
      <c r="AG77" s="34">
        <v>57860</v>
      </c>
      <c r="AH77" s="34">
        <v>64895</v>
      </c>
      <c r="AI77" s="34">
        <v>71340</v>
      </c>
      <c r="AJ77" s="34">
        <v>79922</v>
      </c>
      <c r="AK77" s="34">
        <v>109831</v>
      </c>
      <c r="AL77" s="34">
        <v>141296</v>
      </c>
      <c r="AM77" s="34">
        <v>142866</v>
      </c>
      <c r="AN77" s="34">
        <v>131499</v>
      </c>
      <c r="AO77" s="34">
        <v>126437</v>
      </c>
      <c r="AP77" s="34">
        <v>136176</v>
      </c>
      <c r="AQ77" s="34">
        <v>130488</v>
      </c>
      <c r="AR77" s="34">
        <v>127553</v>
      </c>
      <c r="AS77" s="34">
        <v>151033</v>
      </c>
      <c r="AT77" s="34">
        <v>187378</v>
      </c>
      <c r="AU77" s="34">
        <v>209715</v>
      </c>
      <c r="AV77" s="34">
        <v>235368</v>
      </c>
      <c r="AW77" s="34">
        <v>236999</v>
      </c>
      <c r="AX77" s="34">
        <v>233246</v>
      </c>
      <c r="AY77" s="34">
        <v>241624</v>
      </c>
      <c r="AZ77" s="34">
        <v>275235</v>
      </c>
      <c r="BA77" s="34">
        <v>335882</v>
      </c>
      <c r="BB77" s="34">
        <v>349152</v>
      </c>
      <c r="BC77" s="34">
        <v>338754</v>
      </c>
      <c r="BD77" s="34">
        <v>280484</v>
      </c>
      <c r="BE77" s="34">
        <v>309995</v>
      </c>
      <c r="BF77" s="34">
        <v>379511</v>
      </c>
      <c r="BG77" s="34">
        <v>349089</v>
      </c>
      <c r="BH77" s="34">
        <v>337194</v>
      </c>
      <c r="BI77" s="34">
        <v>382930</v>
      </c>
      <c r="BJ77" s="34">
        <v>454542</v>
      </c>
      <c r="BK77" s="34">
        <v>515866</v>
      </c>
      <c r="BL77" s="34">
        <v>579064</v>
      </c>
      <c r="BM77" s="34">
        <v>622243</v>
      </c>
      <c r="BN77" s="34">
        <v>762534</v>
      </c>
      <c r="BO77" s="34">
        <v>551981</v>
      </c>
      <c r="BP77" s="34">
        <v>694059</v>
      </c>
      <c r="BQ77" s="34">
        <v>855380</v>
      </c>
      <c r="BR77" s="34">
        <v>885843</v>
      </c>
      <c r="BS77" s="34">
        <v>833166</v>
      </c>
      <c r="BT77" s="34">
        <v>812208</v>
      </c>
      <c r="BU77" s="34">
        <v>648117</v>
      </c>
      <c r="BV77" s="34">
        <v>607728</v>
      </c>
      <c r="BW77" s="34">
        <v>672096</v>
      </c>
      <c r="BX77" s="34">
        <v>748488</v>
      </c>
      <c r="BY77" s="34">
        <v>720957</v>
      </c>
    </row>
    <row r="78" spans="1:77" x14ac:dyDescent="0.35">
      <c r="B78" s="34">
        <v>2000</v>
      </c>
      <c r="C78" s="44" t="s">
        <v>156</v>
      </c>
      <c r="D78" s="44" t="s">
        <v>744</v>
      </c>
      <c r="E78" s="45" t="s">
        <v>716</v>
      </c>
      <c r="F78" s="34" t="s">
        <v>745</v>
      </c>
      <c r="G78" s="34" t="s">
        <v>745</v>
      </c>
      <c r="H78" s="34" t="s">
        <v>745</v>
      </c>
      <c r="I78" s="34" t="s">
        <v>745</v>
      </c>
      <c r="J78" s="34" t="s">
        <v>745</v>
      </c>
      <c r="K78" s="34" t="s">
        <v>745</v>
      </c>
      <c r="L78" s="34" t="s">
        <v>745</v>
      </c>
      <c r="M78" s="34" t="s">
        <v>745</v>
      </c>
      <c r="N78" s="34" t="s">
        <v>745</v>
      </c>
      <c r="O78" s="34" t="s">
        <v>745</v>
      </c>
      <c r="P78" s="34" t="s">
        <v>745</v>
      </c>
      <c r="Q78" s="34" t="s">
        <v>745</v>
      </c>
      <c r="R78" s="34" t="s">
        <v>745</v>
      </c>
      <c r="S78" s="34" t="s">
        <v>745</v>
      </c>
      <c r="T78" s="34" t="s">
        <v>745</v>
      </c>
      <c r="U78" s="34" t="s">
        <v>745</v>
      </c>
      <c r="V78" s="34" t="s">
        <v>745</v>
      </c>
      <c r="W78" s="34" t="s">
        <v>745</v>
      </c>
      <c r="X78" s="34" t="s">
        <v>745</v>
      </c>
      <c r="Y78" s="34" t="s">
        <v>745</v>
      </c>
      <c r="Z78" s="34" t="s">
        <v>745</v>
      </c>
      <c r="AA78" s="34" t="s">
        <v>745</v>
      </c>
      <c r="AB78" s="34" t="s">
        <v>745</v>
      </c>
      <c r="AC78" s="34" t="s">
        <v>745</v>
      </c>
      <c r="AD78" s="34" t="s">
        <v>745</v>
      </c>
      <c r="AE78" s="34" t="s">
        <v>745</v>
      </c>
      <c r="AF78" s="34" t="s">
        <v>745</v>
      </c>
      <c r="AG78" s="34" t="s">
        <v>745</v>
      </c>
      <c r="AH78" s="34" t="s">
        <v>745</v>
      </c>
      <c r="AI78" s="34" t="s">
        <v>745</v>
      </c>
      <c r="AJ78" s="34" t="s">
        <v>745</v>
      </c>
      <c r="AK78" s="34" t="s">
        <v>745</v>
      </c>
      <c r="AL78" s="34" t="s">
        <v>745</v>
      </c>
      <c r="AM78" s="34" t="s">
        <v>745</v>
      </c>
      <c r="AN78" s="34" t="s">
        <v>745</v>
      </c>
      <c r="AO78" s="34" t="s">
        <v>745</v>
      </c>
      <c r="AP78" s="34" t="s">
        <v>745</v>
      </c>
      <c r="AQ78" s="34" t="s">
        <v>745</v>
      </c>
      <c r="AR78" s="34" t="s">
        <v>745</v>
      </c>
      <c r="AS78" s="34" t="s">
        <v>745</v>
      </c>
      <c r="AT78" s="34" t="s">
        <v>745</v>
      </c>
      <c r="AU78" s="34" t="s">
        <v>745</v>
      </c>
      <c r="AV78" s="34" t="s">
        <v>745</v>
      </c>
      <c r="AW78" s="34" t="s">
        <v>745</v>
      </c>
      <c r="AX78" s="34" t="s">
        <v>745</v>
      </c>
      <c r="AY78" s="34" t="s">
        <v>745</v>
      </c>
      <c r="AZ78" s="34" t="s">
        <v>745</v>
      </c>
      <c r="BA78" s="34" t="s">
        <v>745</v>
      </c>
      <c r="BB78" s="34" t="s">
        <v>745</v>
      </c>
      <c r="BC78" s="34" t="s">
        <v>745</v>
      </c>
      <c r="BD78" s="34" t="s">
        <v>745</v>
      </c>
      <c r="BE78" s="34" t="s">
        <v>745</v>
      </c>
      <c r="BF78" s="34">
        <v>4597</v>
      </c>
      <c r="BG78" s="34">
        <v>4871</v>
      </c>
      <c r="BH78" s="34">
        <v>5076</v>
      </c>
      <c r="BI78" s="34">
        <v>5743</v>
      </c>
      <c r="BJ78" s="34">
        <v>8179</v>
      </c>
      <c r="BK78" s="34">
        <v>10498</v>
      </c>
      <c r="BL78" s="34">
        <v>11548</v>
      </c>
      <c r="BM78" s="34">
        <v>13681</v>
      </c>
      <c r="BN78" s="34">
        <v>16995</v>
      </c>
      <c r="BO78" s="34">
        <v>14236</v>
      </c>
      <c r="BP78" s="34">
        <v>15564</v>
      </c>
      <c r="BQ78" s="34">
        <v>18930</v>
      </c>
      <c r="BR78" s="34">
        <v>20752</v>
      </c>
      <c r="BS78" s="34">
        <v>21549</v>
      </c>
      <c r="BT78" s="34">
        <v>22930</v>
      </c>
      <c r="BU78" s="34">
        <v>20475</v>
      </c>
      <c r="BV78" s="34">
        <v>19324</v>
      </c>
      <c r="BW78" s="34">
        <v>20498</v>
      </c>
      <c r="BX78" s="34">
        <v>20310</v>
      </c>
      <c r="BY78" s="34">
        <v>19337</v>
      </c>
    </row>
    <row r="79" spans="1:77" x14ac:dyDescent="0.35">
      <c r="B79" s="34">
        <v>2015</v>
      </c>
      <c r="C79" s="44" t="s">
        <v>160</v>
      </c>
      <c r="D79" s="44" t="s">
        <v>744</v>
      </c>
      <c r="E79" s="45" t="s">
        <v>716</v>
      </c>
      <c r="F79" s="34" t="s">
        <v>745</v>
      </c>
      <c r="G79" s="34" t="s">
        <v>745</v>
      </c>
      <c r="H79" s="34" t="s">
        <v>745</v>
      </c>
      <c r="I79" s="34" t="s">
        <v>745</v>
      </c>
      <c r="J79" s="34" t="s">
        <v>745</v>
      </c>
      <c r="K79" s="34" t="s">
        <v>745</v>
      </c>
      <c r="L79" s="34" t="s">
        <v>745</v>
      </c>
      <c r="M79" s="34" t="s">
        <v>745</v>
      </c>
      <c r="N79" s="34" t="s">
        <v>745</v>
      </c>
      <c r="O79" s="34" t="s">
        <v>745</v>
      </c>
      <c r="P79" s="34" t="s">
        <v>745</v>
      </c>
      <c r="Q79" s="34" t="s">
        <v>745</v>
      </c>
      <c r="R79" s="34" t="s">
        <v>745</v>
      </c>
      <c r="S79" s="34" t="s">
        <v>745</v>
      </c>
      <c r="T79" s="34" t="s">
        <v>745</v>
      </c>
      <c r="U79" s="34" t="s">
        <v>745</v>
      </c>
      <c r="V79" s="34" t="s">
        <v>745</v>
      </c>
      <c r="W79" s="34" t="s">
        <v>745</v>
      </c>
      <c r="X79" s="34" t="s">
        <v>745</v>
      </c>
      <c r="Y79" s="34" t="s">
        <v>745</v>
      </c>
      <c r="Z79" s="34" t="s">
        <v>745</v>
      </c>
      <c r="AA79" s="34" t="s">
        <v>745</v>
      </c>
      <c r="AB79" s="34" t="s">
        <v>745</v>
      </c>
      <c r="AC79" s="34" t="s">
        <v>745</v>
      </c>
      <c r="AD79" s="34" t="s">
        <v>745</v>
      </c>
      <c r="AE79" s="34" t="s">
        <v>745</v>
      </c>
      <c r="AF79" s="34" t="s">
        <v>745</v>
      </c>
      <c r="AG79" s="34" t="s">
        <v>745</v>
      </c>
      <c r="AH79" s="34" t="s">
        <v>745</v>
      </c>
      <c r="AI79" s="34" t="s">
        <v>745</v>
      </c>
      <c r="AJ79" s="34" t="s">
        <v>745</v>
      </c>
      <c r="AK79" s="34" t="s">
        <v>745</v>
      </c>
      <c r="AL79" s="34" t="s">
        <v>745</v>
      </c>
      <c r="AM79" s="34" t="s">
        <v>745</v>
      </c>
      <c r="AN79" s="34" t="s">
        <v>745</v>
      </c>
      <c r="AO79" s="34" t="s">
        <v>745</v>
      </c>
      <c r="AP79" s="34" t="s">
        <v>745</v>
      </c>
      <c r="AQ79" s="34" t="s">
        <v>745</v>
      </c>
      <c r="AR79" s="34" t="s">
        <v>745</v>
      </c>
      <c r="AS79" s="34" t="s">
        <v>745</v>
      </c>
      <c r="AT79" s="34" t="s">
        <v>745</v>
      </c>
      <c r="AU79" s="34" t="s">
        <v>745</v>
      </c>
      <c r="AV79" s="34" t="s">
        <v>745</v>
      </c>
      <c r="AW79" s="34" t="s">
        <v>745</v>
      </c>
      <c r="AX79" s="34" t="s">
        <v>745</v>
      </c>
      <c r="AY79" s="34" t="s">
        <v>745</v>
      </c>
      <c r="AZ79" s="34" t="s">
        <v>745</v>
      </c>
      <c r="BA79" s="34" t="s">
        <v>745</v>
      </c>
      <c r="BB79" s="34" t="s">
        <v>745</v>
      </c>
      <c r="BC79" s="34" t="s">
        <v>745</v>
      </c>
      <c r="BD79" s="34" t="s">
        <v>745</v>
      </c>
      <c r="BE79" s="34" t="s">
        <v>745</v>
      </c>
      <c r="BF79" s="34" t="s">
        <v>745</v>
      </c>
      <c r="BG79" s="34" t="s">
        <v>745</v>
      </c>
      <c r="BH79" s="34" t="s">
        <v>745</v>
      </c>
      <c r="BI79" s="34" t="s">
        <v>745</v>
      </c>
      <c r="BJ79" s="34" t="s">
        <v>745</v>
      </c>
      <c r="BK79" s="34" t="s">
        <v>745</v>
      </c>
      <c r="BL79" s="34" t="s">
        <v>745</v>
      </c>
      <c r="BM79" s="34" t="s">
        <v>745</v>
      </c>
      <c r="BN79" s="34" t="s">
        <v>745</v>
      </c>
      <c r="BO79" s="34" t="s">
        <v>745</v>
      </c>
      <c r="BP79" s="34" t="s">
        <v>745</v>
      </c>
      <c r="BQ79" s="34" t="s">
        <v>745</v>
      </c>
      <c r="BR79" s="34" t="s">
        <v>745</v>
      </c>
      <c r="BS79" s="34" t="s">
        <v>745</v>
      </c>
      <c r="BT79" s="34" t="s">
        <v>745</v>
      </c>
      <c r="BU79" s="34">
        <v>30568</v>
      </c>
      <c r="BV79" s="34">
        <v>24995</v>
      </c>
      <c r="BW79" s="34">
        <v>29266</v>
      </c>
      <c r="BX79" s="34">
        <v>32534</v>
      </c>
      <c r="BY79" s="34">
        <v>37757</v>
      </c>
    </row>
    <row r="80" spans="1:77" x14ac:dyDescent="0.35">
      <c r="A80" s="34">
        <v>1964</v>
      </c>
      <c r="B80" s="34">
        <v>1995</v>
      </c>
      <c r="C80" s="44" t="s">
        <v>162</v>
      </c>
      <c r="D80" s="44" t="s">
        <v>744</v>
      </c>
      <c r="E80" s="45" t="s">
        <v>716</v>
      </c>
      <c r="F80" s="34" t="s">
        <v>745</v>
      </c>
      <c r="G80" s="34" t="s">
        <v>745</v>
      </c>
      <c r="H80" s="34" t="s">
        <v>745</v>
      </c>
      <c r="I80" s="34" t="s">
        <v>745</v>
      </c>
      <c r="J80" s="34" t="s">
        <v>745</v>
      </c>
      <c r="K80" s="34" t="s">
        <v>745</v>
      </c>
      <c r="L80" s="34" t="s">
        <v>745</v>
      </c>
      <c r="M80" s="34" t="s">
        <v>745</v>
      </c>
      <c r="N80" s="34" t="s">
        <v>745</v>
      </c>
      <c r="O80" s="34" t="s">
        <v>745</v>
      </c>
      <c r="P80" s="34" t="s">
        <v>745</v>
      </c>
      <c r="Q80" s="34" t="s">
        <v>745</v>
      </c>
      <c r="R80" s="34" t="s">
        <v>745</v>
      </c>
      <c r="S80" s="34" t="s">
        <v>745</v>
      </c>
      <c r="T80" s="34" t="s">
        <v>745</v>
      </c>
      <c r="U80" s="34" t="s">
        <v>745</v>
      </c>
      <c r="V80" s="34">
        <v>246</v>
      </c>
      <c r="W80" s="34">
        <v>282</v>
      </c>
      <c r="X80" s="34">
        <v>346</v>
      </c>
      <c r="Y80" s="34">
        <v>337</v>
      </c>
      <c r="Z80" s="34">
        <v>356</v>
      </c>
      <c r="AA80" s="34">
        <v>361</v>
      </c>
      <c r="AB80" s="34">
        <v>442</v>
      </c>
      <c r="AC80" s="34">
        <v>560</v>
      </c>
      <c r="AD80" s="34">
        <v>535</v>
      </c>
      <c r="AE80" s="34">
        <v>619</v>
      </c>
      <c r="AF80" s="34">
        <v>1026</v>
      </c>
      <c r="AG80" s="34">
        <v>945</v>
      </c>
      <c r="AH80" s="34">
        <v>969</v>
      </c>
      <c r="AI80" s="34">
        <v>1289</v>
      </c>
      <c r="AJ80" s="34">
        <v>1711</v>
      </c>
      <c r="AK80" s="34">
        <v>1636</v>
      </c>
      <c r="AL80" s="34">
        <v>2125</v>
      </c>
      <c r="AM80" s="34">
        <v>1939</v>
      </c>
      <c r="AN80" s="34">
        <v>1644</v>
      </c>
      <c r="AO80" s="34">
        <v>1334</v>
      </c>
      <c r="AP80" s="34">
        <v>1469</v>
      </c>
      <c r="AQ80" s="34">
        <v>1436</v>
      </c>
      <c r="AR80" s="34">
        <v>1613</v>
      </c>
      <c r="AS80" s="34">
        <v>1738</v>
      </c>
      <c r="AT80" s="34">
        <v>1988</v>
      </c>
      <c r="AU80" s="34">
        <v>2174</v>
      </c>
      <c r="AV80" s="34">
        <v>2223</v>
      </c>
      <c r="AW80" s="34">
        <v>1935</v>
      </c>
      <c r="AX80" s="34">
        <v>1841</v>
      </c>
      <c r="AY80" s="34">
        <v>1774</v>
      </c>
      <c r="AZ80" s="34">
        <v>2091</v>
      </c>
      <c r="BA80" s="34">
        <v>2991</v>
      </c>
      <c r="BB80" s="34">
        <v>2949</v>
      </c>
      <c r="BC80" s="34">
        <v>3279</v>
      </c>
      <c r="BD80" s="34">
        <v>3197</v>
      </c>
      <c r="BE80" s="34">
        <v>2832</v>
      </c>
      <c r="BF80" s="34">
        <v>3105</v>
      </c>
      <c r="BG80" s="34">
        <v>3192</v>
      </c>
      <c r="BH80" s="34">
        <v>3245</v>
      </c>
      <c r="BI80" s="34">
        <v>3725</v>
      </c>
      <c r="BJ80" s="34">
        <v>4553</v>
      </c>
      <c r="BK80" s="34">
        <v>5846</v>
      </c>
      <c r="BL80" s="34">
        <v>7233</v>
      </c>
      <c r="BM80" s="34">
        <v>8989</v>
      </c>
      <c r="BN80" s="34">
        <v>11128</v>
      </c>
      <c r="BO80" s="34">
        <v>10202</v>
      </c>
      <c r="BP80" s="34">
        <v>12093</v>
      </c>
      <c r="BQ80" s="34">
        <v>14782</v>
      </c>
      <c r="BR80" s="34">
        <v>16290</v>
      </c>
      <c r="BS80" s="34">
        <v>16358</v>
      </c>
      <c r="BT80" s="34">
        <v>18396</v>
      </c>
      <c r="BU80" s="34">
        <v>16093</v>
      </c>
      <c r="BV80" s="34">
        <v>14107</v>
      </c>
      <c r="BW80" s="34">
        <v>16687</v>
      </c>
      <c r="BX80" s="34">
        <v>17378</v>
      </c>
      <c r="BY80" s="34">
        <v>17655</v>
      </c>
    </row>
    <row r="81" spans="1:77" x14ac:dyDescent="0.35">
      <c r="A81" s="34">
        <v>1967</v>
      </c>
      <c r="B81" s="34">
        <v>1995</v>
      </c>
      <c r="C81" s="44" t="s">
        <v>170</v>
      </c>
      <c r="D81" s="44" t="s">
        <v>744</v>
      </c>
      <c r="E81" s="45" t="s">
        <v>716</v>
      </c>
      <c r="F81" s="34" t="s">
        <v>745</v>
      </c>
      <c r="G81" s="34" t="s">
        <v>745</v>
      </c>
      <c r="H81" s="34" t="s">
        <v>745</v>
      </c>
      <c r="I81" s="34" t="s">
        <v>745</v>
      </c>
      <c r="J81" s="34" t="s">
        <v>745</v>
      </c>
      <c r="K81" s="34" t="s">
        <v>745</v>
      </c>
      <c r="L81" s="34" t="s">
        <v>745</v>
      </c>
      <c r="M81" s="34" t="s">
        <v>745</v>
      </c>
      <c r="N81" s="34" t="s">
        <v>745</v>
      </c>
      <c r="O81" s="34" t="s">
        <v>745</v>
      </c>
      <c r="P81" s="34" t="s">
        <v>745</v>
      </c>
      <c r="Q81" s="34" t="s">
        <v>745</v>
      </c>
      <c r="R81" s="34" t="s">
        <v>745</v>
      </c>
      <c r="S81" s="34" t="s">
        <v>745</v>
      </c>
      <c r="T81" s="34" t="s">
        <v>745</v>
      </c>
      <c r="U81" s="34" t="s">
        <v>745</v>
      </c>
      <c r="V81" s="34" t="s">
        <v>745</v>
      </c>
      <c r="W81" s="34" t="s">
        <v>745</v>
      </c>
      <c r="X81" s="34" t="s">
        <v>745</v>
      </c>
      <c r="Y81" s="34">
        <v>996</v>
      </c>
      <c r="Z81" s="34">
        <v>1463</v>
      </c>
      <c r="AA81" s="34">
        <v>1824</v>
      </c>
      <c r="AB81" s="34">
        <v>1984</v>
      </c>
      <c r="AC81" s="34">
        <v>2394</v>
      </c>
      <c r="AD81" s="34">
        <v>2522</v>
      </c>
      <c r="AE81" s="34">
        <v>4240</v>
      </c>
      <c r="AF81" s="34">
        <v>6852</v>
      </c>
      <c r="AG81" s="34">
        <v>7274</v>
      </c>
      <c r="AH81" s="34">
        <v>8774</v>
      </c>
      <c r="AI81" s="34">
        <v>10811</v>
      </c>
      <c r="AJ81" s="34">
        <v>14972</v>
      </c>
      <c r="AK81" s="34">
        <v>20339</v>
      </c>
      <c r="AL81" s="34">
        <v>22292</v>
      </c>
      <c r="AM81" s="34">
        <v>26131</v>
      </c>
      <c r="AN81" s="34">
        <v>24251</v>
      </c>
      <c r="AO81" s="34">
        <v>26192</v>
      </c>
      <c r="AP81" s="34">
        <v>30631</v>
      </c>
      <c r="AQ81" s="34">
        <v>31136</v>
      </c>
      <c r="AR81" s="34">
        <v>31585</v>
      </c>
      <c r="AS81" s="34">
        <v>41020</v>
      </c>
      <c r="AT81" s="34">
        <v>51811</v>
      </c>
      <c r="AU81" s="34">
        <v>61465</v>
      </c>
      <c r="AV81" s="34">
        <v>69844</v>
      </c>
      <c r="AW81" s="34">
        <v>81525</v>
      </c>
      <c r="AX81" s="34">
        <v>81775</v>
      </c>
      <c r="AY81" s="34">
        <v>83800</v>
      </c>
      <c r="AZ81" s="34">
        <v>102348</v>
      </c>
      <c r="BA81" s="34">
        <v>135119</v>
      </c>
      <c r="BB81" s="34">
        <v>150339</v>
      </c>
      <c r="BC81" s="34">
        <v>144616</v>
      </c>
      <c r="BD81" s="34">
        <v>93282</v>
      </c>
      <c r="BE81" s="34">
        <v>119752</v>
      </c>
      <c r="BF81" s="34">
        <v>160481</v>
      </c>
      <c r="BG81" s="34">
        <v>141098</v>
      </c>
      <c r="BH81" s="34">
        <v>152126</v>
      </c>
      <c r="BI81" s="34">
        <v>178827</v>
      </c>
      <c r="BJ81" s="34">
        <v>224463</v>
      </c>
      <c r="BK81" s="34">
        <v>261238</v>
      </c>
      <c r="BL81" s="34">
        <v>309383</v>
      </c>
      <c r="BM81" s="34">
        <v>356846</v>
      </c>
      <c r="BN81" s="34">
        <v>435275</v>
      </c>
      <c r="BO81" s="34">
        <v>323085</v>
      </c>
      <c r="BP81" s="34">
        <v>425212</v>
      </c>
      <c r="BQ81" s="34">
        <v>524413</v>
      </c>
      <c r="BR81" s="34">
        <v>519585</v>
      </c>
      <c r="BS81" s="34">
        <v>515584</v>
      </c>
      <c r="BT81" s="34">
        <v>525564</v>
      </c>
      <c r="BU81" s="34">
        <v>436499</v>
      </c>
      <c r="BV81" s="34">
        <v>406193</v>
      </c>
      <c r="BW81" s="34">
        <v>478478</v>
      </c>
      <c r="BX81" s="34">
        <v>535202</v>
      </c>
      <c r="BY81" s="34">
        <v>503343</v>
      </c>
    </row>
    <row r="82" spans="1:77" x14ac:dyDescent="0.35">
      <c r="A82" s="34">
        <v>1963</v>
      </c>
      <c r="B82" s="34">
        <v>1995</v>
      </c>
      <c r="C82" s="44" t="s">
        <v>172</v>
      </c>
      <c r="D82" s="44" t="s">
        <v>744</v>
      </c>
      <c r="E82" s="45" t="s">
        <v>716</v>
      </c>
      <c r="F82" s="34" t="s">
        <v>745</v>
      </c>
      <c r="G82" s="34" t="s">
        <v>745</v>
      </c>
      <c r="H82" s="34" t="s">
        <v>745</v>
      </c>
      <c r="I82" s="34" t="s">
        <v>745</v>
      </c>
      <c r="J82" s="34" t="s">
        <v>745</v>
      </c>
      <c r="K82" s="34" t="s">
        <v>745</v>
      </c>
      <c r="L82" s="34" t="s">
        <v>745</v>
      </c>
      <c r="M82" s="34" t="s">
        <v>745</v>
      </c>
      <c r="N82" s="34" t="s">
        <v>745</v>
      </c>
      <c r="O82" s="34" t="s">
        <v>745</v>
      </c>
      <c r="P82" s="34" t="s">
        <v>745</v>
      </c>
      <c r="Q82" s="34" t="s">
        <v>745</v>
      </c>
      <c r="R82" s="34" t="s">
        <v>745</v>
      </c>
      <c r="S82" s="34" t="s">
        <v>745</v>
      </c>
      <c r="T82" s="34" t="s">
        <v>745</v>
      </c>
      <c r="U82" s="34">
        <v>324</v>
      </c>
      <c r="V82" s="34">
        <v>322</v>
      </c>
      <c r="W82" s="34">
        <v>377</v>
      </c>
      <c r="X82" s="34">
        <v>463</v>
      </c>
      <c r="Y82" s="34">
        <v>593</v>
      </c>
      <c r="Z82" s="34">
        <v>611</v>
      </c>
      <c r="AA82" s="34">
        <v>646</v>
      </c>
      <c r="AB82" s="34">
        <v>625</v>
      </c>
      <c r="AC82" s="34">
        <v>652</v>
      </c>
      <c r="AD82" s="34">
        <v>797</v>
      </c>
      <c r="AE82" s="34">
        <v>1049</v>
      </c>
      <c r="AF82" s="34">
        <v>1554</v>
      </c>
      <c r="AG82" s="34">
        <v>2388</v>
      </c>
      <c r="AH82" s="34">
        <v>3327</v>
      </c>
      <c r="AI82" s="34">
        <v>4846</v>
      </c>
      <c r="AJ82" s="34">
        <v>4598</v>
      </c>
      <c r="AK82" s="34">
        <v>5201</v>
      </c>
      <c r="AL82" s="34">
        <v>6530</v>
      </c>
      <c r="AM82" s="34">
        <v>6978</v>
      </c>
      <c r="AN82" s="34">
        <v>8282</v>
      </c>
      <c r="AO82" s="34">
        <v>7373</v>
      </c>
      <c r="AP82" s="34">
        <v>6896</v>
      </c>
      <c r="AQ82" s="34">
        <v>6005</v>
      </c>
      <c r="AR82" s="34">
        <v>5717</v>
      </c>
      <c r="AS82" s="34">
        <v>5493</v>
      </c>
      <c r="AT82" s="34">
        <v>6143</v>
      </c>
      <c r="AU82" s="34">
        <v>6295</v>
      </c>
      <c r="AV82" s="34">
        <v>3972</v>
      </c>
      <c r="AW82" s="34">
        <v>4761</v>
      </c>
      <c r="AX82" s="34">
        <v>7261</v>
      </c>
      <c r="AY82" s="34">
        <v>7036</v>
      </c>
      <c r="AZ82" s="34">
        <v>6697</v>
      </c>
      <c r="BA82" s="34">
        <v>7790</v>
      </c>
      <c r="BB82" s="34">
        <v>8373</v>
      </c>
      <c r="BC82" s="34">
        <v>8246</v>
      </c>
      <c r="BD82" s="34">
        <v>8619</v>
      </c>
      <c r="BE82" s="34">
        <v>7617</v>
      </c>
      <c r="BF82" s="34">
        <v>7157</v>
      </c>
      <c r="BG82" s="34">
        <v>7869</v>
      </c>
      <c r="BH82" s="34">
        <v>9001</v>
      </c>
      <c r="BI82" s="34">
        <v>10987</v>
      </c>
      <c r="BJ82" s="34">
        <v>12631</v>
      </c>
      <c r="BK82" s="34">
        <v>15801</v>
      </c>
      <c r="BL82" s="34">
        <v>17243</v>
      </c>
      <c r="BM82" s="34">
        <v>21362</v>
      </c>
      <c r="BN82" s="34">
        <v>24840</v>
      </c>
      <c r="BO82" s="34">
        <v>19892</v>
      </c>
      <c r="BP82" s="34">
        <v>22675</v>
      </c>
      <c r="BQ82" s="34">
        <v>25090</v>
      </c>
      <c r="BR82" s="34">
        <v>27259</v>
      </c>
      <c r="BS82" s="34">
        <v>29299</v>
      </c>
      <c r="BT82" s="34">
        <v>31021</v>
      </c>
      <c r="BU82" s="34">
        <v>30963</v>
      </c>
      <c r="BV82" s="34">
        <v>30825</v>
      </c>
      <c r="BW82" s="34">
        <v>33573</v>
      </c>
      <c r="BX82" s="34">
        <v>35864</v>
      </c>
      <c r="BY82" s="34">
        <v>33574</v>
      </c>
    </row>
    <row r="83" spans="1:77" x14ac:dyDescent="0.35">
      <c r="B83" s="34">
        <v>1998</v>
      </c>
      <c r="C83" s="44" t="s">
        <v>164</v>
      </c>
      <c r="D83" s="44" t="s">
        <v>744</v>
      </c>
      <c r="E83" s="45" t="s">
        <v>716</v>
      </c>
      <c r="F83" s="34" t="s">
        <v>745</v>
      </c>
      <c r="G83" s="34" t="s">
        <v>745</v>
      </c>
      <c r="H83" s="34" t="s">
        <v>745</v>
      </c>
      <c r="I83" s="34" t="s">
        <v>745</v>
      </c>
      <c r="J83" s="34" t="s">
        <v>745</v>
      </c>
      <c r="K83" s="34" t="s">
        <v>745</v>
      </c>
      <c r="L83" s="34" t="s">
        <v>745</v>
      </c>
      <c r="M83" s="34" t="s">
        <v>745</v>
      </c>
      <c r="N83" s="34" t="s">
        <v>745</v>
      </c>
      <c r="O83" s="34" t="s">
        <v>745</v>
      </c>
      <c r="P83" s="34" t="s">
        <v>745</v>
      </c>
      <c r="Q83" s="34" t="s">
        <v>745</v>
      </c>
      <c r="R83" s="34" t="s">
        <v>745</v>
      </c>
      <c r="S83" s="34" t="s">
        <v>745</v>
      </c>
      <c r="T83" s="34" t="s">
        <v>745</v>
      </c>
      <c r="U83" s="34" t="s">
        <v>745</v>
      </c>
      <c r="V83" s="34" t="s">
        <v>745</v>
      </c>
      <c r="W83" s="34" t="s">
        <v>745</v>
      </c>
      <c r="X83" s="34" t="s">
        <v>745</v>
      </c>
      <c r="Y83" s="34" t="s">
        <v>745</v>
      </c>
      <c r="Z83" s="34" t="s">
        <v>745</v>
      </c>
      <c r="AA83" s="34" t="s">
        <v>745</v>
      </c>
      <c r="AB83" s="34" t="s">
        <v>745</v>
      </c>
      <c r="AC83" s="34" t="s">
        <v>745</v>
      </c>
      <c r="AD83" s="34" t="s">
        <v>745</v>
      </c>
      <c r="AE83" s="34" t="s">
        <v>745</v>
      </c>
      <c r="AF83" s="34" t="s">
        <v>745</v>
      </c>
      <c r="AG83" s="34" t="s">
        <v>745</v>
      </c>
      <c r="AH83" s="34" t="s">
        <v>745</v>
      </c>
      <c r="AI83" s="34" t="s">
        <v>745</v>
      </c>
      <c r="AJ83" s="34" t="s">
        <v>745</v>
      </c>
      <c r="AK83" s="34" t="s">
        <v>745</v>
      </c>
      <c r="AL83" s="34" t="s">
        <v>745</v>
      </c>
      <c r="AM83" s="34" t="s">
        <v>745</v>
      </c>
      <c r="AN83" s="34" t="s">
        <v>745</v>
      </c>
      <c r="AO83" s="34" t="s">
        <v>745</v>
      </c>
      <c r="AP83" s="34" t="s">
        <v>745</v>
      </c>
      <c r="AQ83" s="34" t="s">
        <v>745</v>
      </c>
      <c r="AR83" s="34" t="s">
        <v>745</v>
      </c>
      <c r="AS83" s="34" t="s">
        <v>745</v>
      </c>
      <c r="AT83" s="34" t="s">
        <v>745</v>
      </c>
      <c r="AU83" s="34" t="s">
        <v>745</v>
      </c>
      <c r="AV83" s="34" t="s">
        <v>745</v>
      </c>
      <c r="AW83" s="34" t="s">
        <v>745</v>
      </c>
      <c r="AX83" s="34" t="s">
        <v>745</v>
      </c>
      <c r="AY83" s="34" t="s">
        <v>745</v>
      </c>
      <c r="AZ83" s="34" t="s">
        <v>745</v>
      </c>
      <c r="BA83" s="34" t="s">
        <v>745</v>
      </c>
      <c r="BB83" s="34" t="s">
        <v>745</v>
      </c>
      <c r="BC83" s="34" t="s">
        <v>745</v>
      </c>
      <c r="BD83" s="34">
        <v>842</v>
      </c>
      <c r="BE83" s="34">
        <v>613</v>
      </c>
      <c r="BF83" s="34">
        <v>558</v>
      </c>
      <c r="BG83" s="34">
        <v>467</v>
      </c>
      <c r="BH83" s="34">
        <v>587</v>
      </c>
      <c r="BI83" s="34">
        <v>717</v>
      </c>
      <c r="BJ83" s="34">
        <v>941</v>
      </c>
      <c r="BK83" s="34">
        <v>1102</v>
      </c>
      <c r="BL83" s="34">
        <v>1931</v>
      </c>
      <c r="BM83" s="34">
        <v>2789</v>
      </c>
      <c r="BN83" s="34">
        <v>4072</v>
      </c>
      <c r="BO83" s="34">
        <v>3040</v>
      </c>
      <c r="BP83" s="34">
        <v>3223</v>
      </c>
      <c r="BQ83" s="34">
        <v>4261</v>
      </c>
      <c r="BR83" s="34">
        <v>5374</v>
      </c>
      <c r="BS83" s="34">
        <v>6070</v>
      </c>
      <c r="BT83" s="34">
        <v>5732</v>
      </c>
      <c r="BU83" s="34">
        <v>4070</v>
      </c>
      <c r="BV83" s="34">
        <v>4000</v>
      </c>
      <c r="BW83" s="34">
        <v>4495</v>
      </c>
      <c r="BX83" s="34">
        <v>5292</v>
      </c>
      <c r="BY83" s="34">
        <v>4904</v>
      </c>
    </row>
    <row r="84" spans="1:77" x14ac:dyDescent="0.35">
      <c r="B84" s="34">
        <v>2013</v>
      </c>
      <c r="C84" s="44" t="s">
        <v>174</v>
      </c>
      <c r="D84" s="44" t="s">
        <v>744</v>
      </c>
      <c r="E84" s="45" t="s">
        <v>716</v>
      </c>
      <c r="F84" s="34" t="s">
        <v>745</v>
      </c>
      <c r="G84" s="34" t="s">
        <v>745</v>
      </c>
      <c r="H84" s="34" t="s">
        <v>745</v>
      </c>
      <c r="I84" s="34" t="s">
        <v>745</v>
      </c>
      <c r="J84" s="34" t="s">
        <v>745</v>
      </c>
      <c r="K84" s="34" t="s">
        <v>745</v>
      </c>
      <c r="L84" s="34" t="s">
        <v>745</v>
      </c>
      <c r="M84" s="34" t="s">
        <v>745</v>
      </c>
      <c r="N84" s="34" t="s">
        <v>745</v>
      </c>
      <c r="O84" s="34" t="s">
        <v>745</v>
      </c>
      <c r="P84" s="34" t="s">
        <v>745</v>
      </c>
      <c r="Q84" s="34" t="s">
        <v>745</v>
      </c>
      <c r="R84" s="34" t="s">
        <v>745</v>
      </c>
      <c r="S84" s="34" t="s">
        <v>745</v>
      </c>
      <c r="T84" s="34" t="s">
        <v>745</v>
      </c>
      <c r="U84" s="34" t="s">
        <v>745</v>
      </c>
      <c r="V84" s="34" t="s">
        <v>745</v>
      </c>
      <c r="W84" s="34" t="s">
        <v>745</v>
      </c>
      <c r="X84" s="34" t="s">
        <v>745</v>
      </c>
      <c r="Y84" s="34" t="s">
        <v>745</v>
      </c>
      <c r="Z84" s="34" t="s">
        <v>745</v>
      </c>
      <c r="AA84" s="34" t="s">
        <v>745</v>
      </c>
      <c r="AB84" s="34" t="s">
        <v>745</v>
      </c>
      <c r="AC84" s="34" t="s">
        <v>745</v>
      </c>
      <c r="AD84" s="34" t="s">
        <v>745</v>
      </c>
      <c r="AE84" s="34" t="s">
        <v>745</v>
      </c>
      <c r="AF84" s="34" t="s">
        <v>745</v>
      </c>
      <c r="AG84" s="34" t="s">
        <v>745</v>
      </c>
      <c r="AH84" s="34" t="s">
        <v>745</v>
      </c>
      <c r="AI84" s="34" t="s">
        <v>745</v>
      </c>
      <c r="AJ84" s="34" t="s">
        <v>745</v>
      </c>
      <c r="AK84" s="34" t="s">
        <v>745</v>
      </c>
      <c r="AL84" s="34" t="s">
        <v>745</v>
      </c>
      <c r="AM84" s="34" t="s">
        <v>745</v>
      </c>
      <c r="AN84" s="34" t="s">
        <v>745</v>
      </c>
      <c r="AO84" s="34" t="s">
        <v>745</v>
      </c>
      <c r="AP84" s="34" t="s">
        <v>745</v>
      </c>
      <c r="AQ84" s="34" t="s">
        <v>745</v>
      </c>
      <c r="AR84" s="34" t="s">
        <v>745</v>
      </c>
      <c r="AS84" s="34" t="s">
        <v>745</v>
      </c>
      <c r="AT84" s="34" t="s">
        <v>745</v>
      </c>
      <c r="AU84" s="34" t="s">
        <v>745</v>
      </c>
      <c r="AV84" s="34" t="s">
        <v>745</v>
      </c>
      <c r="AW84" s="34" t="s">
        <v>745</v>
      </c>
      <c r="AX84" s="34" t="s">
        <v>745</v>
      </c>
      <c r="AY84" s="34" t="s">
        <v>745</v>
      </c>
      <c r="AZ84" s="34" t="s">
        <v>745</v>
      </c>
      <c r="BA84" s="34" t="s">
        <v>745</v>
      </c>
      <c r="BB84" s="34" t="s">
        <v>745</v>
      </c>
      <c r="BC84" s="34" t="s">
        <v>745</v>
      </c>
      <c r="BD84" s="34" t="s">
        <v>745</v>
      </c>
      <c r="BE84" s="34" t="s">
        <v>745</v>
      </c>
      <c r="BF84" s="34" t="s">
        <v>745</v>
      </c>
      <c r="BG84" s="34" t="s">
        <v>745</v>
      </c>
      <c r="BH84" s="34" t="s">
        <v>745</v>
      </c>
      <c r="BI84" s="34" t="s">
        <v>745</v>
      </c>
      <c r="BJ84" s="34" t="s">
        <v>745</v>
      </c>
      <c r="BK84" s="34" t="s">
        <v>745</v>
      </c>
      <c r="BL84" s="34" t="s">
        <v>745</v>
      </c>
      <c r="BM84" s="34" t="s">
        <v>745</v>
      </c>
      <c r="BN84" s="34" t="s">
        <v>745</v>
      </c>
      <c r="BO84" s="34" t="s">
        <v>745</v>
      </c>
      <c r="BP84" s="34" t="s">
        <v>745</v>
      </c>
      <c r="BQ84" s="34" t="s">
        <v>745</v>
      </c>
      <c r="BR84" s="34" t="s">
        <v>745</v>
      </c>
      <c r="BS84" s="34">
        <v>3081</v>
      </c>
      <c r="BT84" s="34">
        <v>4271</v>
      </c>
      <c r="BU84" s="34">
        <v>5675</v>
      </c>
      <c r="BV84" s="34">
        <v>5372</v>
      </c>
      <c r="BW84" s="34">
        <v>5667</v>
      </c>
      <c r="BX84" s="34">
        <v>6164</v>
      </c>
      <c r="BY84" s="34">
        <v>6252</v>
      </c>
    </row>
    <row r="85" spans="1:77" x14ac:dyDescent="0.35">
      <c r="B85" s="34">
        <v>1999</v>
      </c>
      <c r="C85" s="44" t="s">
        <v>188</v>
      </c>
      <c r="D85" s="44" t="s">
        <v>744</v>
      </c>
      <c r="E85" s="45" t="s">
        <v>716</v>
      </c>
      <c r="F85" s="34" t="s">
        <v>745</v>
      </c>
      <c r="G85" s="34" t="s">
        <v>745</v>
      </c>
      <c r="H85" s="34" t="s">
        <v>745</v>
      </c>
      <c r="I85" s="34" t="s">
        <v>745</v>
      </c>
      <c r="J85" s="34" t="s">
        <v>745</v>
      </c>
      <c r="K85" s="34" t="s">
        <v>745</v>
      </c>
      <c r="L85" s="34" t="s">
        <v>745</v>
      </c>
      <c r="M85" s="34" t="s">
        <v>745</v>
      </c>
      <c r="N85" s="34" t="s">
        <v>745</v>
      </c>
      <c r="O85" s="34" t="s">
        <v>745</v>
      </c>
      <c r="P85" s="34" t="s">
        <v>745</v>
      </c>
      <c r="Q85" s="34" t="s">
        <v>745</v>
      </c>
      <c r="R85" s="34" t="s">
        <v>745</v>
      </c>
      <c r="S85" s="34" t="s">
        <v>745</v>
      </c>
      <c r="T85" s="34" t="s">
        <v>745</v>
      </c>
      <c r="U85" s="34" t="s">
        <v>745</v>
      </c>
      <c r="V85" s="34" t="s">
        <v>745</v>
      </c>
      <c r="W85" s="34" t="s">
        <v>745</v>
      </c>
      <c r="X85" s="34" t="s">
        <v>745</v>
      </c>
      <c r="Y85" s="34" t="s">
        <v>745</v>
      </c>
      <c r="Z85" s="34" t="s">
        <v>745</v>
      </c>
      <c r="AA85" s="34" t="s">
        <v>745</v>
      </c>
      <c r="AB85" s="34" t="s">
        <v>745</v>
      </c>
      <c r="AC85" s="34" t="s">
        <v>745</v>
      </c>
      <c r="AD85" s="34" t="s">
        <v>745</v>
      </c>
      <c r="AE85" s="34" t="s">
        <v>745</v>
      </c>
      <c r="AF85" s="34" t="s">
        <v>745</v>
      </c>
      <c r="AG85" s="34" t="s">
        <v>745</v>
      </c>
      <c r="AH85" s="34" t="s">
        <v>745</v>
      </c>
      <c r="AI85" s="34" t="s">
        <v>745</v>
      </c>
      <c r="AJ85" s="34" t="s">
        <v>745</v>
      </c>
      <c r="AK85" s="34" t="s">
        <v>745</v>
      </c>
      <c r="AL85" s="34" t="s">
        <v>745</v>
      </c>
      <c r="AM85" s="34" t="s">
        <v>745</v>
      </c>
      <c r="AN85" s="34" t="s">
        <v>745</v>
      </c>
      <c r="AO85" s="34" t="s">
        <v>745</v>
      </c>
      <c r="AP85" s="34" t="s">
        <v>745</v>
      </c>
      <c r="AQ85" s="34" t="s">
        <v>745</v>
      </c>
      <c r="AR85" s="34" t="s">
        <v>745</v>
      </c>
      <c r="AS85" s="34" t="s">
        <v>745</v>
      </c>
      <c r="AT85" s="34" t="s">
        <v>745</v>
      </c>
      <c r="AU85" s="34" t="s">
        <v>745</v>
      </c>
      <c r="AV85" s="34" t="s">
        <v>745</v>
      </c>
      <c r="AW85" s="34" t="s">
        <v>745</v>
      </c>
      <c r="AX85" s="34" t="s">
        <v>745</v>
      </c>
      <c r="AY85" s="34" t="s">
        <v>745</v>
      </c>
      <c r="AZ85" s="34" t="s">
        <v>745</v>
      </c>
      <c r="BA85" s="34" t="s">
        <v>745</v>
      </c>
      <c r="BB85" s="34" t="s">
        <v>745</v>
      </c>
      <c r="BC85" s="34" t="s">
        <v>745</v>
      </c>
      <c r="BD85" s="34" t="s">
        <v>745</v>
      </c>
      <c r="BE85" s="34">
        <v>2954</v>
      </c>
      <c r="BF85" s="34">
        <v>3202</v>
      </c>
      <c r="BG85" s="34">
        <v>3506</v>
      </c>
      <c r="BH85" s="34">
        <v>4046</v>
      </c>
      <c r="BI85" s="34">
        <v>5234</v>
      </c>
      <c r="BJ85" s="34">
        <v>7096</v>
      </c>
      <c r="BK85" s="34">
        <v>8697</v>
      </c>
      <c r="BL85" s="34">
        <v>11541</v>
      </c>
      <c r="BM85" s="34">
        <v>15322</v>
      </c>
      <c r="BN85" s="34">
        <v>16143</v>
      </c>
      <c r="BO85" s="34">
        <v>9811</v>
      </c>
      <c r="BP85" s="34">
        <v>11691</v>
      </c>
      <c r="BQ85" s="34">
        <v>16290</v>
      </c>
      <c r="BR85" s="34">
        <v>17227</v>
      </c>
      <c r="BS85" s="34">
        <v>17865</v>
      </c>
      <c r="BT85" s="34">
        <v>17964</v>
      </c>
      <c r="BU85" s="34">
        <v>14719</v>
      </c>
      <c r="BV85" s="34">
        <v>14434</v>
      </c>
      <c r="BW85" s="34">
        <v>17033</v>
      </c>
      <c r="BX85" s="34">
        <v>19681</v>
      </c>
      <c r="BY85" s="34">
        <v>18947</v>
      </c>
    </row>
    <row r="86" spans="1:77" x14ac:dyDescent="0.35">
      <c r="A86" s="34">
        <v>1988</v>
      </c>
      <c r="B86" s="34">
        <v>1995</v>
      </c>
      <c r="C86" s="44" t="s">
        <v>182</v>
      </c>
      <c r="D86" s="44" t="s">
        <v>744</v>
      </c>
      <c r="E86" s="45" t="s">
        <v>716</v>
      </c>
      <c r="F86" s="34" t="s">
        <v>745</v>
      </c>
      <c r="G86" s="34" t="s">
        <v>745</v>
      </c>
      <c r="H86" s="34" t="s">
        <v>745</v>
      </c>
      <c r="I86" s="34" t="s">
        <v>745</v>
      </c>
      <c r="J86" s="34" t="s">
        <v>745</v>
      </c>
      <c r="K86" s="34" t="s">
        <v>745</v>
      </c>
      <c r="L86" s="34" t="s">
        <v>745</v>
      </c>
      <c r="M86" s="34" t="s">
        <v>745</v>
      </c>
      <c r="N86" s="34" t="s">
        <v>745</v>
      </c>
      <c r="O86" s="34" t="s">
        <v>745</v>
      </c>
      <c r="P86" s="34" t="s">
        <v>745</v>
      </c>
      <c r="Q86" s="34" t="s">
        <v>745</v>
      </c>
      <c r="R86" s="34" t="s">
        <v>745</v>
      </c>
      <c r="S86" s="34" t="s">
        <v>745</v>
      </c>
      <c r="T86" s="34" t="s">
        <v>745</v>
      </c>
      <c r="U86" s="34" t="s">
        <v>745</v>
      </c>
      <c r="V86" s="34" t="s">
        <v>745</v>
      </c>
      <c r="W86" s="34" t="s">
        <v>745</v>
      </c>
      <c r="X86" s="34" t="s">
        <v>745</v>
      </c>
      <c r="Y86" s="34" t="s">
        <v>745</v>
      </c>
      <c r="Z86" s="34" t="s">
        <v>745</v>
      </c>
      <c r="AA86" s="34" t="s">
        <v>745</v>
      </c>
      <c r="AB86" s="34" t="s">
        <v>745</v>
      </c>
      <c r="AC86" s="34" t="s">
        <v>745</v>
      </c>
      <c r="AD86" s="34" t="s">
        <v>745</v>
      </c>
      <c r="AE86" s="34" t="s">
        <v>745</v>
      </c>
      <c r="AF86" s="34" t="s">
        <v>745</v>
      </c>
      <c r="AG86" s="34" t="s">
        <v>745</v>
      </c>
      <c r="AH86" s="34" t="s">
        <v>745</v>
      </c>
      <c r="AI86" s="34" t="s">
        <v>745</v>
      </c>
      <c r="AJ86" s="34" t="s">
        <v>745</v>
      </c>
      <c r="AK86" s="34" t="s">
        <v>745</v>
      </c>
      <c r="AL86" s="34" t="s">
        <v>745</v>
      </c>
      <c r="AM86" s="34" t="s">
        <v>745</v>
      </c>
      <c r="AN86" s="34" t="s">
        <v>745</v>
      </c>
      <c r="AO86" s="34" t="s">
        <v>745</v>
      </c>
      <c r="AP86" s="34" t="s">
        <v>745</v>
      </c>
      <c r="AQ86" s="34" t="s">
        <v>745</v>
      </c>
      <c r="AR86" s="34" t="s">
        <v>745</v>
      </c>
      <c r="AS86" s="34" t="s">
        <v>745</v>
      </c>
      <c r="AT86" s="34">
        <v>587</v>
      </c>
      <c r="AU86" s="34">
        <v>617</v>
      </c>
      <c r="AV86" s="34">
        <v>672</v>
      </c>
      <c r="AW86" s="34">
        <v>813</v>
      </c>
      <c r="AX86" s="34">
        <v>899</v>
      </c>
      <c r="AY86" s="34">
        <v>870</v>
      </c>
      <c r="AZ86" s="34">
        <v>879</v>
      </c>
      <c r="BA86" s="34">
        <v>1107</v>
      </c>
      <c r="BB86" s="34">
        <v>1126</v>
      </c>
      <c r="BC86" s="34">
        <v>1140</v>
      </c>
      <c r="BD86" s="34">
        <v>941</v>
      </c>
      <c r="BE86" s="34">
        <v>866</v>
      </c>
      <c r="BF86" s="34">
        <v>809</v>
      </c>
      <c r="BG86" s="34">
        <v>743</v>
      </c>
      <c r="BH86" s="34">
        <v>815</v>
      </c>
      <c r="BI86" s="34">
        <v>1121</v>
      </c>
      <c r="BJ86" s="34">
        <v>1440</v>
      </c>
      <c r="BK86" s="34">
        <v>1410</v>
      </c>
      <c r="BL86" s="34">
        <v>1500</v>
      </c>
      <c r="BM86" s="34">
        <v>1738</v>
      </c>
      <c r="BN86" s="34">
        <v>1800</v>
      </c>
      <c r="BO86" s="34">
        <v>1850</v>
      </c>
      <c r="BP86" s="34">
        <v>2300</v>
      </c>
      <c r="BQ86" s="34">
        <v>2500</v>
      </c>
      <c r="BR86" s="34">
        <v>2602</v>
      </c>
      <c r="BS86" s="34">
        <v>2175</v>
      </c>
      <c r="BT86" s="34">
        <v>2207</v>
      </c>
      <c r="BU86" s="34">
        <v>1997</v>
      </c>
      <c r="BV86" s="34">
        <v>1861</v>
      </c>
      <c r="BW86" s="34">
        <v>2107</v>
      </c>
      <c r="BX86" s="34">
        <v>2229</v>
      </c>
      <c r="BY86" s="34">
        <v>2057</v>
      </c>
    </row>
    <row r="87" spans="1:77" x14ac:dyDescent="0.35">
      <c r="B87" s="34">
        <v>2016</v>
      </c>
      <c r="C87" s="44" t="s">
        <v>601</v>
      </c>
      <c r="D87" s="44" t="s">
        <v>744</v>
      </c>
      <c r="E87" s="45" t="s">
        <v>716</v>
      </c>
      <c r="F87" s="34" t="s">
        <v>745</v>
      </c>
      <c r="G87" s="34" t="s">
        <v>745</v>
      </c>
      <c r="H87" s="34" t="s">
        <v>745</v>
      </c>
      <c r="I87" s="34" t="s">
        <v>745</v>
      </c>
      <c r="J87" s="34" t="s">
        <v>745</v>
      </c>
      <c r="K87" s="34" t="s">
        <v>745</v>
      </c>
      <c r="L87" s="34" t="s">
        <v>745</v>
      </c>
      <c r="M87" s="34" t="s">
        <v>745</v>
      </c>
      <c r="N87" s="34" t="s">
        <v>745</v>
      </c>
      <c r="O87" s="34" t="s">
        <v>745</v>
      </c>
      <c r="P87" s="34" t="s">
        <v>745</v>
      </c>
      <c r="Q87" s="34" t="s">
        <v>745</v>
      </c>
      <c r="R87" s="34" t="s">
        <v>745</v>
      </c>
      <c r="S87" s="34" t="s">
        <v>745</v>
      </c>
      <c r="T87" s="34" t="s">
        <v>745</v>
      </c>
      <c r="U87" s="34" t="s">
        <v>745</v>
      </c>
      <c r="V87" s="34" t="s">
        <v>745</v>
      </c>
      <c r="W87" s="34" t="s">
        <v>745</v>
      </c>
      <c r="X87" s="34" t="s">
        <v>745</v>
      </c>
      <c r="Y87" s="34" t="s">
        <v>745</v>
      </c>
      <c r="Z87" s="34" t="s">
        <v>745</v>
      </c>
      <c r="AA87" s="34" t="s">
        <v>745</v>
      </c>
      <c r="AB87" s="34" t="s">
        <v>745</v>
      </c>
      <c r="AC87" s="34" t="s">
        <v>745</v>
      </c>
      <c r="AD87" s="34" t="s">
        <v>745</v>
      </c>
      <c r="AE87" s="34" t="s">
        <v>745</v>
      </c>
      <c r="AF87" s="34" t="s">
        <v>745</v>
      </c>
      <c r="AG87" s="34" t="s">
        <v>745</v>
      </c>
      <c r="AH87" s="34" t="s">
        <v>745</v>
      </c>
      <c r="AI87" s="34" t="s">
        <v>745</v>
      </c>
      <c r="AJ87" s="34" t="s">
        <v>745</v>
      </c>
      <c r="AK87" s="34" t="s">
        <v>745</v>
      </c>
      <c r="AL87" s="34" t="s">
        <v>745</v>
      </c>
      <c r="AM87" s="34" t="s">
        <v>745</v>
      </c>
      <c r="AN87" s="34" t="s">
        <v>745</v>
      </c>
      <c r="AO87" s="34" t="s">
        <v>745</v>
      </c>
      <c r="AP87" s="34" t="s">
        <v>745</v>
      </c>
      <c r="AQ87" s="34" t="s">
        <v>745</v>
      </c>
      <c r="AR87" s="34" t="s">
        <v>745</v>
      </c>
      <c r="AS87" s="34" t="s">
        <v>745</v>
      </c>
      <c r="AT87" s="34" t="s">
        <v>745</v>
      </c>
      <c r="AU87" s="34" t="s">
        <v>745</v>
      </c>
      <c r="AV87" s="34" t="s">
        <v>745</v>
      </c>
      <c r="AW87" s="34" t="s">
        <v>745</v>
      </c>
      <c r="AX87" s="34" t="s">
        <v>745</v>
      </c>
      <c r="AY87" s="34" t="s">
        <v>745</v>
      </c>
      <c r="AZ87" s="34" t="s">
        <v>745</v>
      </c>
      <c r="BA87" s="34" t="s">
        <v>745</v>
      </c>
      <c r="BB87" s="34" t="s">
        <v>745</v>
      </c>
      <c r="BC87" s="34" t="s">
        <v>745</v>
      </c>
      <c r="BD87" s="34" t="s">
        <v>745</v>
      </c>
      <c r="BE87" s="34" t="s">
        <v>745</v>
      </c>
      <c r="BF87" s="34" t="s">
        <v>745</v>
      </c>
      <c r="BG87" s="34" t="s">
        <v>745</v>
      </c>
      <c r="BH87" s="34" t="s">
        <v>745</v>
      </c>
      <c r="BI87" s="34" t="s">
        <v>745</v>
      </c>
      <c r="BJ87" s="34" t="s">
        <v>745</v>
      </c>
      <c r="BK87" s="34" t="s">
        <v>745</v>
      </c>
      <c r="BL87" s="34" t="s">
        <v>745</v>
      </c>
      <c r="BM87" s="34" t="s">
        <v>745</v>
      </c>
      <c r="BN87" s="34" t="s">
        <v>745</v>
      </c>
      <c r="BO87" s="34" t="s">
        <v>745</v>
      </c>
      <c r="BP87" s="34" t="s">
        <v>745</v>
      </c>
      <c r="BQ87" s="34" t="s">
        <v>745</v>
      </c>
      <c r="BR87" s="34" t="s">
        <v>745</v>
      </c>
      <c r="BS87" s="34" t="s">
        <v>745</v>
      </c>
      <c r="BT87" s="34" t="s">
        <v>745</v>
      </c>
      <c r="BU87" s="34" t="s">
        <v>745</v>
      </c>
      <c r="BV87" s="34">
        <v>1302</v>
      </c>
      <c r="BW87" s="34">
        <v>1089</v>
      </c>
      <c r="BX87" s="34">
        <v>1143</v>
      </c>
      <c r="BY87" s="34">
        <v>869</v>
      </c>
    </row>
    <row r="88" spans="1:77" x14ac:dyDescent="0.35">
      <c r="B88" s="34">
        <v>2001</v>
      </c>
      <c r="C88" s="44" t="s">
        <v>184</v>
      </c>
      <c r="D88" s="44" t="s">
        <v>744</v>
      </c>
      <c r="E88" s="45" t="s">
        <v>716</v>
      </c>
      <c r="F88" s="34" t="s">
        <v>745</v>
      </c>
      <c r="G88" s="34" t="s">
        <v>745</v>
      </c>
      <c r="H88" s="34" t="s">
        <v>745</v>
      </c>
      <c r="I88" s="34" t="s">
        <v>745</v>
      </c>
      <c r="J88" s="34" t="s">
        <v>745</v>
      </c>
      <c r="K88" s="34" t="s">
        <v>745</v>
      </c>
      <c r="L88" s="34" t="s">
        <v>745</v>
      </c>
      <c r="M88" s="34" t="s">
        <v>745</v>
      </c>
      <c r="N88" s="34" t="s">
        <v>745</v>
      </c>
      <c r="O88" s="34" t="s">
        <v>745</v>
      </c>
      <c r="P88" s="34" t="s">
        <v>745</v>
      </c>
      <c r="Q88" s="34" t="s">
        <v>745</v>
      </c>
      <c r="R88" s="34" t="s">
        <v>745</v>
      </c>
      <c r="S88" s="34" t="s">
        <v>745</v>
      </c>
      <c r="T88" s="34" t="s">
        <v>745</v>
      </c>
      <c r="U88" s="34" t="s">
        <v>745</v>
      </c>
      <c r="V88" s="34" t="s">
        <v>745</v>
      </c>
      <c r="W88" s="34" t="s">
        <v>745</v>
      </c>
      <c r="X88" s="34" t="s">
        <v>745</v>
      </c>
      <c r="Y88" s="34" t="s">
        <v>745</v>
      </c>
      <c r="Z88" s="34" t="s">
        <v>745</v>
      </c>
      <c r="AA88" s="34" t="s">
        <v>745</v>
      </c>
      <c r="AB88" s="34" t="s">
        <v>745</v>
      </c>
      <c r="AC88" s="34" t="s">
        <v>745</v>
      </c>
      <c r="AD88" s="34" t="s">
        <v>745</v>
      </c>
      <c r="AE88" s="34" t="s">
        <v>745</v>
      </c>
      <c r="AF88" s="34" t="s">
        <v>745</v>
      </c>
      <c r="AG88" s="34" t="s">
        <v>745</v>
      </c>
      <c r="AH88" s="34" t="s">
        <v>745</v>
      </c>
      <c r="AI88" s="34" t="s">
        <v>745</v>
      </c>
      <c r="AJ88" s="34" t="s">
        <v>745</v>
      </c>
      <c r="AK88" s="34" t="s">
        <v>745</v>
      </c>
      <c r="AL88" s="34" t="s">
        <v>745</v>
      </c>
      <c r="AM88" s="34" t="s">
        <v>745</v>
      </c>
      <c r="AN88" s="34" t="s">
        <v>745</v>
      </c>
      <c r="AO88" s="34" t="s">
        <v>745</v>
      </c>
      <c r="AP88" s="34" t="s">
        <v>745</v>
      </c>
      <c r="AQ88" s="34" t="s">
        <v>745</v>
      </c>
      <c r="AR88" s="34" t="s">
        <v>745</v>
      </c>
      <c r="AS88" s="34" t="s">
        <v>745</v>
      </c>
      <c r="AT88" s="34" t="s">
        <v>745</v>
      </c>
      <c r="AU88" s="34" t="s">
        <v>745</v>
      </c>
      <c r="AV88" s="34" t="s">
        <v>745</v>
      </c>
      <c r="AW88" s="34" t="s">
        <v>745</v>
      </c>
      <c r="AX88" s="34" t="s">
        <v>745</v>
      </c>
      <c r="AY88" s="34" t="s">
        <v>745</v>
      </c>
      <c r="AZ88" s="34" t="s">
        <v>745</v>
      </c>
      <c r="BA88" s="34" t="s">
        <v>745</v>
      </c>
      <c r="BB88" s="34" t="s">
        <v>745</v>
      </c>
      <c r="BC88" s="34" t="s">
        <v>745</v>
      </c>
      <c r="BD88" s="34" t="s">
        <v>745</v>
      </c>
      <c r="BE88" s="34" t="s">
        <v>745</v>
      </c>
      <c r="BF88" s="34" t="s">
        <v>745</v>
      </c>
      <c r="BG88" s="34">
        <v>6353</v>
      </c>
      <c r="BH88" s="34">
        <v>7709</v>
      </c>
      <c r="BI88" s="34">
        <v>9803</v>
      </c>
      <c r="BJ88" s="34">
        <v>12387</v>
      </c>
      <c r="BK88" s="34">
        <v>15548</v>
      </c>
      <c r="BL88" s="34">
        <v>19373</v>
      </c>
      <c r="BM88" s="34">
        <v>24412</v>
      </c>
      <c r="BN88" s="34">
        <v>31099</v>
      </c>
      <c r="BO88" s="34">
        <v>18304</v>
      </c>
      <c r="BP88" s="34">
        <v>23403</v>
      </c>
      <c r="BQ88" s="34">
        <v>31773</v>
      </c>
      <c r="BR88" s="34">
        <v>31965</v>
      </c>
      <c r="BS88" s="34">
        <v>34806</v>
      </c>
      <c r="BT88" s="34">
        <v>34359</v>
      </c>
      <c r="BU88" s="34">
        <v>28154</v>
      </c>
      <c r="BV88" s="34">
        <v>27376</v>
      </c>
      <c r="BW88" s="34">
        <v>32258</v>
      </c>
      <c r="BX88" s="34">
        <v>36502</v>
      </c>
      <c r="BY88" s="34">
        <v>35759</v>
      </c>
    </row>
    <row r="89" spans="1:77" x14ac:dyDescent="0.35">
      <c r="A89" s="34">
        <v>1948</v>
      </c>
      <c r="B89" s="34">
        <v>1995</v>
      </c>
      <c r="C89" s="44" t="s">
        <v>186</v>
      </c>
      <c r="D89" s="44" t="s">
        <v>744</v>
      </c>
      <c r="E89" s="45" t="s">
        <v>716</v>
      </c>
      <c r="F89" s="34">
        <v>0</v>
      </c>
      <c r="G89" s="34">
        <v>0</v>
      </c>
      <c r="H89" s="34">
        <v>0</v>
      </c>
      <c r="I89" s="34">
        <v>0</v>
      </c>
      <c r="J89" s="34">
        <v>0</v>
      </c>
      <c r="K89" s="34">
        <v>0</v>
      </c>
      <c r="L89" s="34">
        <v>0</v>
      </c>
      <c r="M89" s="34">
        <v>0</v>
      </c>
      <c r="N89" s="34">
        <v>0</v>
      </c>
      <c r="O89" s="34">
        <v>0</v>
      </c>
      <c r="P89" s="34">
        <v>0</v>
      </c>
      <c r="Q89" s="34">
        <v>0</v>
      </c>
      <c r="R89" s="34">
        <v>0</v>
      </c>
      <c r="S89" s="34">
        <v>0</v>
      </c>
      <c r="T89" s="34">
        <v>0</v>
      </c>
      <c r="U89" s="34">
        <v>0</v>
      </c>
      <c r="V89" s="34">
        <v>0</v>
      </c>
      <c r="W89" s="34">
        <v>0</v>
      </c>
      <c r="X89" s="34">
        <v>0</v>
      </c>
      <c r="Y89" s="34">
        <v>0</v>
      </c>
      <c r="Z89" s="34">
        <v>0</v>
      </c>
      <c r="AA89" s="34">
        <v>0</v>
      </c>
      <c r="AB89" s="34">
        <v>0</v>
      </c>
      <c r="AC89" s="34">
        <v>0</v>
      </c>
      <c r="AD89" s="34">
        <v>0</v>
      </c>
      <c r="AE89" s="34">
        <v>0</v>
      </c>
      <c r="AF89" s="34">
        <v>0</v>
      </c>
      <c r="AG89" s="34">
        <v>0</v>
      </c>
      <c r="AH89" s="34">
        <v>0</v>
      </c>
      <c r="AI89" s="34">
        <v>0</v>
      </c>
      <c r="AJ89" s="34">
        <v>0</v>
      </c>
      <c r="AK89" s="34">
        <v>0</v>
      </c>
      <c r="AL89" s="34">
        <v>0</v>
      </c>
      <c r="AM89" s="34">
        <v>0</v>
      </c>
      <c r="AN89" s="34">
        <v>0</v>
      </c>
      <c r="AO89" s="34">
        <v>0</v>
      </c>
      <c r="AP89" s="34">
        <v>0</v>
      </c>
      <c r="AQ89" s="34">
        <v>0</v>
      </c>
      <c r="AR89" s="34">
        <v>0</v>
      </c>
      <c r="AS89" s="34">
        <v>0</v>
      </c>
      <c r="AT89" s="34">
        <v>0</v>
      </c>
      <c r="AU89" s="34">
        <v>0</v>
      </c>
      <c r="AV89" s="34">
        <v>0</v>
      </c>
      <c r="AW89" s="34">
        <v>0</v>
      </c>
      <c r="AX89" s="34">
        <v>0</v>
      </c>
      <c r="AY89" s="34">
        <v>0</v>
      </c>
      <c r="AZ89" s="34">
        <v>0</v>
      </c>
      <c r="BA89" s="34">
        <v>0</v>
      </c>
      <c r="BB89" s="34">
        <v>0</v>
      </c>
      <c r="BC89" s="34">
        <v>0</v>
      </c>
      <c r="BD89" s="34">
        <v>0</v>
      </c>
      <c r="BE89" s="34">
        <v>11218</v>
      </c>
      <c r="BF89" s="34">
        <v>11278</v>
      </c>
      <c r="BG89" s="34">
        <v>12331</v>
      </c>
      <c r="BH89" s="34">
        <v>12651</v>
      </c>
      <c r="BI89" s="34">
        <v>16165</v>
      </c>
      <c r="BJ89" s="34">
        <v>20046</v>
      </c>
      <c r="BK89" s="34">
        <v>22607</v>
      </c>
      <c r="BL89" s="34">
        <v>27145</v>
      </c>
      <c r="BM89" s="34">
        <v>28029</v>
      </c>
      <c r="BN89" s="34">
        <v>32157</v>
      </c>
      <c r="BO89" s="34">
        <v>25330</v>
      </c>
      <c r="BP89" s="34">
        <v>25092</v>
      </c>
      <c r="BQ89" s="34">
        <v>28860</v>
      </c>
      <c r="BR89" s="34">
        <v>27543</v>
      </c>
      <c r="BS89" s="34">
        <v>26692</v>
      </c>
      <c r="BT89" s="34">
        <v>26656</v>
      </c>
      <c r="BU89" s="34">
        <v>23289</v>
      </c>
      <c r="BV89" s="34">
        <v>21872</v>
      </c>
      <c r="BW89" s="34">
        <v>22876</v>
      </c>
      <c r="BX89" s="34">
        <v>24175</v>
      </c>
      <c r="BY89" s="34">
        <v>23991</v>
      </c>
    </row>
    <row r="90" spans="1:77" x14ac:dyDescent="0.35">
      <c r="A90" s="34">
        <v>1991</v>
      </c>
      <c r="B90" s="34">
        <v>1995</v>
      </c>
      <c r="C90" s="44" t="s">
        <v>190</v>
      </c>
      <c r="D90" s="44" t="s">
        <v>744</v>
      </c>
      <c r="E90" s="45" t="s">
        <v>716</v>
      </c>
      <c r="F90" s="34" t="s">
        <v>745</v>
      </c>
      <c r="G90" s="34" t="s">
        <v>745</v>
      </c>
      <c r="H90" s="34" t="s">
        <v>745</v>
      </c>
      <c r="I90" s="34" t="s">
        <v>745</v>
      </c>
      <c r="J90" s="34" t="s">
        <v>745</v>
      </c>
      <c r="K90" s="34" t="s">
        <v>745</v>
      </c>
      <c r="L90" s="34" t="s">
        <v>745</v>
      </c>
      <c r="M90" s="34" t="s">
        <v>745</v>
      </c>
      <c r="N90" s="34" t="s">
        <v>745</v>
      </c>
      <c r="O90" s="34" t="s">
        <v>745</v>
      </c>
      <c r="P90" s="34" t="s">
        <v>745</v>
      </c>
      <c r="Q90" s="34" t="s">
        <v>745</v>
      </c>
      <c r="R90" s="34" t="s">
        <v>745</v>
      </c>
      <c r="S90" s="34" t="s">
        <v>745</v>
      </c>
      <c r="T90" s="34" t="s">
        <v>745</v>
      </c>
      <c r="U90" s="34" t="s">
        <v>745</v>
      </c>
      <c r="V90" s="34" t="s">
        <v>745</v>
      </c>
      <c r="W90" s="34" t="s">
        <v>745</v>
      </c>
      <c r="X90" s="34" t="s">
        <v>745</v>
      </c>
      <c r="Y90" s="34" t="s">
        <v>745</v>
      </c>
      <c r="Z90" s="34" t="s">
        <v>745</v>
      </c>
      <c r="AA90" s="34" t="s">
        <v>745</v>
      </c>
      <c r="AB90" s="34" t="s">
        <v>745</v>
      </c>
      <c r="AC90" s="34" t="s">
        <v>745</v>
      </c>
      <c r="AD90" s="34" t="s">
        <v>745</v>
      </c>
      <c r="AE90" s="34" t="s">
        <v>745</v>
      </c>
      <c r="AF90" s="34" t="s">
        <v>745</v>
      </c>
      <c r="AG90" s="34" t="s">
        <v>745</v>
      </c>
      <c r="AH90" s="34" t="s">
        <v>745</v>
      </c>
      <c r="AI90" s="34" t="s">
        <v>745</v>
      </c>
      <c r="AJ90" s="34" t="s">
        <v>745</v>
      </c>
      <c r="AK90" s="34" t="s">
        <v>745</v>
      </c>
      <c r="AL90" s="34" t="s">
        <v>745</v>
      </c>
      <c r="AM90" s="34" t="s">
        <v>745</v>
      </c>
      <c r="AN90" s="34" t="s">
        <v>745</v>
      </c>
      <c r="AO90" s="34" t="s">
        <v>745</v>
      </c>
      <c r="AP90" s="34" t="s">
        <v>745</v>
      </c>
      <c r="AQ90" s="34" t="s">
        <v>745</v>
      </c>
      <c r="AR90" s="34" t="s">
        <v>745</v>
      </c>
      <c r="AS90" s="34" t="s">
        <v>745</v>
      </c>
      <c r="AT90" s="34" t="s">
        <v>745</v>
      </c>
      <c r="AU90" s="34" t="s">
        <v>745</v>
      </c>
      <c r="AV90" s="34" t="s">
        <v>745</v>
      </c>
      <c r="AW90" s="34">
        <v>1852</v>
      </c>
      <c r="AX90" s="34">
        <v>1968</v>
      </c>
      <c r="AY90" s="34">
        <v>2025</v>
      </c>
      <c r="AZ90" s="34">
        <v>2001</v>
      </c>
      <c r="BA90" s="34">
        <v>2042</v>
      </c>
      <c r="BB90" s="34">
        <v>2000</v>
      </c>
      <c r="BC90" s="34">
        <v>2082</v>
      </c>
      <c r="BD90" s="34">
        <v>1955</v>
      </c>
      <c r="BE90" s="34">
        <v>2040</v>
      </c>
      <c r="BF90" s="34">
        <v>2625</v>
      </c>
      <c r="BG90" s="34">
        <v>2824</v>
      </c>
      <c r="BH90" s="34">
        <v>3009</v>
      </c>
      <c r="BI90" s="34">
        <v>3232</v>
      </c>
      <c r="BJ90" s="34">
        <v>4094</v>
      </c>
      <c r="BK90" s="34">
        <v>4514</v>
      </c>
      <c r="BL90" s="34">
        <v>5236</v>
      </c>
      <c r="BM90" s="34">
        <v>6045</v>
      </c>
      <c r="BN90" s="34">
        <v>5880</v>
      </c>
      <c r="BO90" s="34">
        <v>4751</v>
      </c>
      <c r="BP90" s="34">
        <v>5629</v>
      </c>
      <c r="BQ90" s="34">
        <v>7927</v>
      </c>
      <c r="BR90" s="34">
        <v>8982</v>
      </c>
      <c r="BS90" s="34">
        <v>10140</v>
      </c>
      <c r="BT90" s="34">
        <v>11262</v>
      </c>
      <c r="BU90" s="34">
        <v>10603</v>
      </c>
      <c r="BV90" s="34">
        <v>8924</v>
      </c>
      <c r="BW90" s="34">
        <v>9451</v>
      </c>
      <c r="BX90" s="34">
        <v>11162</v>
      </c>
      <c r="BY90" s="34">
        <v>11168</v>
      </c>
    </row>
    <row r="91" spans="1:77" x14ac:dyDescent="0.35">
      <c r="A91" s="34">
        <v>1963</v>
      </c>
      <c r="B91" s="34">
        <v>1995</v>
      </c>
      <c r="C91" s="44" t="s">
        <v>196</v>
      </c>
      <c r="D91" s="44" t="s">
        <v>744</v>
      </c>
      <c r="E91" s="45" t="s">
        <v>716</v>
      </c>
      <c r="F91" s="34" t="s">
        <v>745</v>
      </c>
      <c r="G91" s="34" t="s">
        <v>745</v>
      </c>
      <c r="H91" s="34" t="s">
        <v>745</v>
      </c>
      <c r="I91" s="34" t="s">
        <v>745</v>
      </c>
      <c r="J91" s="34" t="s">
        <v>745</v>
      </c>
      <c r="K91" s="34" t="s">
        <v>745</v>
      </c>
      <c r="L91" s="34" t="s">
        <v>745</v>
      </c>
      <c r="M91" s="34" t="s">
        <v>745</v>
      </c>
      <c r="N91" s="34" t="s">
        <v>745</v>
      </c>
      <c r="O91" s="34" t="s">
        <v>745</v>
      </c>
      <c r="P91" s="34" t="s">
        <v>745</v>
      </c>
      <c r="Q91" s="34" t="s">
        <v>745</v>
      </c>
      <c r="R91" s="34" t="s">
        <v>745</v>
      </c>
      <c r="S91" s="34" t="s">
        <v>745</v>
      </c>
      <c r="T91" s="34" t="s">
        <v>745</v>
      </c>
      <c r="U91" s="34">
        <v>128</v>
      </c>
      <c r="V91" s="34">
        <v>136</v>
      </c>
      <c r="W91" s="34">
        <v>138</v>
      </c>
      <c r="X91" s="34">
        <v>146</v>
      </c>
      <c r="Y91" s="34">
        <v>145</v>
      </c>
      <c r="Z91" s="34">
        <v>170</v>
      </c>
      <c r="AA91" s="34">
        <v>182</v>
      </c>
      <c r="AB91" s="34">
        <v>170</v>
      </c>
      <c r="AC91" s="34">
        <v>214</v>
      </c>
      <c r="AD91" s="34">
        <v>205</v>
      </c>
      <c r="AE91" s="34">
        <v>203</v>
      </c>
      <c r="AF91" s="34">
        <v>281</v>
      </c>
      <c r="AG91" s="34">
        <v>366</v>
      </c>
      <c r="AH91" s="34">
        <v>285</v>
      </c>
      <c r="AI91" s="34">
        <v>347</v>
      </c>
      <c r="AJ91" s="34">
        <v>443</v>
      </c>
      <c r="AK91" s="34">
        <v>641</v>
      </c>
      <c r="AL91" s="34">
        <v>600</v>
      </c>
      <c r="AM91" s="34">
        <v>545</v>
      </c>
      <c r="AN91" s="34">
        <v>417</v>
      </c>
      <c r="AO91" s="34">
        <v>387</v>
      </c>
      <c r="AP91" s="34">
        <v>366</v>
      </c>
      <c r="AQ91" s="34">
        <v>402</v>
      </c>
      <c r="AR91" s="34">
        <v>353</v>
      </c>
      <c r="AS91" s="34">
        <v>302</v>
      </c>
      <c r="AT91" s="34">
        <v>360</v>
      </c>
      <c r="AU91" s="34">
        <v>342</v>
      </c>
      <c r="AV91" s="34">
        <v>651</v>
      </c>
      <c r="AW91" s="34">
        <v>446</v>
      </c>
      <c r="AX91" s="34">
        <v>471</v>
      </c>
      <c r="AY91" s="34">
        <v>514</v>
      </c>
      <c r="AZ91" s="34">
        <v>546</v>
      </c>
      <c r="BA91" s="34">
        <v>628</v>
      </c>
      <c r="BB91" s="34">
        <v>629</v>
      </c>
      <c r="BC91" s="34">
        <v>694</v>
      </c>
      <c r="BD91" s="34">
        <v>693</v>
      </c>
      <c r="BE91" s="34">
        <v>742</v>
      </c>
      <c r="BF91" s="34">
        <v>1097</v>
      </c>
      <c r="BG91" s="34">
        <v>1118</v>
      </c>
      <c r="BH91" s="34">
        <v>627</v>
      </c>
      <c r="BI91" s="34">
        <v>1304</v>
      </c>
      <c r="BJ91" s="34">
        <v>1680</v>
      </c>
      <c r="BK91" s="34">
        <v>1706</v>
      </c>
      <c r="BL91" s="34">
        <v>1804</v>
      </c>
      <c r="BM91" s="34">
        <v>2635</v>
      </c>
      <c r="BN91" s="34">
        <v>3781</v>
      </c>
      <c r="BO91" s="34">
        <v>3199</v>
      </c>
      <c r="BP91" s="34">
        <v>2584</v>
      </c>
      <c r="BQ91" s="34">
        <v>2905</v>
      </c>
      <c r="BR91" s="34">
        <v>3094</v>
      </c>
      <c r="BS91" s="34">
        <v>3260</v>
      </c>
      <c r="BT91" s="34">
        <v>3227</v>
      </c>
      <c r="BU91" s="34">
        <v>2795</v>
      </c>
      <c r="BV91" s="34">
        <v>2966</v>
      </c>
      <c r="BW91" s="34">
        <v>3670</v>
      </c>
      <c r="BX91" s="34">
        <v>4061</v>
      </c>
      <c r="BY91" s="34">
        <v>3927</v>
      </c>
    </row>
    <row r="92" spans="1:77" x14ac:dyDescent="0.35">
      <c r="A92" s="34">
        <v>1964</v>
      </c>
      <c r="B92" s="34">
        <v>1995</v>
      </c>
      <c r="C92" s="44" t="s">
        <v>220</v>
      </c>
      <c r="D92" s="44" t="s">
        <v>744</v>
      </c>
      <c r="E92" s="45" t="s">
        <v>716</v>
      </c>
      <c r="F92" s="34" t="s">
        <v>745</v>
      </c>
      <c r="G92" s="34" t="s">
        <v>745</v>
      </c>
      <c r="H92" s="34" t="s">
        <v>745</v>
      </c>
      <c r="I92" s="34" t="s">
        <v>745</v>
      </c>
      <c r="J92" s="34" t="s">
        <v>745</v>
      </c>
      <c r="K92" s="34" t="s">
        <v>745</v>
      </c>
      <c r="L92" s="34" t="s">
        <v>745</v>
      </c>
      <c r="M92" s="34" t="s">
        <v>745</v>
      </c>
      <c r="N92" s="34" t="s">
        <v>745</v>
      </c>
      <c r="O92" s="34" t="s">
        <v>745</v>
      </c>
      <c r="P92" s="34" t="s">
        <v>745</v>
      </c>
      <c r="Q92" s="34" t="s">
        <v>745</v>
      </c>
      <c r="R92" s="34" t="s">
        <v>745</v>
      </c>
      <c r="S92" s="34" t="s">
        <v>745</v>
      </c>
      <c r="T92" s="34" t="s">
        <v>745</v>
      </c>
      <c r="U92" s="34" t="s">
        <v>745</v>
      </c>
      <c r="V92" s="34">
        <v>57</v>
      </c>
      <c r="W92" s="34">
        <v>76</v>
      </c>
      <c r="X92" s="34">
        <v>70</v>
      </c>
      <c r="Y92" s="34">
        <v>70</v>
      </c>
      <c r="Z92" s="34">
        <v>74</v>
      </c>
      <c r="AA92" s="34">
        <v>86</v>
      </c>
      <c r="AB92" s="34">
        <v>109</v>
      </c>
      <c r="AC92" s="34">
        <v>108</v>
      </c>
      <c r="AD92" s="34">
        <v>129</v>
      </c>
      <c r="AE92" s="34">
        <v>140</v>
      </c>
      <c r="AF92" s="34">
        <v>188</v>
      </c>
      <c r="AG92" s="34">
        <v>253</v>
      </c>
      <c r="AH92" s="34">
        <v>206</v>
      </c>
      <c r="AI92" s="34">
        <v>235</v>
      </c>
      <c r="AJ92" s="34">
        <v>338</v>
      </c>
      <c r="AK92" s="34">
        <v>399</v>
      </c>
      <c r="AL92" s="34">
        <v>439</v>
      </c>
      <c r="AM92" s="34">
        <v>359</v>
      </c>
      <c r="AN92" s="34">
        <v>304</v>
      </c>
      <c r="AO92" s="34">
        <v>311</v>
      </c>
      <c r="AP92" s="34">
        <v>271</v>
      </c>
      <c r="AQ92" s="34">
        <v>285</v>
      </c>
      <c r="AR92" s="34">
        <v>260</v>
      </c>
      <c r="AS92" s="34">
        <v>295</v>
      </c>
      <c r="AT92" s="34">
        <v>406</v>
      </c>
      <c r="AU92" s="34">
        <v>503</v>
      </c>
      <c r="AV92" s="34">
        <v>575</v>
      </c>
      <c r="AW92" s="34">
        <v>703</v>
      </c>
      <c r="AX92" s="34">
        <v>735</v>
      </c>
      <c r="AY92" s="34">
        <v>546</v>
      </c>
      <c r="AZ92" s="34">
        <v>497</v>
      </c>
      <c r="BA92" s="34">
        <v>475</v>
      </c>
      <c r="BB92" s="34">
        <v>624</v>
      </c>
      <c r="BC92" s="34">
        <v>781</v>
      </c>
      <c r="BD92" s="34">
        <v>515</v>
      </c>
      <c r="BE92" s="34">
        <v>673</v>
      </c>
      <c r="BF92" s="34">
        <v>532</v>
      </c>
      <c r="BG92" s="34">
        <v>563</v>
      </c>
      <c r="BH92" s="34">
        <v>695</v>
      </c>
      <c r="BI92" s="34">
        <v>786</v>
      </c>
      <c r="BJ92" s="34">
        <v>933</v>
      </c>
      <c r="BK92" s="34">
        <v>1165</v>
      </c>
      <c r="BL92" s="34">
        <v>1207</v>
      </c>
      <c r="BM92" s="34">
        <v>1378</v>
      </c>
      <c r="BN92" s="34">
        <v>2204</v>
      </c>
      <c r="BO92" s="34">
        <v>2022</v>
      </c>
      <c r="BP92" s="34">
        <v>2173</v>
      </c>
      <c r="BQ92" s="34">
        <v>2428</v>
      </c>
      <c r="BR92" s="34">
        <v>2360</v>
      </c>
      <c r="BS92" s="34">
        <v>2845</v>
      </c>
      <c r="BT92" s="34">
        <v>2778</v>
      </c>
      <c r="BU92" s="34">
        <v>2312</v>
      </c>
      <c r="BV92" s="34">
        <v>2210</v>
      </c>
      <c r="BW92" s="34">
        <v>2547</v>
      </c>
      <c r="BX92" s="34">
        <v>2796</v>
      </c>
      <c r="BY92" s="34">
        <v>2897</v>
      </c>
    </row>
    <row r="93" spans="1:77" x14ac:dyDescent="0.35">
      <c r="A93" s="34">
        <v>1957</v>
      </c>
      <c r="B93" s="34">
        <v>1995</v>
      </c>
      <c r="C93" s="44" t="s">
        <v>222</v>
      </c>
      <c r="D93" s="44" t="s">
        <v>744</v>
      </c>
      <c r="E93" s="45" t="s">
        <v>716</v>
      </c>
      <c r="F93" s="34" t="s">
        <v>745</v>
      </c>
      <c r="G93" s="34" t="s">
        <v>745</v>
      </c>
      <c r="H93" s="34" t="s">
        <v>745</v>
      </c>
      <c r="I93" s="34" t="s">
        <v>745</v>
      </c>
      <c r="J93" s="34" t="s">
        <v>745</v>
      </c>
      <c r="K93" s="34" t="s">
        <v>745</v>
      </c>
      <c r="L93" s="34" t="s">
        <v>745</v>
      </c>
      <c r="M93" s="34" t="s">
        <v>745</v>
      </c>
      <c r="N93" s="34" t="s">
        <v>745</v>
      </c>
      <c r="O93" s="34">
        <v>782</v>
      </c>
      <c r="P93" s="34">
        <v>723</v>
      </c>
      <c r="Q93" s="34">
        <v>766</v>
      </c>
      <c r="R93" s="34">
        <v>910</v>
      </c>
      <c r="S93" s="34">
        <v>920</v>
      </c>
      <c r="T93" s="34">
        <v>998</v>
      </c>
      <c r="U93" s="34">
        <v>1043</v>
      </c>
      <c r="V93" s="34">
        <v>1047</v>
      </c>
      <c r="W93" s="34">
        <v>1096</v>
      </c>
      <c r="X93" s="34">
        <v>1104</v>
      </c>
      <c r="Y93" s="34">
        <v>1086</v>
      </c>
      <c r="Z93" s="34">
        <v>1160</v>
      </c>
      <c r="AA93" s="34">
        <v>1178</v>
      </c>
      <c r="AB93" s="34">
        <v>1401</v>
      </c>
      <c r="AC93" s="34">
        <v>1447</v>
      </c>
      <c r="AD93" s="34">
        <v>1611</v>
      </c>
      <c r="AE93" s="34">
        <v>2450</v>
      </c>
      <c r="AF93" s="34">
        <v>4114</v>
      </c>
      <c r="AG93" s="34">
        <v>3566</v>
      </c>
      <c r="AH93" s="34">
        <v>3824</v>
      </c>
      <c r="AI93" s="34">
        <v>4542</v>
      </c>
      <c r="AJ93" s="34">
        <v>5909</v>
      </c>
      <c r="AK93" s="34">
        <v>7849</v>
      </c>
      <c r="AL93" s="34">
        <v>10779</v>
      </c>
      <c r="AM93" s="34">
        <v>11550</v>
      </c>
      <c r="AN93" s="34">
        <v>12418</v>
      </c>
      <c r="AO93" s="34">
        <v>13262</v>
      </c>
      <c r="AP93" s="34">
        <v>14051</v>
      </c>
      <c r="AQ93" s="34">
        <v>12253</v>
      </c>
      <c r="AR93" s="34">
        <v>10806</v>
      </c>
      <c r="AS93" s="34">
        <v>12681</v>
      </c>
      <c r="AT93" s="34">
        <v>16507</v>
      </c>
      <c r="AU93" s="34">
        <v>22480</v>
      </c>
      <c r="AV93" s="34">
        <v>29258</v>
      </c>
      <c r="AW93" s="34">
        <v>36649</v>
      </c>
      <c r="AX93" s="34">
        <v>39856</v>
      </c>
      <c r="AY93" s="34">
        <v>45650</v>
      </c>
      <c r="AZ93" s="34">
        <v>59600</v>
      </c>
      <c r="BA93" s="34">
        <v>77691</v>
      </c>
      <c r="BB93" s="34">
        <v>78418</v>
      </c>
      <c r="BC93" s="34">
        <v>79029</v>
      </c>
      <c r="BD93" s="34">
        <v>58272</v>
      </c>
      <c r="BE93" s="34">
        <v>65389</v>
      </c>
      <c r="BF93" s="34">
        <v>81963</v>
      </c>
      <c r="BG93" s="34">
        <v>73744</v>
      </c>
      <c r="BH93" s="34">
        <v>79761</v>
      </c>
      <c r="BI93" s="34">
        <v>83299</v>
      </c>
      <c r="BJ93" s="34">
        <v>105166</v>
      </c>
      <c r="BK93" s="34">
        <v>114324</v>
      </c>
      <c r="BL93" s="34">
        <v>130441</v>
      </c>
      <c r="BM93" s="34">
        <v>146170</v>
      </c>
      <c r="BN93" s="34">
        <v>156348</v>
      </c>
      <c r="BO93" s="34">
        <v>123757</v>
      </c>
      <c r="BP93" s="34">
        <v>164622</v>
      </c>
      <c r="BQ93" s="34">
        <v>187473</v>
      </c>
      <c r="BR93" s="34">
        <v>196393</v>
      </c>
      <c r="BS93" s="34">
        <v>205897</v>
      </c>
      <c r="BT93" s="34">
        <v>208851</v>
      </c>
      <c r="BU93" s="34">
        <v>175971</v>
      </c>
      <c r="BV93" s="34">
        <v>168684</v>
      </c>
      <c r="BW93" s="34">
        <v>195417</v>
      </c>
      <c r="BX93" s="34">
        <v>217602</v>
      </c>
      <c r="BY93" s="34">
        <v>204998</v>
      </c>
    </row>
    <row r="94" spans="1:77" x14ac:dyDescent="0.35">
      <c r="A94" s="34">
        <v>1983</v>
      </c>
      <c r="B94" s="34">
        <v>1995</v>
      </c>
      <c r="C94" s="44" t="s">
        <v>198</v>
      </c>
      <c r="D94" s="44" t="s">
        <v>744</v>
      </c>
      <c r="E94" s="45" t="s">
        <v>716</v>
      </c>
      <c r="F94" s="34" t="s">
        <v>745</v>
      </c>
      <c r="G94" s="34" t="s">
        <v>745</v>
      </c>
      <c r="H94" s="34" t="s">
        <v>745</v>
      </c>
      <c r="I94" s="34" t="s">
        <v>745</v>
      </c>
      <c r="J94" s="34" t="s">
        <v>745</v>
      </c>
      <c r="K94" s="34" t="s">
        <v>745</v>
      </c>
      <c r="L94" s="34" t="s">
        <v>745</v>
      </c>
      <c r="M94" s="34" t="s">
        <v>745</v>
      </c>
      <c r="N94" s="34" t="s">
        <v>745</v>
      </c>
      <c r="O94" s="34" t="s">
        <v>745</v>
      </c>
      <c r="P94" s="34" t="s">
        <v>745</v>
      </c>
      <c r="Q94" s="34" t="s">
        <v>745</v>
      </c>
      <c r="R94" s="34" t="s">
        <v>745</v>
      </c>
      <c r="S94" s="34" t="s">
        <v>745</v>
      </c>
      <c r="T94" s="34" t="s">
        <v>745</v>
      </c>
      <c r="U94" s="34" t="s">
        <v>745</v>
      </c>
      <c r="V94" s="34" t="s">
        <v>745</v>
      </c>
      <c r="W94" s="34" t="s">
        <v>745</v>
      </c>
      <c r="X94" s="34" t="s">
        <v>745</v>
      </c>
      <c r="Y94" s="34" t="s">
        <v>745</v>
      </c>
      <c r="Z94" s="34" t="s">
        <v>745</v>
      </c>
      <c r="AA94" s="34" t="s">
        <v>745</v>
      </c>
      <c r="AB94" s="34" t="s">
        <v>745</v>
      </c>
      <c r="AC94" s="34" t="s">
        <v>745</v>
      </c>
      <c r="AD94" s="34" t="s">
        <v>745</v>
      </c>
      <c r="AE94" s="34" t="s">
        <v>745</v>
      </c>
      <c r="AF94" s="34" t="s">
        <v>745</v>
      </c>
      <c r="AG94" s="34" t="s">
        <v>745</v>
      </c>
      <c r="AH94" s="34" t="s">
        <v>745</v>
      </c>
      <c r="AI94" s="34" t="s">
        <v>745</v>
      </c>
      <c r="AJ94" s="34" t="s">
        <v>745</v>
      </c>
      <c r="AK94" s="34" t="s">
        <v>745</v>
      </c>
      <c r="AL94" s="34" t="s">
        <v>745</v>
      </c>
      <c r="AM94" s="34" t="s">
        <v>745</v>
      </c>
      <c r="AN94" s="34" t="s">
        <v>745</v>
      </c>
      <c r="AO94" s="34">
        <v>57</v>
      </c>
      <c r="AP94" s="34">
        <v>53</v>
      </c>
      <c r="AQ94" s="34">
        <v>53</v>
      </c>
      <c r="AR94" s="34">
        <v>45</v>
      </c>
      <c r="AS94" s="34">
        <v>81</v>
      </c>
      <c r="AT94" s="34">
        <v>90</v>
      </c>
      <c r="AU94" s="34">
        <v>113</v>
      </c>
      <c r="AV94" s="34">
        <v>138</v>
      </c>
      <c r="AW94" s="34">
        <v>161</v>
      </c>
      <c r="AX94" s="34">
        <v>189</v>
      </c>
      <c r="AY94" s="34">
        <v>191</v>
      </c>
      <c r="AZ94" s="34">
        <v>222</v>
      </c>
      <c r="BA94" s="34">
        <v>268</v>
      </c>
      <c r="BB94" s="34">
        <v>302</v>
      </c>
      <c r="BC94" s="34">
        <v>349</v>
      </c>
      <c r="BD94" s="34">
        <v>354</v>
      </c>
      <c r="BE94" s="34">
        <v>402</v>
      </c>
      <c r="BF94" s="34">
        <v>389</v>
      </c>
      <c r="BG94" s="34">
        <v>393</v>
      </c>
      <c r="BH94" s="34">
        <v>392</v>
      </c>
      <c r="BI94" s="34">
        <v>471</v>
      </c>
      <c r="BJ94" s="34">
        <v>642</v>
      </c>
      <c r="BK94" s="34">
        <v>745</v>
      </c>
      <c r="BL94" s="34">
        <v>927</v>
      </c>
      <c r="BM94" s="34">
        <v>1096</v>
      </c>
      <c r="BN94" s="34">
        <v>1388</v>
      </c>
      <c r="BO94" s="34">
        <v>963</v>
      </c>
      <c r="BP94" s="34">
        <v>1091</v>
      </c>
      <c r="BQ94" s="34">
        <v>1465</v>
      </c>
      <c r="BR94" s="34">
        <v>1554</v>
      </c>
      <c r="BS94" s="34">
        <v>1733</v>
      </c>
      <c r="BT94" s="34">
        <v>1993</v>
      </c>
      <c r="BU94" s="34">
        <v>1896</v>
      </c>
      <c r="BV94" s="34">
        <v>2125</v>
      </c>
      <c r="BW94" s="34">
        <v>2360</v>
      </c>
      <c r="BX94" s="34">
        <v>2960</v>
      </c>
      <c r="BY94" s="34">
        <v>2888</v>
      </c>
    </row>
    <row r="95" spans="1:77" x14ac:dyDescent="0.35">
      <c r="A95" s="34">
        <v>1993</v>
      </c>
      <c r="B95" s="34">
        <v>1995</v>
      </c>
      <c r="C95" s="44" t="s">
        <v>204</v>
      </c>
      <c r="D95" s="44" t="s">
        <v>744</v>
      </c>
      <c r="E95" s="45" t="s">
        <v>716</v>
      </c>
      <c r="F95" s="34" t="s">
        <v>745</v>
      </c>
      <c r="G95" s="34" t="s">
        <v>745</v>
      </c>
      <c r="H95" s="34" t="s">
        <v>745</v>
      </c>
      <c r="I95" s="34" t="s">
        <v>745</v>
      </c>
      <c r="J95" s="34" t="s">
        <v>745</v>
      </c>
      <c r="K95" s="34" t="s">
        <v>745</v>
      </c>
      <c r="L95" s="34" t="s">
        <v>745</v>
      </c>
      <c r="M95" s="34" t="s">
        <v>745</v>
      </c>
      <c r="N95" s="34" t="s">
        <v>745</v>
      </c>
      <c r="O95" s="34" t="s">
        <v>745</v>
      </c>
      <c r="P95" s="34" t="s">
        <v>745</v>
      </c>
      <c r="Q95" s="34" t="s">
        <v>745</v>
      </c>
      <c r="R95" s="34" t="s">
        <v>745</v>
      </c>
      <c r="S95" s="34" t="s">
        <v>745</v>
      </c>
      <c r="T95" s="34" t="s">
        <v>745</v>
      </c>
      <c r="U95" s="34" t="s">
        <v>745</v>
      </c>
      <c r="V95" s="34" t="s">
        <v>745</v>
      </c>
      <c r="W95" s="34" t="s">
        <v>745</v>
      </c>
      <c r="X95" s="34" t="s">
        <v>745</v>
      </c>
      <c r="Y95" s="34" t="s">
        <v>745</v>
      </c>
      <c r="Z95" s="34" t="s">
        <v>745</v>
      </c>
      <c r="AA95" s="34" t="s">
        <v>745</v>
      </c>
      <c r="AB95" s="34" t="s">
        <v>745</v>
      </c>
      <c r="AC95" s="34" t="s">
        <v>745</v>
      </c>
      <c r="AD95" s="34" t="s">
        <v>745</v>
      </c>
      <c r="AE95" s="34" t="s">
        <v>745</v>
      </c>
      <c r="AF95" s="34" t="s">
        <v>745</v>
      </c>
      <c r="AG95" s="34" t="s">
        <v>745</v>
      </c>
      <c r="AH95" s="34" t="s">
        <v>745</v>
      </c>
      <c r="AI95" s="34" t="s">
        <v>745</v>
      </c>
      <c r="AJ95" s="34" t="s">
        <v>745</v>
      </c>
      <c r="AK95" s="34" t="s">
        <v>745</v>
      </c>
      <c r="AL95" s="34" t="s">
        <v>745</v>
      </c>
      <c r="AM95" s="34" t="s">
        <v>745</v>
      </c>
      <c r="AN95" s="34" t="s">
        <v>745</v>
      </c>
      <c r="AO95" s="34" t="s">
        <v>745</v>
      </c>
      <c r="AP95" s="34" t="s">
        <v>745</v>
      </c>
      <c r="AQ95" s="34" t="s">
        <v>745</v>
      </c>
      <c r="AR95" s="34" t="s">
        <v>745</v>
      </c>
      <c r="AS95" s="34" t="s">
        <v>745</v>
      </c>
      <c r="AT95" s="34" t="s">
        <v>745</v>
      </c>
      <c r="AU95" s="34" t="s">
        <v>745</v>
      </c>
      <c r="AV95" s="34" t="s">
        <v>745</v>
      </c>
      <c r="AW95" s="34" t="s">
        <v>745</v>
      </c>
      <c r="AX95" s="34" t="s">
        <v>745</v>
      </c>
      <c r="AY95" s="34">
        <v>634</v>
      </c>
      <c r="AZ95" s="34">
        <v>589</v>
      </c>
      <c r="BA95" s="34">
        <v>772</v>
      </c>
      <c r="BB95" s="34">
        <v>772</v>
      </c>
      <c r="BC95" s="34">
        <v>739</v>
      </c>
      <c r="BD95" s="34">
        <v>761</v>
      </c>
      <c r="BE95" s="34">
        <v>824</v>
      </c>
      <c r="BF95" s="34">
        <v>806</v>
      </c>
      <c r="BG95" s="34">
        <v>990</v>
      </c>
      <c r="BH95" s="34">
        <v>928</v>
      </c>
      <c r="BI95" s="34">
        <v>1271</v>
      </c>
      <c r="BJ95" s="34">
        <v>1364</v>
      </c>
      <c r="BK95" s="34">
        <v>1544</v>
      </c>
      <c r="BL95" s="34">
        <v>1820</v>
      </c>
      <c r="BM95" s="34">
        <v>2185</v>
      </c>
      <c r="BN95" s="34">
        <v>3339</v>
      </c>
      <c r="BO95" s="34">
        <v>2486</v>
      </c>
      <c r="BP95" s="34">
        <v>3428</v>
      </c>
      <c r="BQ95" s="34">
        <v>3352</v>
      </c>
      <c r="BR95" s="34">
        <v>3524</v>
      </c>
      <c r="BS95" s="34">
        <v>3807</v>
      </c>
      <c r="BT95" s="34">
        <v>3909</v>
      </c>
      <c r="BU95" s="34">
        <v>3800</v>
      </c>
      <c r="BV95" s="34">
        <v>4051</v>
      </c>
      <c r="BW95" s="34">
        <v>4286</v>
      </c>
      <c r="BX95" s="34">
        <v>4722</v>
      </c>
      <c r="BY95" s="34">
        <v>4764</v>
      </c>
    </row>
    <row r="96" spans="1:77" x14ac:dyDescent="0.35">
      <c r="A96" s="34">
        <v>1964</v>
      </c>
      <c r="B96" s="34">
        <v>1995</v>
      </c>
      <c r="C96" s="44" t="s">
        <v>206</v>
      </c>
      <c r="D96" s="44" t="s">
        <v>744</v>
      </c>
      <c r="E96" s="45" t="s">
        <v>716</v>
      </c>
      <c r="F96" s="34" t="s">
        <v>745</v>
      </c>
      <c r="G96" s="34" t="s">
        <v>745</v>
      </c>
      <c r="H96" s="34" t="s">
        <v>745</v>
      </c>
      <c r="I96" s="34" t="s">
        <v>745</v>
      </c>
      <c r="J96" s="34" t="s">
        <v>745</v>
      </c>
      <c r="K96" s="34" t="s">
        <v>745</v>
      </c>
      <c r="L96" s="34" t="s">
        <v>745</v>
      </c>
      <c r="M96" s="34" t="s">
        <v>745</v>
      </c>
      <c r="N96" s="34" t="s">
        <v>745</v>
      </c>
      <c r="O96" s="34" t="s">
        <v>745</v>
      </c>
      <c r="P96" s="34" t="s">
        <v>745</v>
      </c>
      <c r="Q96" s="34" t="s">
        <v>745</v>
      </c>
      <c r="R96" s="34" t="s">
        <v>745</v>
      </c>
      <c r="S96" s="34" t="s">
        <v>745</v>
      </c>
      <c r="T96" s="34" t="s">
        <v>745</v>
      </c>
      <c r="U96" s="34" t="s">
        <v>745</v>
      </c>
      <c r="V96" s="34">
        <v>97</v>
      </c>
      <c r="W96" s="34">
        <v>98</v>
      </c>
      <c r="X96" s="34">
        <v>109</v>
      </c>
      <c r="Y96" s="34">
        <v>112</v>
      </c>
      <c r="Z96" s="34">
        <v>123</v>
      </c>
      <c r="AA96" s="34">
        <v>148</v>
      </c>
      <c r="AB96" s="34">
        <v>161</v>
      </c>
      <c r="AC96" s="34">
        <v>161</v>
      </c>
      <c r="AD96" s="34">
        <v>176</v>
      </c>
      <c r="AE96" s="34">
        <v>239</v>
      </c>
      <c r="AF96" s="34">
        <v>361</v>
      </c>
      <c r="AG96" s="34">
        <v>375</v>
      </c>
      <c r="AH96" s="34">
        <v>423</v>
      </c>
      <c r="AI96" s="34">
        <v>516</v>
      </c>
      <c r="AJ96" s="34">
        <v>575</v>
      </c>
      <c r="AK96" s="34">
        <v>759</v>
      </c>
      <c r="AL96" s="34">
        <v>938</v>
      </c>
      <c r="AM96" s="34">
        <v>860</v>
      </c>
      <c r="AN96" s="34">
        <v>789</v>
      </c>
      <c r="AO96" s="34">
        <v>733</v>
      </c>
      <c r="AP96" s="34">
        <v>717</v>
      </c>
      <c r="AQ96" s="34">
        <v>759</v>
      </c>
      <c r="AR96" s="34">
        <v>887</v>
      </c>
      <c r="AS96" s="34">
        <v>1139</v>
      </c>
      <c r="AT96" s="34">
        <v>1353</v>
      </c>
      <c r="AU96" s="34">
        <v>1479</v>
      </c>
      <c r="AV96" s="34">
        <v>1964</v>
      </c>
      <c r="AW96" s="34">
        <v>2130</v>
      </c>
      <c r="AX96" s="34">
        <v>2331</v>
      </c>
      <c r="AY96" s="34">
        <v>2174</v>
      </c>
      <c r="AZ96" s="34">
        <v>2447</v>
      </c>
      <c r="BA96" s="34">
        <v>2890</v>
      </c>
      <c r="BB96" s="34">
        <v>2801</v>
      </c>
      <c r="BC96" s="34">
        <v>2552</v>
      </c>
      <c r="BD96" s="34">
        <v>2668</v>
      </c>
      <c r="BE96" s="34">
        <v>2843</v>
      </c>
      <c r="BF96" s="34">
        <v>3413</v>
      </c>
      <c r="BG96" s="34">
        <v>2531</v>
      </c>
      <c r="BH96" s="34">
        <v>2646</v>
      </c>
      <c r="BI96" s="34">
        <v>3227</v>
      </c>
      <c r="BJ96" s="34">
        <v>3641</v>
      </c>
      <c r="BK96" s="34">
        <v>3681</v>
      </c>
      <c r="BL96" s="34">
        <v>4307</v>
      </c>
      <c r="BM96" s="34">
        <v>4801</v>
      </c>
      <c r="BN96" s="34">
        <v>5300</v>
      </c>
      <c r="BO96" s="34">
        <v>4478</v>
      </c>
      <c r="BP96" s="34">
        <v>5062</v>
      </c>
      <c r="BQ96" s="34">
        <v>6293</v>
      </c>
      <c r="BR96" s="34">
        <v>6598</v>
      </c>
      <c r="BS96" s="34">
        <v>6142</v>
      </c>
      <c r="BT96" s="34">
        <v>6798</v>
      </c>
      <c r="BU96" s="34">
        <v>6036</v>
      </c>
      <c r="BV96" s="34">
        <v>6444</v>
      </c>
      <c r="BW96" s="34">
        <v>5997</v>
      </c>
      <c r="BX96" s="34">
        <v>6769</v>
      </c>
      <c r="BY96" s="34">
        <v>7072</v>
      </c>
    </row>
    <row r="97" spans="1:77" x14ac:dyDescent="0.35">
      <c r="A97" s="34">
        <v>1963</v>
      </c>
      <c r="B97" s="34">
        <v>1995</v>
      </c>
      <c r="C97" s="44" t="s">
        <v>216</v>
      </c>
      <c r="D97" s="44" t="s">
        <v>744</v>
      </c>
      <c r="E97" s="45" t="s">
        <v>716</v>
      </c>
      <c r="F97" s="34" t="s">
        <v>745</v>
      </c>
      <c r="G97" s="34" t="s">
        <v>745</v>
      </c>
      <c r="H97" s="34" t="s">
        <v>745</v>
      </c>
      <c r="I97" s="34" t="s">
        <v>745</v>
      </c>
      <c r="J97" s="34" t="s">
        <v>745</v>
      </c>
      <c r="K97" s="34" t="s">
        <v>745</v>
      </c>
      <c r="L97" s="34" t="s">
        <v>745</v>
      </c>
      <c r="M97" s="34" t="s">
        <v>745</v>
      </c>
      <c r="N97" s="34" t="s">
        <v>745</v>
      </c>
      <c r="O97" s="34" t="s">
        <v>745</v>
      </c>
      <c r="P97" s="34" t="s">
        <v>745</v>
      </c>
      <c r="Q97" s="34" t="s">
        <v>745</v>
      </c>
      <c r="R97" s="34" t="s">
        <v>745</v>
      </c>
      <c r="S97" s="34" t="s">
        <v>745</v>
      </c>
      <c r="T97" s="34" t="s">
        <v>745</v>
      </c>
      <c r="U97" s="34">
        <v>30</v>
      </c>
      <c r="V97" s="34">
        <v>16</v>
      </c>
      <c r="W97" s="34">
        <v>24</v>
      </c>
      <c r="X97" s="34">
        <v>23</v>
      </c>
      <c r="Y97" s="34">
        <v>37</v>
      </c>
      <c r="Z97" s="34">
        <v>35</v>
      </c>
      <c r="AA97" s="34">
        <v>42</v>
      </c>
      <c r="AB97" s="34">
        <v>56</v>
      </c>
      <c r="AC97" s="34">
        <v>57</v>
      </c>
      <c r="AD97" s="34">
        <v>69</v>
      </c>
      <c r="AE97" s="34">
        <v>128</v>
      </c>
      <c r="AF97" s="34">
        <v>120</v>
      </c>
      <c r="AG97" s="34">
        <v>161</v>
      </c>
      <c r="AH97" s="34">
        <v>179</v>
      </c>
      <c r="AI97" s="34">
        <v>207</v>
      </c>
      <c r="AJ97" s="34">
        <v>181</v>
      </c>
      <c r="AK97" s="34">
        <v>259</v>
      </c>
      <c r="AL97" s="34">
        <v>286</v>
      </c>
      <c r="AM97" s="34">
        <v>265</v>
      </c>
      <c r="AN97" s="34">
        <v>276</v>
      </c>
      <c r="AO97" s="34">
        <v>227</v>
      </c>
      <c r="AP97" s="34">
        <v>208</v>
      </c>
      <c r="AQ97" s="34">
        <v>234</v>
      </c>
      <c r="AR97" s="34">
        <v>221</v>
      </c>
      <c r="AS97" s="34">
        <v>235</v>
      </c>
      <c r="AT97" s="34">
        <v>240</v>
      </c>
      <c r="AU97" s="34">
        <v>222</v>
      </c>
      <c r="AV97" s="34">
        <v>388</v>
      </c>
      <c r="AW97" s="34">
        <v>425</v>
      </c>
      <c r="AX97" s="34">
        <v>407</v>
      </c>
      <c r="AY97" s="34">
        <v>445</v>
      </c>
      <c r="AZ97" s="34">
        <v>362</v>
      </c>
      <c r="BA97" s="34">
        <v>431</v>
      </c>
      <c r="BB97" s="34">
        <v>450</v>
      </c>
      <c r="BC97" s="34">
        <v>433</v>
      </c>
      <c r="BD97" s="34">
        <v>399</v>
      </c>
      <c r="BE97" s="34">
        <v>385</v>
      </c>
      <c r="BF97" s="34">
        <v>454</v>
      </c>
      <c r="BG97" s="34">
        <v>465</v>
      </c>
      <c r="BH97" s="34">
        <v>431</v>
      </c>
      <c r="BI97" s="34">
        <v>542</v>
      </c>
      <c r="BJ97" s="34">
        <v>923</v>
      </c>
      <c r="BK97" s="34">
        <v>1428</v>
      </c>
      <c r="BL97" s="34">
        <v>1167</v>
      </c>
      <c r="BM97" s="34">
        <v>1432</v>
      </c>
      <c r="BN97" s="34">
        <v>1941</v>
      </c>
      <c r="BO97" s="34">
        <v>1498</v>
      </c>
      <c r="BP97" s="34">
        <v>1935</v>
      </c>
      <c r="BQ97" s="34">
        <v>2467</v>
      </c>
      <c r="BR97" s="34">
        <v>3129</v>
      </c>
      <c r="BS97" s="34">
        <v>3044</v>
      </c>
      <c r="BT97" s="34">
        <v>2646</v>
      </c>
      <c r="BU97" s="34">
        <v>1948</v>
      </c>
      <c r="BV97" s="34">
        <v>1900</v>
      </c>
      <c r="BW97" s="34">
        <v>2094</v>
      </c>
      <c r="BX97" s="34">
        <v>2664</v>
      </c>
      <c r="BY97" s="34">
        <v>2874</v>
      </c>
    </row>
    <row r="98" spans="1:77" x14ac:dyDescent="0.35">
      <c r="A98" s="34">
        <v>1970</v>
      </c>
      <c r="B98" s="34">
        <v>1995</v>
      </c>
      <c r="C98" s="44" t="s">
        <v>218</v>
      </c>
      <c r="D98" s="44" t="s">
        <v>744</v>
      </c>
      <c r="E98" s="45" t="s">
        <v>716</v>
      </c>
      <c r="F98" s="34" t="s">
        <v>745</v>
      </c>
      <c r="G98" s="34" t="s">
        <v>745</v>
      </c>
      <c r="H98" s="34" t="s">
        <v>745</v>
      </c>
      <c r="I98" s="34" t="s">
        <v>745</v>
      </c>
      <c r="J98" s="34" t="s">
        <v>745</v>
      </c>
      <c r="K98" s="34" t="s">
        <v>745</v>
      </c>
      <c r="L98" s="34" t="s">
        <v>745</v>
      </c>
      <c r="M98" s="34" t="s">
        <v>745</v>
      </c>
      <c r="N98" s="34" t="s">
        <v>745</v>
      </c>
      <c r="O98" s="34" t="s">
        <v>745</v>
      </c>
      <c r="P98" s="34" t="s">
        <v>745</v>
      </c>
      <c r="Q98" s="34" t="s">
        <v>745</v>
      </c>
      <c r="R98" s="34" t="s">
        <v>745</v>
      </c>
      <c r="S98" s="34" t="s">
        <v>745</v>
      </c>
      <c r="T98" s="34" t="s">
        <v>745</v>
      </c>
      <c r="U98" s="34" t="s">
        <v>745</v>
      </c>
      <c r="V98" s="34" t="s">
        <v>745</v>
      </c>
      <c r="W98" s="34" t="s">
        <v>745</v>
      </c>
      <c r="X98" s="34" t="s">
        <v>745</v>
      </c>
      <c r="Y98" s="34" t="s">
        <v>745</v>
      </c>
      <c r="Z98" s="34" t="s">
        <v>745</v>
      </c>
      <c r="AA98" s="34" t="s">
        <v>745</v>
      </c>
      <c r="AB98" s="34">
        <v>76</v>
      </c>
      <c r="AC98" s="34">
        <v>84</v>
      </c>
      <c r="AD98" s="34">
        <v>119</v>
      </c>
      <c r="AE98" s="34">
        <v>168</v>
      </c>
      <c r="AF98" s="34">
        <v>309</v>
      </c>
      <c r="AG98" s="34">
        <v>332</v>
      </c>
      <c r="AH98" s="34">
        <v>360</v>
      </c>
      <c r="AI98" s="34">
        <v>447</v>
      </c>
      <c r="AJ98" s="34">
        <v>500</v>
      </c>
      <c r="AK98" s="34">
        <v>574</v>
      </c>
      <c r="AL98" s="34">
        <v>609</v>
      </c>
      <c r="AM98" s="34">
        <v>563</v>
      </c>
      <c r="AN98" s="34">
        <v>464</v>
      </c>
      <c r="AO98" s="34">
        <v>441</v>
      </c>
      <c r="AP98" s="34">
        <v>471</v>
      </c>
      <c r="AQ98" s="34">
        <v>523</v>
      </c>
      <c r="AR98" s="34">
        <v>676</v>
      </c>
      <c r="AS98" s="34">
        <v>993</v>
      </c>
      <c r="AT98" s="34">
        <v>1261</v>
      </c>
      <c r="AU98" s="34">
        <v>1325</v>
      </c>
      <c r="AV98" s="34">
        <v>1618</v>
      </c>
      <c r="AW98" s="34">
        <v>1558</v>
      </c>
      <c r="AX98" s="34">
        <v>1625</v>
      </c>
      <c r="AY98" s="34">
        <v>1715</v>
      </c>
      <c r="AZ98" s="34">
        <v>1930</v>
      </c>
      <c r="BA98" s="34">
        <v>1976</v>
      </c>
      <c r="BB98" s="34">
        <v>2289</v>
      </c>
      <c r="BC98" s="34">
        <v>2189</v>
      </c>
      <c r="BD98" s="34">
        <v>2073</v>
      </c>
      <c r="BE98" s="34">
        <v>2247</v>
      </c>
      <c r="BF98" s="34">
        <v>2093</v>
      </c>
      <c r="BG98" s="34">
        <v>1987</v>
      </c>
      <c r="BH98" s="34">
        <v>2159</v>
      </c>
      <c r="BI98" s="34">
        <v>2363</v>
      </c>
      <c r="BJ98" s="34">
        <v>2771</v>
      </c>
      <c r="BK98" s="34">
        <v>3157</v>
      </c>
      <c r="BL98" s="34">
        <v>3627</v>
      </c>
      <c r="BM98" s="34">
        <v>3894</v>
      </c>
      <c r="BN98" s="34">
        <v>4651</v>
      </c>
      <c r="BO98" s="34">
        <v>3733</v>
      </c>
      <c r="BP98" s="34">
        <v>4386</v>
      </c>
      <c r="BQ98" s="34">
        <v>5149</v>
      </c>
      <c r="BR98" s="34">
        <v>5354</v>
      </c>
      <c r="BS98" s="34">
        <v>5397</v>
      </c>
      <c r="BT98" s="34">
        <v>5610</v>
      </c>
      <c r="BU98" s="34">
        <v>4790</v>
      </c>
      <c r="BV98" s="34">
        <v>4655</v>
      </c>
      <c r="BW98" s="34">
        <v>5254</v>
      </c>
      <c r="BX98" s="34">
        <v>5661</v>
      </c>
      <c r="BY98" s="34">
        <v>5609</v>
      </c>
    </row>
    <row r="99" spans="1:77" x14ac:dyDescent="0.35">
      <c r="A99" s="34">
        <v>1986</v>
      </c>
      <c r="B99" s="34">
        <v>1995</v>
      </c>
      <c r="C99" s="44" t="s">
        <v>200</v>
      </c>
      <c r="D99" s="44" t="s">
        <v>744</v>
      </c>
      <c r="E99" s="45" t="s">
        <v>716</v>
      </c>
      <c r="F99" s="34" t="s">
        <v>745</v>
      </c>
      <c r="G99" s="34" t="s">
        <v>745</v>
      </c>
      <c r="H99" s="34" t="s">
        <v>745</v>
      </c>
      <c r="I99" s="34" t="s">
        <v>745</v>
      </c>
      <c r="J99" s="34" t="s">
        <v>745</v>
      </c>
      <c r="K99" s="34" t="s">
        <v>745</v>
      </c>
      <c r="L99" s="34" t="s">
        <v>745</v>
      </c>
      <c r="M99" s="34" t="s">
        <v>745</v>
      </c>
      <c r="N99" s="34" t="s">
        <v>745</v>
      </c>
      <c r="O99" s="34" t="s">
        <v>745</v>
      </c>
      <c r="P99" s="34" t="s">
        <v>745</v>
      </c>
      <c r="Q99" s="34" t="s">
        <v>745</v>
      </c>
      <c r="R99" s="34" t="s">
        <v>745</v>
      </c>
      <c r="S99" s="34" t="s">
        <v>745</v>
      </c>
      <c r="T99" s="34" t="s">
        <v>745</v>
      </c>
      <c r="U99" s="34" t="s">
        <v>745</v>
      </c>
      <c r="V99" s="34" t="s">
        <v>745</v>
      </c>
      <c r="W99" s="34" t="s">
        <v>745</v>
      </c>
      <c r="X99" s="34" t="s">
        <v>745</v>
      </c>
      <c r="Y99" s="34" t="s">
        <v>745</v>
      </c>
      <c r="Z99" s="34" t="s">
        <v>745</v>
      </c>
      <c r="AA99" s="34" t="s">
        <v>745</v>
      </c>
      <c r="AB99" s="34" t="s">
        <v>745</v>
      </c>
      <c r="AC99" s="34" t="s">
        <v>745</v>
      </c>
      <c r="AD99" s="34" t="s">
        <v>745</v>
      </c>
      <c r="AE99" s="34" t="s">
        <v>745</v>
      </c>
      <c r="AF99" s="34" t="s">
        <v>745</v>
      </c>
      <c r="AG99" s="34" t="s">
        <v>745</v>
      </c>
      <c r="AH99" s="34" t="s">
        <v>745</v>
      </c>
      <c r="AI99" s="34" t="s">
        <v>745</v>
      </c>
      <c r="AJ99" s="34" t="s">
        <v>745</v>
      </c>
      <c r="AK99" s="34" t="s">
        <v>745</v>
      </c>
      <c r="AL99" s="34" t="s">
        <v>745</v>
      </c>
      <c r="AM99" s="34" t="s">
        <v>745</v>
      </c>
      <c r="AN99" s="34" t="s">
        <v>745</v>
      </c>
      <c r="AO99" s="34" t="s">
        <v>745</v>
      </c>
      <c r="AP99" s="34" t="s">
        <v>745</v>
      </c>
      <c r="AQ99" s="34" t="s">
        <v>745</v>
      </c>
      <c r="AR99" s="34">
        <v>17573</v>
      </c>
      <c r="AS99" s="34">
        <v>19697</v>
      </c>
      <c r="AT99" s="34">
        <v>29402</v>
      </c>
      <c r="AU99" s="34">
        <v>36400</v>
      </c>
      <c r="AV99" s="34">
        <v>43548</v>
      </c>
      <c r="AW99" s="34">
        <v>51725</v>
      </c>
      <c r="AX99" s="34">
        <v>64213</v>
      </c>
      <c r="AY99" s="34">
        <v>67547</v>
      </c>
      <c r="AZ99" s="34">
        <v>81986</v>
      </c>
      <c r="BA99" s="34">
        <v>74427</v>
      </c>
      <c r="BB99" s="34">
        <v>91979</v>
      </c>
      <c r="BC99" s="34">
        <v>113121</v>
      </c>
      <c r="BD99" s="34">
        <v>129072</v>
      </c>
      <c r="BE99" s="34">
        <v>146084</v>
      </c>
      <c r="BF99" s="34">
        <v>179464</v>
      </c>
      <c r="BG99" s="34">
        <v>173039</v>
      </c>
      <c r="BH99" s="34">
        <v>173087</v>
      </c>
      <c r="BI99" s="34">
        <v>175039</v>
      </c>
      <c r="BJ99" s="34">
        <v>202260</v>
      </c>
      <c r="BK99" s="34">
        <v>228240</v>
      </c>
      <c r="BL99" s="34">
        <v>263476</v>
      </c>
      <c r="BM99" s="34">
        <v>290246</v>
      </c>
      <c r="BN99" s="34">
        <v>318304</v>
      </c>
      <c r="BO99" s="34">
        <v>241515</v>
      </c>
      <c r="BP99" s="34">
        <v>310205</v>
      </c>
      <c r="BQ99" s="34">
        <v>361068</v>
      </c>
      <c r="BR99" s="34">
        <v>380477</v>
      </c>
      <c r="BS99" s="34">
        <v>390965</v>
      </c>
      <c r="BT99" s="34">
        <v>411581</v>
      </c>
      <c r="BU99" s="34">
        <v>405282</v>
      </c>
      <c r="BV99" s="34">
        <v>397522</v>
      </c>
      <c r="BW99" s="34">
        <v>432179</v>
      </c>
      <c r="BX99" s="34">
        <v>476546</v>
      </c>
      <c r="BY99" s="34">
        <v>467342</v>
      </c>
    </row>
    <row r="100" spans="1:77" x14ac:dyDescent="0.35">
      <c r="B100" s="34">
        <v>2001</v>
      </c>
      <c r="C100" s="44" t="s">
        <v>194</v>
      </c>
      <c r="D100" s="44" t="s">
        <v>744</v>
      </c>
      <c r="E100" s="45" t="s">
        <v>716</v>
      </c>
      <c r="F100" s="34" t="s">
        <v>745</v>
      </c>
      <c r="G100" s="34" t="s">
        <v>745</v>
      </c>
      <c r="H100" s="34" t="s">
        <v>745</v>
      </c>
      <c r="I100" s="34" t="s">
        <v>745</v>
      </c>
      <c r="J100" s="34" t="s">
        <v>745</v>
      </c>
      <c r="K100" s="34" t="s">
        <v>745</v>
      </c>
      <c r="L100" s="34" t="s">
        <v>745</v>
      </c>
      <c r="M100" s="34" t="s">
        <v>745</v>
      </c>
      <c r="N100" s="34" t="s">
        <v>745</v>
      </c>
      <c r="O100" s="34" t="s">
        <v>745</v>
      </c>
      <c r="P100" s="34" t="s">
        <v>745</v>
      </c>
      <c r="Q100" s="34" t="s">
        <v>745</v>
      </c>
      <c r="R100" s="34" t="s">
        <v>745</v>
      </c>
      <c r="S100" s="34" t="s">
        <v>745</v>
      </c>
      <c r="T100" s="34" t="s">
        <v>745</v>
      </c>
      <c r="U100" s="34" t="s">
        <v>745</v>
      </c>
      <c r="V100" s="34" t="s">
        <v>745</v>
      </c>
      <c r="W100" s="34" t="s">
        <v>745</v>
      </c>
      <c r="X100" s="34" t="s">
        <v>745</v>
      </c>
      <c r="Y100" s="34" t="s">
        <v>745</v>
      </c>
      <c r="Z100" s="34" t="s">
        <v>745</v>
      </c>
      <c r="AA100" s="34" t="s">
        <v>745</v>
      </c>
      <c r="AB100" s="34" t="s">
        <v>745</v>
      </c>
      <c r="AC100" s="34" t="s">
        <v>745</v>
      </c>
      <c r="AD100" s="34" t="s">
        <v>745</v>
      </c>
      <c r="AE100" s="34" t="s">
        <v>745</v>
      </c>
      <c r="AF100" s="34" t="s">
        <v>745</v>
      </c>
      <c r="AG100" s="34" t="s">
        <v>745</v>
      </c>
      <c r="AH100" s="34" t="s">
        <v>745</v>
      </c>
      <c r="AI100" s="34" t="s">
        <v>745</v>
      </c>
      <c r="AJ100" s="34" t="s">
        <v>745</v>
      </c>
      <c r="AK100" s="34" t="s">
        <v>745</v>
      </c>
      <c r="AL100" s="34" t="s">
        <v>745</v>
      </c>
      <c r="AM100" s="34" t="s">
        <v>745</v>
      </c>
      <c r="AN100" s="34" t="s">
        <v>745</v>
      </c>
      <c r="AO100" s="34" t="s">
        <v>745</v>
      </c>
      <c r="AP100" s="34" t="s">
        <v>745</v>
      </c>
      <c r="AQ100" s="34" t="s">
        <v>745</v>
      </c>
      <c r="AR100" s="34" t="s">
        <v>745</v>
      </c>
      <c r="AS100" s="34" t="s">
        <v>745</v>
      </c>
      <c r="AT100" s="34" t="s">
        <v>745</v>
      </c>
      <c r="AU100" s="34" t="s">
        <v>745</v>
      </c>
      <c r="AV100" s="34" t="s">
        <v>745</v>
      </c>
      <c r="AW100" s="34" t="s">
        <v>745</v>
      </c>
      <c r="AX100" s="34" t="s">
        <v>745</v>
      </c>
      <c r="AY100" s="34" t="s">
        <v>745</v>
      </c>
      <c r="AZ100" s="34" t="s">
        <v>745</v>
      </c>
      <c r="BA100" s="34" t="s">
        <v>745</v>
      </c>
      <c r="BB100" s="34" t="s">
        <v>745</v>
      </c>
      <c r="BC100" s="34" t="s">
        <v>745</v>
      </c>
      <c r="BD100" s="34" t="s">
        <v>745</v>
      </c>
      <c r="BE100" s="34" t="s">
        <v>745</v>
      </c>
      <c r="BF100" s="34" t="s">
        <v>745</v>
      </c>
      <c r="BG100" s="34">
        <v>892</v>
      </c>
      <c r="BH100" s="34">
        <v>1038</v>
      </c>
      <c r="BI100" s="34">
        <v>1399</v>
      </c>
      <c r="BJ100" s="34">
        <v>1769</v>
      </c>
      <c r="BK100" s="34">
        <v>2292</v>
      </c>
      <c r="BL100" s="34">
        <v>2693</v>
      </c>
      <c r="BM100" s="34">
        <v>3690</v>
      </c>
      <c r="BN100" s="34">
        <v>4899</v>
      </c>
      <c r="BO100" s="34">
        <v>3278</v>
      </c>
      <c r="BP100" s="34">
        <v>3855</v>
      </c>
      <c r="BQ100" s="34">
        <v>5191</v>
      </c>
      <c r="BR100" s="34">
        <v>5213</v>
      </c>
      <c r="BS100" s="34">
        <v>5492</v>
      </c>
      <c r="BT100" s="34">
        <v>5317</v>
      </c>
      <c r="BU100" s="34">
        <v>3987</v>
      </c>
      <c r="BV100" s="34">
        <v>4020</v>
      </c>
      <c r="BW100" s="34">
        <v>4831</v>
      </c>
      <c r="BX100" s="34">
        <v>5760</v>
      </c>
      <c r="BY100" s="34">
        <v>5843</v>
      </c>
    </row>
    <row r="101" spans="1:77" x14ac:dyDescent="0.35">
      <c r="B101" s="34">
        <v>1997</v>
      </c>
      <c r="C101" s="44" t="s">
        <v>212</v>
      </c>
      <c r="D101" s="44" t="s">
        <v>744</v>
      </c>
      <c r="E101" s="45" t="s">
        <v>716</v>
      </c>
      <c r="F101" s="34" t="s">
        <v>745</v>
      </c>
      <c r="G101" s="34" t="s">
        <v>745</v>
      </c>
      <c r="H101" s="34" t="s">
        <v>745</v>
      </c>
      <c r="I101" s="34" t="s">
        <v>745</v>
      </c>
      <c r="J101" s="34" t="s">
        <v>745</v>
      </c>
      <c r="K101" s="34" t="s">
        <v>745</v>
      </c>
      <c r="L101" s="34" t="s">
        <v>745</v>
      </c>
      <c r="M101" s="34" t="s">
        <v>745</v>
      </c>
      <c r="N101" s="34" t="s">
        <v>745</v>
      </c>
      <c r="O101" s="34" t="s">
        <v>745</v>
      </c>
      <c r="P101" s="34" t="s">
        <v>745</v>
      </c>
      <c r="Q101" s="34" t="s">
        <v>745</v>
      </c>
      <c r="R101" s="34" t="s">
        <v>745</v>
      </c>
      <c r="S101" s="34" t="s">
        <v>745</v>
      </c>
      <c r="T101" s="34" t="s">
        <v>745</v>
      </c>
      <c r="U101" s="34" t="s">
        <v>745</v>
      </c>
      <c r="V101" s="34" t="s">
        <v>745</v>
      </c>
      <c r="W101" s="34" t="s">
        <v>745</v>
      </c>
      <c r="X101" s="34" t="s">
        <v>745</v>
      </c>
      <c r="Y101" s="34" t="s">
        <v>745</v>
      </c>
      <c r="Z101" s="34" t="s">
        <v>745</v>
      </c>
      <c r="AA101" s="34" t="s">
        <v>745</v>
      </c>
      <c r="AB101" s="34" t="s">
        <v>745</v>
      </c>
      <c r="AC101" s="34" t="s">
        <v>745</v>
      </c>
      <c r="AD101" s="34" t="s">
        <v>745</v>
      </c>
      <c r="AE101" s="34" t="s">
        <v>745</v>
      </c>
      <c r="AF101" s="34" t="s">
        <v>745</v>
      </c>
      <c r="AG101" s="34" t="s">
        <v>745</v>
      </c>
      <c r="AH101" s="34" t="s">
        <v>745</v>
      </c>
      <c r="AI101" s="34" t="s">
        <v>745</v>
      </c>
      <c r="AJ101" s="34" t="s">
        <v>745</v>
      </c>
      <c r="AK101" s="34" t="s">
        <v>745</v>
      </c>
      <c r="AL101" s="34" t="s">
        <v>745</v>
      </c>
      <c r="AM101" s="34" t="s">
        <v>745</v>
      </c>
      <c r="AN101" s="34" t="s">
        <v>745</v>
      </c>
      <c r="AO101" s="34" t="s">
        <v>745</v>
      </c>
      <c r="AP101" s="34" t="s">
        <v>745</v>
      </c>
      <c r="AQ101" s="34" t="s">
        <v>745</v>
      </c>
      <c r="AR101" s="34" t="s">
        <v>745</v>
      </c>
      <c r="AS101" s="34" t="s">
        <v>745</v>
      </c>
      <c r="AT101" s="34" t="s">
        <v>745</v>
      </c>
      <c r="AU101" s="34" t="s">
        <v>745</v>
      </c>
      <c r="AV101" s="34" t="s">
        <v>745</v>
      </c>
      <c r="AW101" s="34" t="s">
        <v>745</v>
      </c>
      <c r="AX101" s="34" t="s">
        <v>745</v>
      </c>
      <c r="AY101" s="34" t="s">
        <v>745</v>
      </c>
      <c r="AZ101" s="34" t="s">
        <v>745</v>
      </c>
      <c r="BA101" s="34" t="s">
        <v>745</v>
      </c>
      <c r="BB101" s="34" t="s">
        <v>745</v>
      </c>
      <c r="BC101" s="34">
        <v>468</v>
      </c>
      <c r="BD101" s="34">
        <v>503</v>
      </c>
      <c r="BE101" s="34">
        <v>513</v>
      </c>
      <c r="BF101" s="34">
        <v>615</v>
      </c>
      <c r="BG101" s="34">
        <v>638</v>
      </c>
      <c r="BH101" s="34">
        <v>691</v>
      </c>
      <c r="BI101" s="34">
        <v>801</v>
      </c>
      <c r="BJ101" s="34">
        <v>1021</v>
      </c>
      <c r="BK101" s="34">
        <v>1184</v>
      </c>
      <c r="BL101" s="34">
        <v>1486</v>
      </c>
      <c r="BM101" s="34">
        <v>2117</v>
      </c>
      <c r="BN101" s="34">
        <v>3616</v>
      </c>
      <c r="BO101" s="34">
        <v>2131</v>
      </c>
      <c r="BP101" s="34">
        <v>3278</v>
      </c>
      <c r="BQ101" s="34">
        <v>6598</v>
      </c>
      <c r="BR101" s="34">
        <v>6738</v>
      </c>
      <c r="BS101" s="34">
        <v>6358</v>
      </c>
      <c r="BT101" s="34">
        <v>5237</v>
      </c>
      <c r="BU101" s="34">
        <v>3798</v>
      </c>
      <c r="BV101" s="34">
        <v>3358</v>
      </c>
      <c r="BW101" s="34">
        <v>4337</v>
      </c>
      <c r="BX101" s="34">
        <v>5875</v>
      </c>
      <c r="BY101" s="34">
        <v>6127</v>
      </c>
    </row>
    <row r="102" spans="1:77" x14ac:dyDescent="0.35">
      <c r="B102" s="34">
        <v>2012</v>
      </c>
      <c r="C102" s="44" t="s">
        <v>210</v>
      </c>
      <c r="D102" s="44" t="s">
        <v>744</v>
      </c>
      <c r="E102" s="45" t="s">
        <v>716</v>
      </c>
      <c r="F102" s="34" t="s">
        <v>745</v>
      </c>
      <c r="G102" s="34" t="s">
        <v>745</v>
      </c>
      <c r="H102" s="34" t="s">
        <v>745</v>
      </c>
      <c r="I102" s="34" t="s">
        <v>745</v>
      </c>
      <c r="J102" s="34" t="s">
        <v>745</v>
      </c>
      <c r="K102" s="34" t="s">
        <v>745</v>
      </c>
      <c r="L102" s="34" t="s">
        <v>745</v>
      </c>
      <c r="M102" s="34" t="s">
        <v>745</v>
      </c>
      <c r="N102" s="34" t="s">
        <v>745</v>
      </c>
      <c r="O102" s="34" t="s">
        <v>745</v>
      </c>
      <c r="P102" s="34" t="s">
        <v>745</v>
      </c>
      <c r="Q102" s="34" t="s">
        <v>745</v>
      </c>
      <c r="R102" s="34" t="s">
        <v>745</v>
      </c>
      <c r="S102" s="34" t="s">
        <v>745</v>
      </c>
      <c r="T102" s="34" t="s">
        <v>745</v>
      </c>
      <c r="U102" s="34" t="s">
        <v>745</v>
      </c>
      <c r="V102" s="34" t="s">
        <v>745</v>
      </c>
      <c r="W102" s="34" t="s">
        <v>745</v>
      </c>
      <c r="X102" s="34" t="s">
        <v>745</v>
      </c>
      <c r="Y102" s="34" t="s">
        <v>745</v>
      </c>
      <c r="Z102" s="34" t="s">
        <v>745</v>
      </c>
      <c r="AA102" s="34" t="s">
        <v>745</v>
      </c>
      <c r="AB102" s="34" t="s">
        <v>745</v>
      </c>
      <c r="AC102" s="34" t="s">
        <v>745</v>
      </c>
      <c r="AD102" s="34" t="s">
        <v>745</v>
      </c>
      <c r="AE102" s="34" t="s">
        <v>745</v>
      </c>
      <c r="AF102" s="34" t="s">
        <v>745</v>
      </c>
      <c r="AG102" s="34" t="s">
        <v>745</v>
      </c>
      <c r="AH102" s="34" t="s">
        <v>745</v>
      </c>
      <c r="AI102" s="34" t="s">
        <v>745</v>
      </c>
      <c r="AJ102" s="34" t="s">
        <v>745</v>
      </c>
      <c r="AK102" s="34" t="s">
        <v>745</v>
      </c>
      <c r="AL102" s="34" t="s">
        <v>745</v>
      </c>
      <c r="AM102" s="34" t="s">
        <v>745</v>
      </c>
      <c r="AN102" s="34" t="s">
        <v>745</v>
      </c>
      <c r="AO102" s="34" t="s">
        <v>745</v>
      </c>
      <c r="AP102" s="34" t="s">
        <v>745</v>
      </c>
      <c r="AQ102" s="34" t="s">
        <v>745</v>
      </c>
      <c r="AR102" s="34" t="s">
        <v>745</v>
      </c>
      <c r="AS102" s="34" t="s">
        <v>745</v>
      </c>
      <c r="AT102" s="34" t="s">
        <v>745</v>
      </c>
      <c r="AU102" s="34" t="s">
        <v>745</v>
      </c>
      <c r="AV102" s="34" t="s">
        <v>745</v>
      </c>
      <c r="AW102" s="34" t="s">
        <v>745</v>
      </c>
      <c r="AX102" s="34" t="s">
        <v>745</v>
      </c>
      <c r="AY102" s="34" t="s">
        <v>745</v>
      </c>
      <c r="AZ102" s="34" t="s">
        <v>745</v>
      </c>
      <c r="BA102" s="34" t="s">
        <v>745</v>
      </c>
      <c r="BB102" s="34" t="s">
        <v>745</v>
      </c>
      <c r="BC102" s="34" t="s">
        <v>745</v>
      </c>
      <c r="BD102" s="34" t="s">
        <v>745</v>
      </c>
      <c r="BE102" s="34" t="s">
        <v>745</v>
      </c>
      <c r="BF102" s="34" t="s">
        <v>745</v>
      </c>
      <c r="BG102" s="34" t="s">
        <v>745</v>
      </c>
      <c r="BH102" s="34" t="s">
        <v>745</v>
      </c>
      <c r="BI102" s="34" t="s">
        <v>745</v>
      </c>
      <c r="BJ102" s="34" t="s">
        <v>745</v>
      </c>
      <c r="BK102" s="34" t="s">
        <v>745</v>
      </c>
      <c r="BL102" s="34" t="s">
        <v>745</v>
      </c>
      <c r="BM102" s="34" t="s">
        <v>745</v>
      </c>
      <c r="BN102" s="34" t="s">
        <v>745</v>
      </c>
      <c r="BO102" s="34" t="s">
        <v>745</v>
      </c>
      <c r="BP102" s="34" t="s">
        <v>745</v>
      </c>
      <c r="BQ102" s="34" t="s">
        <v>745</v>
      </c>
      <c r="BR102" s="34">
        <v>2336</v>
      </c>
      <c r="BS102" s="34">
        <v>2354</v>
      </c>
      <c r="BT102" s="34">
        <v>2369</v>
      </c>
      <c r="BU102" s="34">
        <v>2040</v>
      </c>
      <c r="BV102" s="34">
        <v>2286</v>
      </c>
      <c r="BW102" s="34">
        <v>2613</v>
      </c>
      <c r="BX102" s="34">
        <v>3010</v>
      </c>
      <c r="BY102" s="34">
        <v>2909</v>
      </c>
    </row>
    <row r="103" spans="1:77" x14ac:dyDescent="0.35">
      <c r="A103" s="34">
        <v>1987</v>
      </c>
      <c r="B103" s="34">
        <v>1995</v>
      </c>
      <c r="C103" s="44" t="s">
        <v>192</v>
      </c>
      <c r="D103" s="44" t="s">
        <v>744</v>
      </c>
      <c r="E103" s="45" t="s">
        <v>716</v>
      </c>
      <c r="F103" s="34" t="s">
        <v>745</v>
      </c>
      <c r="G103" s="34" t="s">
        <v>745</v>
      </c>
      <c r="H103" s="34" t="s">
        <v>745</v>
      </c>
      <c r="I103" s="34" t="s">
        <v>745</v>
      </c>
      <c r="J103" s="34" t="s">
        <v>745</v>
      </c>
      <c r="K103" s="34" t="s">
        <v>745</v>
      </c>
      <c r="L103" s="34" t="s">
        <v>745</v>
      </c>
      <c r="M103" s="34" t="s">
        <v>745</v>
      </c>
      <c r="N103" s="34" t="s">
        <v>745</v>
      </c>
      <c r="O103" s="34" t="s">
        <v>745</v>
      </c>
      <c r="P103" s="34" t="s">
        <v>745</v>
      </c>
      <c r="Q103" s="34" t="s">
        <v>745</v>
      </c>
      <c r="R103" s="34" t="s">
        <v>745</v>
      </c>
      <c r="S103" s="34" t="s">
        <v>745</v>
      </c>
      <c r="T103" s="34" t="s">
        <v>745</v>
      </c>
      <c r="U103" s="34" t="s">
        <v>745</v>
      </c>
      <c r="V103" s="34" t="s">
        <v>745</v>
      </c>
      <c r="W103" s="34" t="s">
        <v>745</v>
      </c>
      <c r="X103" s="34" t="s">
        <v>745</v>
      </c>
      <c r="Y103" s="34" t="s">
        <v>745</v>
      </c>
      <c r="Z103" s="34" t="s">
        <v>745</v>
      </c>
      <c r="AA103" s="34" t="s">
        <v>745</v>
      </c>
      <c r="AB103" s="34" t="s">
        <v>745</v>
      </c>
      <c r="AC103" s="34" t="s">
        <v>745</v>
      </c>
      <c r="AD103" s="34" t="s">
        <v>745</v>
      </c>
      <c r="AE103" s="34" t="s">
        <v>745</v>
      </c>
      <c r="AF103" s="34" t="s">
        <v>745</v>
      </c>
      <c r="AG103" s="34" t="s">
        <v>745</v>
      </c>
      <c r="AH103" s="34" t="s">
        <v>745</v>
      </c>
      <c r="AI103" s="34" t="s">
        <v>745</v>
      </c>
      <c r="AJ103" s="34" t="s">
        <v>745</v>
      </c>
      <c r="AK103" s="34" t="s">
        <v>745</v>
      </c>
      <c r="AL103" s="34" t="s">
        <v>745</v>
      </c>
      <c r="AM103" s="34" t="s">
        <v>745</v>
      </c>
      <c r="AN103" s="34" t="s">
        <v>745</v>
      </c>
      <c r="AO103" s="34" t="s">
        <v>745</v>
      </c>
      <c r="AP103" s="34" t="s">
        <v>745</v>
      </c>
      <c r="AQ103" s="34" t="s">
        <v>745</v>
      </c>
      <c r="AR103" s="34" t="s">
        <v>745</v>
      </c>
      <c r="AS103" s="34">
        <v>4229</v>
      </c>
      <c r="AT103" s="34">
        <v>4773</v>
      </c>
      <c r="AU103" s="34">
        <v>5493</v>
      </c>
      <c r="AV103" s="34">
        <v>6922</v>
      </c>
      <c r="AW103" s="34">
        <v>6873</v>
      </c>
      <c r="AX103" s="34">
        <v>7348</v>
      </c>
      <c r="AY103" s="34">
        <v>6732</v>
      </c>
      <c r="AZ103" s="34">
        <v>8272</v>
      </c>
      <c r="BA103" s="34">
        <v>10023</v>
      </c>
      <c r="BB103" s="34">
        <v>9704</v>
      </c>
      <c r="BC103" s="34">
        <v>9525</v>
      </c>
      <c r="BD103" s="34">
        <v>10290</v>
      </c>
      <c r="BE103" s="34">
        <v>10058</v>
      </c>
      <c r="BF103" s="34">
        <v>11534</v>
      </c>
      <c r="BG103" s="34">
        <v>11038</v>
      </c>
      <c r="BH103" s="34">
        <v>11864</v>
      </c>
      <c r="BI103" s="34">
        <v>14250</v>
      </c>
      <c r="BJ103" s="34">
        <v>17822</v>
      </c>
      <c r="BK103" s="34">
        <v>20790</v>
      </c>
      <c r="BL103" s="34">
        <v>23980</v>
      </c>
      <c r="BM103" s="34">
        <v>32010</v>
      </c>
      <c r="BN103" s="34">
        <v>42366</v>
      </c>
      <c r="BO103" s="34">
        <v>32881</v>
      </c>
      <c r="BP103" s="34">
        <v>35381</v>
      </c>
      <c r="BQ103" s="34">
        <v>44272</v>
      </c>
      <c r="BR103" s="34">
        <v>44872</v>
      </c>
      <c r="BS103" s="34">
        <v>45190</v>
      </c>
      <c r="BT103" s="34">
        <v>46283</v>
      </c>
      <c r="BU103" s="34">
        <v>38100</v>
      </c>
      <c r="BV103" s="34">
        <v>41391</v>
      </c>
      <c r="BW103" s="34">
        <v>44490</v>
      </c>
      <c r="BX103" s="34">
        <v>51038</v>
      </c>
      <c r="BY103" s="34">
        <v>50734</v>
      </c>
    </row>
    <row r="104" spans="1:77" x14ac:dyDescent="0.35">
      <c r="A104" s="34">
        <v>1992</v>
      </c>
      <c r="B104" s="34">
        <v>1995</v>
      </c>
      <c r="C104" s="44" t="s">
        <v>214</v>
      </c>
      <c r="D104" s="44" t="s">
        <v>744</v>
      </c>
      <c r="E104" s="45" t="s">
        <v>716</v>
      </c>
      <c r="F104" s="34" t="s">
        <v>745</v>
      </c>
      <c r="G104" s="34" t="s">
        <v>745</v>
      </c>
      <c r="H104" s="34" t="s">
        <v>745</v>
      </c>
      <c r="I104" s="34" t="s">
        <v>745</v>
      </c>
      <c r="J104" s="34" t="s">
        <v>745</v>
      </c>
      <c r="K104" s="34" t="s">
        <v>745</v>
      </c>
      <c r="L104" s="34" t="s">
        <v>745</v>
      </c>
      <c r="M104" s="34" t="s">
        <v>745</v>
      </c>
      <c r="N104" s="34" t="s">
        <v>745</v>
      </c>
      <c r="O104" s="34" t="s">
        <v>745</v>
      </c>
      <c r="P104" s="34" t="s">
        <v>745</v>
      </c>
      <c r="Q104" s="34" t="s">
        <v>745</v>
      </c>
      <c r="R104" s="34" t="s">
        <v>745</v>
      </c>
      <c r="S104" s="34" t="s">
        <v>745</v>
      </c>
      <c r="T104" s="34" t="s">
        <v>745</v>
      </c>
      <c r="U104" s="34" t="s">
        <v>745</v>
      </c>
      <c r="V104" s="34" t="s">
        <v>745</v>
      </c>
      <c r="W104" s="34" t="s">
        <v>745</v>
      </c>
      <c r="X104" s="34" t="s">
        <v>745</v>
      </c>
      <c r="Y104" s="34" t="s">
        <v>745</v>
      </c>
      <c r="Z104" s="34" t="s">
        <v>745</v>
      </c>
      <c r="AA104" s="34" t="s">
        <v>745</v>
      </c>
      <c r="AB104" s="34" t="s">
        <v>745</v>
      </c>
      <c r="AC104" s="34" t="s">
        <v>745</v>
      </c>
      <c r="AD104" s="34" t="s">
        <v>745</v>
      </c>
      <c r="AE104" s="34" t="s">
        <v>745</v>
      </c>
      <c r="AF104" s="34" t="s">
        <v>745</v>
      </c>
      <c r="AG104" s="34" t="s">
        <v>745</v>
      </c>
      <c r="AH104" s="34" t="s">
        <v>745</v>
      </c>
      <c r="AI104" s="34" t="s">
        <v>745</v>
      </c>
      <c r="AJ104" s="34" t="s">
        <v>745</v>
      </c>
      <c r="AK104" s="34" t="s">
        <v>745</v>
      </c>
      <c r="AL104" s="34" t="s">
        <v>745</v>
      </c>
      <c r="AM104" s="34" t="s">
        <v>745</v>
      </c>
      <c r="AN104" s="34" t="s">
        <v>745</v>
      </c>
      <c r="AO104" s="34" t="s">
        <v>745</v>
      </c>
      <c r="AP104" s="34" t="s">
        <v>745</v>
      </c>
      <c r="AQ104" s="34" t="s">
        <v>745</v>
      </c>
      <c r="AR104" s="34" t="s">
        <v>745</v>
      </c>
      <c r="AS104" s="34" t="s">
        <v>745</v>
      </c>
      <c r="AT104" s="34" t="s">
        <v>745</v>
      </c>
      <c r="AU104" s="34" t="s">
        <v>745</v>
      </c>
      <c r="AV104" s="34" t="s">
        <v>745</v>
      </c>
      <c r="AW104" s="34" t="s">
        <v>745</v>
      </c>
      <c r="AX104" s="34">
        <v>855</v>
      </c>
      <c r="AY104" s="34">
        <v>955</v>
      </c>
      <c r="AZ104" s="34">
        <v>1019</v>
      </c>
      <c r="BA104" s="34">
        <v>704</v>
      </c>
      <c r="BB104" s="34">
        <v>759</v>
      </c>
      <c r="BC104" s="34">
        <v>739</v>
      </c>
      <c r="BD104" s="34">
        <v>790</v>
      </c>
      <c r="BE104" s="34">
        <v>1139</v>
      </c>
      <c r="BF104" s="34">
        <v>1158</v>
      </c>
      <c r="BG104" s="34">
        <v>1063</v>
      </c>
      <c r="BH104" s="34">
        <v>1543</v>
      </c>
      <c r="BI104" s="34">
        <v>1753</v>
      </c>
      <c r="BJ104" s="34">
        <v>2035</v>
      </c>
      <c r="BK104" s="34">
        <v>2408</v>
      </c>
      <c r="BL104" s="34">
        <v>2869</v>
      </c>
      <c r="BM104" s="34">
        <v>3050</v>
      </c>
      <c r="BN104" s="34">
        <v>4008</v>
      </c>
      <c r="BO104" s="34">
        <v>3764</v>
      </c>
      <c r="BP104" s="34">
        <v>4600</v>
      </c>
      <c r="BQ104" s="34">
        <v>6312</v>
      </c>
      <c r="BR104" s="34">
        <v>8688</v>
      </c>
      <c r="BS104" s="34">
        <v>10099</v>
      </c>
      <c r="BT104" s="34">
        <v>8747</v>
      </c>
      <c r="BU104" s="34">
        <v>8334</v>
      </c>
      <c r="BV104" s="34">
        <v>5206</v>
      </c>
      <c r="BW104" s="34">
        <v>5745</v>
      </c>
      <c r="BX104" s="34">
        <v>6944</v>
      </c>
      <c r="BY104" s="34">
        <v>7653</v>
      </c>
    </row>
    <row r="105" spans="1:77" x14ac:dyDescent="0.35">
      <c r="A105" s="34">
        <v>1948</v>
      </c>
      <c r="B105" s="34">
        <v>1995</v>
      </c>
      <c r="C105" s="44" t="s">
        <v>208</v>
      </c>
      <c r="D105" s="44" t="s">
        <v>744</v>
      </c>
      <c r="E105" s="45" t="s">
        <v>716</v>
      </c>
      <c r="F105" s="34">
        <v>176</v>
      </c>
      <c r="G105" s="34">
        <v>78</v>
      </c>
      <c r="H105" s="34">
        <v>91</v>
      </c>
      <c r="I105" s="34">
        <v>143</v>
      </c>
      <c r="J105" s="34">
        <v>172</v>
      </c>
      <c r="K105" s="34">
        <v>178</v>
      </c>
      <c r="L105" s="34">
        <v>204</v>
      </c>
      <c r="M105" s="34">
        <v>181</v>
      </c>
      <c r="N105" s="34">
        <v>198</v>
      </c>
      <c r="O105" s="34">
        <v>297</v>
      </c>
      <c r="P105" s="34">
        <v>204</v>
      </c>
      <c r="Q105" s="34">
        <v>223</v>
      </c>
      <c r="R105" s="34">
        <v>262</v>
      </c>
      <c r="S105" s="34">
        <v>216</v>
      </c>
      <c r="T105" s="34">
        <v>219</v>
      </c>
      <c r="U105" s="34">
        <v>234</v>
      </c>
      <c r="V105" s="34">
        <v>271</v>
      </c>
      <c r="W105" s="34">
        <v>247</v>
      </c>
      <c r="X105" s="34">
        <v>158</v>
      </c>
      <c r="Y105" s="34">
        <v>124</v>
      </c>
      <c r="Z105" s="34">
        <v>114</v>
      </c>
      <c r="AA105" s="34">
        <v>165</v>
      </c>
      <c r="AB105" s="34">
        <v>155</v>
      </c>
      <c r="AC105" s="34">
        <v>169</v>
      </c>
      <c r="AD105" s="34">
        <v>133</v>
      </c>
      <c r="AE105" s="34">
        <v>106</v>
      </c>
      <c r="AF105" s="34">
        <v>177</v>
      </c>
      <c r="AG105" s="34">
        <v>195</v>
      </c>
      <c r="AH105" s="34">
        <v>179</v>
      </c>
      <c r="AI105" s="34">
        <v>242</v>
      </c>
      <c r="AJ105" s="34">
        <v>312</v>
      </c>
      <c r="AK105" s="34">
        <v>322</v>
      </c>
      <c r="AL105" s="34">
        <v>357</v>
      </c>
      <c r="AM105" s="34">
        <v>376</v>
      </c>
      <c r="AN105" s="34">
        <v>413</v>
      </c>
      <c r="AO105" s="34">
        <v>270</v>
      </c>
      <c r="AP105" s="34">
        <v>241</v>
      </c>
      <c r="AQ105" s="34">
        <v>286</v>
      </c>
      <c r="AR105" s="34">
        <v>307</v>
      </c>
      <c r="AS105" s="34">
        <v>271</v>
      </c>
      <c r="AT105" s="34">
        <v>246</v>
      </c>
      <c r="AU105" s="34">
        <v>193</v>
      </c>
      <c r="AV105" s="34">
        <v>270</v>
      </c>
      <c r="AW105" s="34">
        <v>646</v>
      </c>
      <c r="AX105" s="34">
        <v>651</v>
      </c>
      <c r="AY105" s="34">
        <v>814</v>
      </c>
      <c r="AZ105" s="34">
        <v>886</v>
      </c>
      <c r="BA105" s="34">
        <v>1335</v>
      </c>
      <c r="BB105" s="34">
        <v>1358</v>
      </c>
      <c r="BC105" s="34">
        <v>2037</v>
      </c>
      <c r="BD105" s="34">
        <v>2666</v>
      </c>
      <c r="BE105" s="34">
        <v>2300</v>
      </c>
      <c r="BF105" s="34">
        <v>2371</v>
      </c>
      <c r="BG105" s="34">
        <v>2849</v>
      </c>
      <c r="BH105" s="34">
        <v>2324</v>
      </c>
      <c r="BI105" s="34">
        <v>2070</v>
      </c>
      <c r="BJ105" s="34">
        <v>2174</v>
      </c>
      <c r="BK105" s="34">
        <v>1908</v>
      </c>
      <c r="BL105" s="34">
        <v>2538</v>
      </c>
      <c r="BM105" s="34">
        <v>3247</v>
      </c>
      <c r="BN105" s="34">
        <v>4256</v>
      </c>
      <c r="BO105" s="34">
        <v>4348</v>
      </c>
      <c r="BP105" s="34">
        <v>4760</v>
      </c>
      <c r="BQ105" s="34">
        <v>9019</v>
      </c>
      <c r="BR105" s="34">
        <v>9201</v>
      </c>
      <c r="BS105" s="34">
        <v>12043</v>
      </c>
      <c r="BT105" s="34">
        <v>16459</v>
      </c>
      <c r="BU105" s="34">
        <v>16885</v>
      </c>
      <c r="BV105" s="34">
        <v>15705</v>
      </c>
      <c r="BW105" s="34">
        <v>19253</v>
      </c>
      <c r="BX105" s="34">
        <v>19355</v>
      </c>
      <c r="BY105" s="34">
        <v>18607</v>
      </c>
    </row>
    <row r="106" spans="1:77" x14ac:dyDescent="0.35">
      <c r="A106" s="34">
        <v>1992</v>
      </c>
      <c r="B106" s="34">
        <v>1995</v>
      </c>
      <c r="C106" s="44" t="s">
        <v>224</v>
      </c>
      <c r="D106" s="44" t="s">
        <v>744</v>
      </c>
      <c r="E106" s="45" t="s">
        <v>716</v>
      </c>
      <c r="F106" s="34" t="s">
        <v>745</v>
      </c>
      <c r="G106" s="34" t="s">
        <v>745</v>
      </c>
      <c r="H106" s="34" t="s">
        <v>745</v>
      </c>
      <c r="I106" s="34" t="s">
        <v>745</v>
      </c>
      <c r="J106" s="34" t="s">
        <v>745</v>
      </c>
      <c r="K106" s="34" t="s">
        <v>745</v>
      </c>
      <c r="L106" s="34" t="s">
        <v>745</v>
      </c>
      <c r="M106" s="34" t="s">
        <v>745</v>
      </c>
      <c r="N106" s="34" t="s">
        <v>745</v>
      </c>
      <c r="O106" s="34" t="s">
        <v>745</v>
      </c>
      <c r="P106" s="34" t="s">
        <v>745</v>
      </c>
      <c r="Q106" s="34" t="s">
        <v>745</v>
      </c>
      <c r="R106" s="34" t="s">
        <v>745</v>
      </c>
      <c r="S106" s="34" t="s">
        <v>745</v>
      </c>
      <c r="T106" s="34" t="s">
        <v>745</v>
      </c>
      <c r="U106" s="34" t="s">
        <v>745</v>
      </c>
      <c r="V106" s="34" t="s">
        <v>745</v>
      </c>
      <c r="W106" s="34" t="s">
        <v>745</v>
      </c>
      <c r="X106" s="34" t="s">
        <v>745</v>
      </c>
      <c r="Y106" s="34" t="s">
        <v>745</v>
      </c>
      <c r="Z106" s="34" t="s">
        <v>745</v>
      </c>
      <c r="AA106" s="34" t="s">
        <v>745</v>
      </c>
      <c r="AB106" s="34" t="s">
        <v>745</v>
      </c>
      <c r="AC106" s="34" t="s">
        <v>745</v>
      </c>
      <c r="AD106" s="34" t="s">
        <v>745</v>
      </c>
      <c r="AE106" s="34" t="s">
        <v>745</v>
      </c>
      <c r="AF106" s="34" t="s">
        <v>745</v>
      </c>
      <c r="AG106" s="34" t="s">
        <v>745</v>
      </c>
      <c r="AH106" s="34" t="s">
        <v>745</v>
      </c>
      <c r="AI106" s="34" t="s">
        <v>745</v>
      </c>
      <c r="AJ106" s="34" t="s">
        <v>745</v>
      </c>
      <c r="AK106" s="34" t="s">
        <v>745</v>
      </c>
      <c r="AL106" s="34" t="s">
        <v>745</v>
      </c>
      <c r="AM106" s="34" t="s">
        <v>745</v>
      </c>
      <c r="AN106" s="34" t="s">
        <v>745</v>
      </c>
      <c r="AO106" s="34" t="s">
        <v>745</v>
      </c>
      <c r="AP106" s="34" t="s">
        <v>745</v>
      </c>
      <c r="AQ106" s="34" t="s">
        <v>745</v>
      </c>
      <c r="AR106" s="34" t="s">
        <v>745</v>
      </c>
      <c r="AS106" s="34" t="s">
        <v>745</v>
      </c>
      <c r="AT106" s="34" t="s">
        <v>745</v>
      </c>
      <c r="AU106" s="34" t="s">
        <v>745</v>
      </c>
      <c r="AV106" s="34" t="s">
        <v>745</v>
      </c>
      <c r="AW106" s="34" t="s">
        <v>745</v>
      </c>
      <c r="AX106" s="34">
        <v>1283</v>
      </c>
      <c r="AY106" s="34">
        <v>1326</v>
      </c>
      <c r="AZ106" s="34">
        <v>1412</v>
      </c>
      <c r="BA106" s="34">
        <v>1616</v>
      </c>
      <c r="BB106" s="34">
        <v>1670</v>
      </c>
      <c r="BC106" s="34">
        <v>1753</v>
      </c>
      <c r="BD106" s="34">
        <v>1648</v>
      </c>
      <c r="BE106" s="34">
        <v>1610</v>
      </c>
      <c r="BF106" s="34">
        <v>1550</v>
      </c>
      <c r="BG106" s="34">
        <v>1547</v>
      </c>
      <c r="BH106" s="34">
        <v>1470</v>
      </c>
      <c r="BI106" s="34">
        <v>1980</v>
      </c>
      <c r="BJ106" s="34">
        <v>2396</v>
      </c>
      <c r="BK106" s="34">
        <v>2577</v>
      </c>
      <c r="BL106" s="34">
        <v>2884</v>
      </c>
      <c r="BM106" s="34">
        <v>3520</v>
      </c>
      <c r="BN106" s="34">
        <v>4340</v>
      </c>
      <c r="BO106" s="34">
        <v>4980</v>
      </c>
      <c r="BP106" s="34">
        <v>5570</v>
      </c>
      <c r="BQ106" s="34">
        <v>6593</v>
      </c>
      <c r="BR106" s="34">
        <v>7256</v>
      </c>
      <c r="BS106" s="34">
        <v>7621</v>
      </c>
      <c r="BT106" s="34">
        <v>8523</v>
      </c>
      <c r="BU106" s="34">
        <v>7697</v>
      </c>
      <c r="BV106" s="34">
        <v>6673</v>
      </c>
      <c r="BW106" s="34">
        <v>6980</v>
      </c>
      <c r="BX106" s="34">
        <v>8359</v>
      </c>
      <c r="BY106" s="34">
        <v>7700</v>
      </c>
    </row>
    <row r="107" spans="1:77" x14ac:dyDescent="0.35">
      <c r="B107" s="34">
        <v>2004</v>
      </c>
      <c r="C107" s="44" t="s">
        <v>236</v>
      </c>
      <c r="D107" s="44" t="s">
        <v>744</v>
      </c>
      <c r="E107" s="45" t="s">
        <v>716</v>
      </c>
      <c r="F107" s="34" t="s">
        <v>745</v>
      </c>
      <c r="G107" s="34" t="s">
        <v>745</v>
      </c>
      <c r="H107" s="34" t="s">
        <v>745</v>
      </c>
      <c r="I107" s="34" t="s">
        <v>745</v>
      </c>
      <c r="J107" s="34" t="s">
        <v>745</v>
      </c>
      <c r="K107" s="34" t="s">
        <v>745</v>
      </c>
      <c r="L107" s="34" t="s">
        <v>745</v>
      </c>
      <c r="M107" s="34" t="s">
        <v>745</v>
      </c>
      <c r="N107" s="34" t="s">
        <v>745</v>
      </c>
      <c r="O107" s="34" t="s">
        <v>745</v>
      </c>
      <c r="P107" s="34" t="s">
        <v>745</v>
      </c>
      <c r="Q107" s="34" t="s">
        <v>745</v>
      </c>
      <c r="R107" s="34" t="s">
        <v>745</v>
      </c>
      <c r="S107" s="34" t="s">
        <v>745</v>
      </c>
      <c r="T107" s="34" t="s">
        <v>745</v>
      </c>
      <c r="U107" s="34" t="s">
        <v>745</v>
      </c>
      <c r="V107" s="34" t="s">
        <v>745</v>
      </c>
      <c r="W107" s="34" t="s">
        <v>745</v>
      </c>
      <c r="X107" s="34" t="s">
        <v>745</v>
      </c>
      <c r="Y107" s="34" t="s">
        <v>745</v>
      </c>
      <c r="Z107" s="34" t="s">
        <v>745</v>
      </c>
      <c r="AA107" s="34" t="s">
        <v>745</v>
      </c>
      <c r="AB107" s="34" t="s">
        <v>745</v>
      </c>
      <c r="AC107" s="34" t="s">
        <v>745</v>
      </c>
      <c r="AD107" s="34" t="s">
        <v>745</v>
      </c>
      <c r="AE107" s="34" t="s">
        <v>745</v>
      </c>
      <c r="AF107" s="34" t="s">
        <v>745</v>
      </c>
      <c r="AG107" s="34" t="s">
        <v>745</v>
      </c>
      <c r="AH107" s="34" t="s">
        <v>745</v>
      </c>
      <c r="AI107" s="34" t="s">
        <v>745</v>
      </c>
      <c r="AJ107" s="34" t="s">
        <v>745</v>
      </c>
      <c r="AK107" s="34" t="s">
        <v>745</v>
      </c>
      <c r="AL107" s="34" t="s">
        <v>745</v>
      </c>
      <c r="AM107" s="34" t="s">
        <v>745</v>
      </c>
      <c r="AN107" s="34" t="s">
        <v>745</v>
      </c>
      <c r="AO107" s="34" t="s">
        <v>745</v>
      </c>
      <c r="AP107" s="34" t="s">
        <v>745</v>
      </c>
      <c r="AQ107" s="34" t="s">
        <v>745</v>
      </c>
      <c r="AR107" s="34" t="s">
        <v>745</v>
      </c>
      <c r="AS107" s="34" t="s">
        <v>745</v>
      </c>
      <c r="AT107" s="34" t="s">
        <v>745</v>
      </c>
      <c r="AU107" s="34" t="s">
        <v>745</v>
      </c>
      <c r="AV107" s="34" t="s">
        <v>745</v>
      </c>
      <c r="AW107" s="34" t="s">
        <v>745</v>
      </c>
      <c r="AX107" s="34" t="s">
        <v>745</v>
      </c>
      <c r="AY107" s="34" t="s">
        <v>745</v>
      </c>
      <c r="AZ107" s="34" t="s">
        <v>745</v>
      </c>
      <c r="BA107" s="34" t="s">
        <v>745</v>
      </c>
      <c r="BB107" s="34" t="s">
        <v>745</v>
      </c>
      <c r="BC107" s="34" t="s">
        <v>745</v>
      </c>
      <c r="BD107" s="34" t="s">
        <v>745</v>
      </c>
      <c r="BE107" s="34" t="s">
        <v>745</v>
      </c>
      <c r="BF107" s="34" t="s">
        <v>745</v>
      </c>
      <c r="BG107" s="34" t="s">
        <v>745</v>
      </c>
      <c r="BH107" s="34" t="s">
        <v>745</v>
      </c>
      <c r="BI107" s="34" t="s">
        <v>745</v>
      </c>
      <c r="BJ107" s="34">
        <v>1938</v>
      </c>
      <c r="BK107" s="34">
        <v>2283</v>
      </c>
      <c r="BL107" s="34">
        <v>2492</v>
      </c>
      <c r="BM107" s="34">
        <v>3122</v>
      </c>
      <c r="BN107" s="34">
        <v>3590</v>
      </c>
      <c r="BO107" s="34">
        <v>4384</v>
      </c>
      <c r="BP107" s="34">
        <v>5133</v>
      </c>
      <c r="BQ107" s="34">
        <v>5774</v>
      </c>
      <c r="BR107" s="34">
        <v>6066</v>
      </c>
      <c r="BS107" s="34">
        <v>6571</v>
      </c>
      <c r="BT107" s="34">
        <v>7590</v>
      </c>
      <c r="BU107" s="34">
        <v>6652</v>
      </c>
      <c r="BV107" s="34">
        <v>8935</v>
      </c>
      <c r="BW107" s="34">
        <v>10345</v>
      </c>
      <c r="BX107" s="34">
        <v>12712</v>
      </c>
      <c r="BY107" s="34">
        <v>12340</v>
      </c>
    </row>
    <row r="108" spans="1:77" x14ac:dyDescent="0.35">
      <c r="A108" s="34">
        <v>1948</v>
      </c>
      <c r="B108" s="34">
        <v>1995</v>
      </c>
      <c r="C108" s="44" t="s">
        <v>232</v>
      </c>
      <c r="D108" s="44" t="s">
        <v>744</v>
      </c>
      <c r="E108" s="45" t="s">
        <v>716</v>
      </c>
      <c r="F108" s="34">
        <v>2148</v>
      </c>
      <c r="G108" s="34">
        <v>2073</v>
      </c>
      <c r="H108" s="34">
        <v>2434</v>
      </c>
      <c r="I108" s="34">
        <v>3019</v>
      </c>
      <c r="J108" s="34">
        <v>2605</v>
      </c>
      <c r="K108" s="34">
        <v>2785</v>
      </c>
      <c r="L108" s="34">
        <v>3342</v>
      </c>
      <c r="M108" s="34">
        <v>3788</v>
      </c>
      <c r="N108" s="34">
        <v>4397</v>
      </c>
      <c r="O108" s="34">
        <v>4846</v>
      </c>
      <c r="P108" s="34">
        <v>4273</v>
      </c>
      <c r="Q108" s="34">
        <v>4662</v>
      </c>
      <c r="R108" s="34">
        <v>5361</v>
      </c>
      <c r="S108" s="34">
        <v>6085</v>
      </c>
      <c r="T108" s="34">
        <v>6398</v>
      </c>
      <c r="U108" s="34">
        <v>7117</v>
      </c>
      <c r="V108" s="34">
        <v>8414</v>
      </c>
      <c r="W108" s="34">
        <v>8925</v>
      </c>
      <c r="X108" s="34">
        <v>9540</v>
      </c>
      <c r="Y108" s="34">
        <v>9875</v>
      </c>
      <c r="Z108" s="34">
        <v>10963</v>
      </c>
      <c r="AA108" s="34">
        <v>12983</v>
      </c>
      <c r="AB108" s="34">
        <v>15688</v>
      </c>
      <c r="AC108" s="34">
        <v>17867</v>
      </c>
      <c r="AD108" s="34">
        <v>20667</v>
      </c>
      <c r="AE108" s="34">
        <v>28744</v>
      </c>
      <c r="AF108" s="34">
        <v>38949</v>
      </c>
      <c r="AG108" s="34">
        <v>40897</v>
      </c>
      <c r="AH108" s="34">
        <v>46734</v>
      </c>
      <c r="AI108" s="34">
        <v>52903</v>
      </c>
      <c r="AJ108" s="34">
        <v>61314</v>
      </c>
      <c r="AK108" s="34">
        <v>77331</v>
      </c>
      <c r="AL108" s="34">
        <v>78039</v>
      </c>
      <c r="AM108" s="34">
        <v>67231</v>
      </c>
      <c r="AN108" s="34">
        <v>63766</v>
      </c>
      <c r="AO108" s="34">
        <v>61652</v>
      </c>
      <c r="AP108" s="34">
        <v>62295</v>
      </c>
      <c r="AQ108" s="34">
        <v>65197</v>
      </c>
      <c r="AR108" s="34">
        <v>75536</v>
      </c>
      <c r="AS108" s="34">
        <v>91307</v>
      </c>
      <c r="AT108" s="34">
        <v>99474</v>
      </c>
      <c r="AU108" s="34">
        <v>104330</v>
      </c>
      <c r="AV108" s="34">
        <v>126098</v>
      </c>
      <c r="AW108" s="34">
        <v>125873</v>
      </c>
      <c r="AX108" s="34">
        <v>134650</v>
      </c>
      <c r="AY108" s="34">
        <v>126270</v>
      </c>
      <c r="AZ108" s="34">
        <v>150337</v>
      </c>
      <c r="BA108" s="34">
        <v>185232</v>
      </c>
      <c r="BB108" s="34">
        <v>190923</v>
      </c>
      <c r="BC108" s="34">
        <v>190731</v>
      </c>
      <c r="BD108" s="34">
        <v>195639</v>
      </c>
      <c r="BE108" s="34">
        <v>206162</v>
      </c>
      <c r="BF108" s="34">
        <v>218267</v>
      </c>
      <c r="BG108" s="34">
        <v>208638</v>
      </c>
      <c r="BH108" s="34">
        <v>219265</v>
      </c>
      <c r="BI108" s="34">
        <v>264704</v>
      </c>
      <c r="BJ108" s="34">
        <v>319669</v>
      </c>
      <c r="BK108" s="34">
        <v>363822</v>
      </c>
      <c r="BL108" s="34">
        <v>416832</v>
      </c>
      <c r="BM108" s="34">
        <v>492616</v>
      </c>
      <c r="BN108" s="34">
        <v>580937</v>
      </c>
      <c r="BO108" s="34">
        <v>443153</v>
      </c>
      <c r="BP108" s="34">
        <v>516409</v>
      </c>
      <c r="BQ108" s="34">
        <v>594366</v>
      </c>
      <c r="BR108" s="34">
        <v>586927</v>
      </c>
      <c r="BS108" s="34">
        <v>589697</v>
      </c>
      <c r="BT108" s="34">
        <v>589570</v>
      </c>
      <c r="BU108" s="34">
        <v>512105</v>
      </c>
      <c r="BV108" s="34">
        <v>500797</v>
      </c>
      <c r="BW108" s="34">
        <v>574646</v>
      </c>
      <c r="BX108" s="34">
        <v>645502</v>
      </c>
      <c r="BY108" s="34">
        <v>635490</v>
      </c>
    </row>
    <row r="109" spans="1:77" x14ac:dyDescent="0.35">
      <c r="A109" s="34">
        <v>1948</v>
      </c>
      <c r="B109" s="34">
        <v>1995</v>
      </c>
      <c r="C109" s="44" t="s">
        <v>238</v>
      </c>
      <c r="D109" s="44" t="s">
        <v>744</v>
      </c>
      <c r="E109" s="45" t="s">
        <v>716</v>
      </c>
      <c r="F109" s="34">
        <v>451</v>
      </c>
      <c r="G109" s="34">
        <v>436</v>
      </c>
      <c r="H109" s="34">
        <v>442</v>
      </c>
      <c r="I109" s="34">
        <v>578</v>
      </c>
      <c r="J109" s="34">
        <v>773</v>
      </c>
      <c r="K109" s="34">
        <v>538</v>
      </c>
      <c r="L109" s="34">
        <v>688</v>
      </c>
      <c r="M109" s="34">
        <v>804</v>
      </c>
      <c r="N109" s="34">
        <v>752</v>
      </c>
      <c r="O109" s="34">
        <v>830</v>
      </c>
      <c r="P109" s="34">
        <v>796</v>
      </c>
      <c r="Q109" s="34">
        <v>647</v>
      </c>
      <c r="R109" s="34">
        <v>786</v>
      </c>
      <c r="S109" s="34">
        <v>901</v>
      </c>
      <c r="T109" s="34">
        <v>753</v>
      </c>
      <c r="U109" s="34">
        <v>903</v>
      </c>
      <c r="V109" s="34">
        <v>961</v>
      </c>
      <c r="W109" s="34">
        <v>1052</v>
      </c>
      <c r="X109" s="34">
        <v>1095</v>
      </c>
      <c r="Y109" s="34">
        <v>955</v>
      </c>
      <c r="Z109" s="34">
        <v>895</v>
      </c>
      <c r="AA109" s="34">
        <v>1003</v>
      </c>
      <c r="AB109" s="34">
        <v>1245</v>
      </c>
      <c r="AC109" s="34">
        <v>1348</v>
      </c>
      <c r="AD109" s="34">
        <v>1523</v>
      </c>
      <c r="AE109" s="34">
        <v>2176</v>
      </c>
      <c r="AF109" s="34">
        <v>3648</v>
      </c>
      <c r="AG109" s="34">
        <v>3155</v>
      </c>
      <c r="AH109" s="34">
        <v>3254</v>
      </c>
      <c r="AI109" s="34">
        <v>3361</v>
      </c>
      <c r="AJ109" s="34">
        <v>3491</v>
      </c>
      <c r="AK109" s="34">
        <v>4553</v>
      </c>
      <c r="AL109" s="34">
        <v>5472</v>
      </c>
      <c r="AM109" s="34">
        <v>5734</v>
      </c>
      <c r="AN109" s="34">
        <v>5782</v>
      </c>
      <c r="AO109" s="34">
        <v>5333</v>
      </c>
      <c r="AP109" s="34">
        <v>6203</v>
      </c>
      <c r="AQ109" s="34">
        <v>5992</v>
      </c>
      <c r="AR109" s="34">
        <v>6063</v>
      </c>
      <c r="AS109" s="34">
        <v>7276</v>
      </c>
      <c r="AT109" s="34">
        <v>7342</v>
      </c>
      <c r="AU109" s="34">
        <v>8784</v>
      </c>
      <c r="AV109" s="34">
        <v>9501</v>
      </c>
      <c r="AW109" s="34">
        <v>8381</v>
      </c>
      <c r="AX109" s="34">
        <v>9201</v>
      </c>
      <c r="AY109" s="34">
        <v>9636</v>
      </c>
      <c r="AZ109" s="34">
        <v>11913</v>
      </c>
      <c r="BA109" s="34">
        <v>13957</v>
      </c>
      <c r="BB109" s="34">
        <v>14724</v>
      </c>
      <c r="BC109" s="34">
        <v>14519</v>
      </c>
      <c r="BD109" s="34">
        <v>12496</v>
      </c>
      <c r="BE109" s="34">
        <v>14318</v>
      </c>
      <c r="BF109" s="34">
        <v>13904</v>
      </c>
      <c r="BG109" s="34">
        <v>13308</v>
      </c>
      <c r="BH109" s="34">
        <v>15047</v>
      </c>
      <c r="BI109" s="34">
        <v>18559</v>
      </c>
      <c r="BJ109" s="34">
        <v>23195</v>
      </c>
      <c r="BK109" s="34">
        <v>26219</v>
      </c>
      <c r="BL109" s="34">
        <v>26424</v>
      </c>
      <c r="BM109" s="34">
        <v>30882</v>
      </c>
      <c r="BN109" s="34">
        <v>34369</v>
      </c>
      <c r="BO109" s="34">
        <v>25574</v>
      </c>
      <c r="BP109" s="34">
        <v>30617</v>
      </c>
      <c r="BQ109" s="34">
        <v>37105</v>
      </c>
      <c r="BR109" s="34">
        <v>38254</v>
      </c>
      <c r="BS109" s="34">
        <v>39641</v>
      </c>
      <c r="BT109" s="34">
        <v>42518</v>
      </c>
      <c r="BU109" s="34">
        <v>36554</v>
      </c>
      <c r="BV109" s="34">
        <v>36079</v>
      </c>
      <c r="BW109" s="34">
        <v>40125</v>
      </c>
      <c r="BX109" s="34">
        <v>43793</v>
      </c>
      <c r="BY109" s="34">
        <v>42363</v>
      </c>
    </row>
    <row r="110" spans="1:77" x14ac:dyDescent="0.35">
      <c r="A110" s="34">
        <v>1950</v>
      </c>
      <c r="B110" s="34">
        <v>1995</v>
      </c>
      <c r="C110" s="44" t="s">
        <v>230</v>
      </c>
      <c r="D110" s="44" t="s">
        <v>744</v>
      </c>
      <c r="E110" s="45" t="s">
        <v>716</v>
      </c>
      <c r="F110" s="34" t="s">
        <v>745</v>
      </c>
      <c r="G110" s="34" t="s">
        <v>745</v>
      </c>
      <c r="H110" s="34">
        <v>25</v>
      </c>
      <c r="I110" s="34">
        <v>30</v>
      </c>
      <c r="J110" s="34">
        <v>40</v>
      </c>
      <c r="K110" s="34">
        <v>44</v>
      </c>
      <c r="L110" s="34">
        <v>58</v>
      </c>
      <c r="M110" s="34">
        <v>70</v>
      </c>
      <c r="N110" s="34">
        <v>69</v>
      </c>
      <c r="O110" s="34">
        <v>81</v>
      </c>
      <c r="P110" s="34">
        <v>78</v>
      </c>
      <c r="Q110" s="34">
        <v>67</v>
      </c>
      <c r="R110" s="34">
        <v>72</v>
      </c>
      <c r="S110" s="34">
        <v>71</v>
      </c>
      <c r="T110" s="34">
        <v>93</v>
      </c>
      <c r="U110" s="34">
        <v>111</v>
      </c>
      <c r="V110" s="34">
        <v>137</v>
      </c>
      <c r="W110" s="34">
        <v>160</v>
      </c>
      <c r="X110" s="34">
        <v>182</v>
      </c>
      <c r="Y110" s="34">
        <v>204</v>
      </c>
      <c r="Z110" s="34">
        <v>185</v>
      </c>
      <c r="AA110" s="34">
        <v>177</v>
      </c>
      <c r="AB110" s="34">
        <v>199</v>
      </c>
      <c r="AC110" s="34">
        <v>210</v>
      </c>
      <c r="AD110" s="34">
        <v>218</v>
      </c>
      <c r="AE110" s="34">
        <v>327</v>
      </c>
      <c r="AF110" s="34">
        <v>562</v>
      </c>
      <c r="AG110" s="34">
        <v>517</v>
      </c>
      <c r="AH110" s="34">
        <v>532</v>
      </c>
      <c r="AI110" s="34">
        <v>762</v>
      </c>
      <c r="AJ110" s="34">
        <v>596</v>
      </c>
      <c r="AK110" s="34">
        <v>360</v>
      </c>
      <c r="AL110" s="34">
        <v>887</v>
      </c>
      <c r="AM110" s="34">
        <v>999</v>
      </c>
      <c r="AN110" s="34">
        <v>776</v>
      </c>
      <c r="AO110" s="34">
        <v>826</v>
      </c>
      <c r="AP110" s="34">
        <v>848</v>
      </c>
      <c r="AQ110" s="34">
        <v>964</v>
      </c>
      <c r="AR110" s="34">
        <v>857</v>
      </c>
      <c r="AS110" s="34">
        <v>827</v>
      </c>
      <c r="AT110" s="34">
        <v>805</v>
      </c>
      <c r="AU110" s="34">
        <v>615</v>
      </c>
      <c r="AV110" s="34">
        <v>638</v>
      </c>
      <c r="AW110" s="34">
        <v>751</v>
      </c>
      <c r="AX110" s="34">
        <v>855</v>
      </c>
      <c r="AY110" s="34">
        <v>744</v>
      </c>
      <c r="AZ110" s="34">
        <v>867</v>
      </c>
      <c r="BA110" s="34">
        <v>975</v>
      </c>
      <c r="BB110" s="34">
        <v>1154</v>
      </c>
      <c r="BC110" s="34">
        <v>1450</v>
      </c>
      <c r="BD110" s="34">
        <v>1492</v>
      </c>
      <c r="BE110" s="34">
        <v>1862</v>
      </c>
      <c r="BF110" s="34">
        <v>1802</v>
      </c>
      <c r="BG110" s="34">
        <v>1805</v>
      </c>
      <c r="BH110" s="34">
        <v>1853</v>
      </c>
      <c r="BI110" s="34">
        <v>2027</v>
      </c>
      <c r="BJ110" s="34">
        <v>2457</v>
      </c>
      <c r="BK110" s="34">
        <v>2956</v>
      </c>
      <c r="BL110" s="34">
        <v>3404</v>
      </c>
      <c r="BM110" s="34">
        <v>3989</v>
      </c>
      <c r="BN110" s="34">
        <v>4731</v>
      </c>
      <c r="BO110" s="34">
        <v>3929</v>
      </c>
      <c r="BP110" s="34">
        <v>4792</v>
      </c>
      <c r="BQ110" s="34">
        <v>6355</v>
      </c>
      <c r="BR110" s="34">
        <v>6778</v>
      </c>
      <c r="BS110" s="34">
        <v>6688</v>
      </c>
      <c r="BT110" s="34">
        <v>6946</v>
      </c>
      <c r="BU110" s="34">
        <v>7060</v>
      </c>
      <c r="BV110" s="34">
        <v>5827</v>
      </c>
      <c r="BW110" s="34">
        <v>7708</v>
      </c>
      <c r="BX110" s="34">
        <v>7351</v>
      </c>
      <c r="BY110" s="34">
        <v>6986</v>
      </c>
    </row>
    <row r="111" spans="1:77" x14ac:dyDescent="0.35">
      <c r="A111" s="34">
        <v>1963</v>
      </c>
      <c r="B111" s="34">
        <v>1996</v>
      </c>
      <c r="C111" s="44" t="s">
        <v>226</v>
      </c>
      <c r="D111" s="44" t="s">
        <v>744</v>
      </c>
      <c r="E111" s="45" t="s">
        <v>716</v>
      </c>
      <c r="F111" s="34" t="s">
        <v>745</v>
      </c>
      <c r="G111" s="34" t="s">
        <v>745</v>
      </c>
      <c r="H111" s="34" t="s">
        <v>745</v>
      </c>
      <c r="I111" s="34" t="s">
        <v>745</v>
      </c>
      <c r="J111" s="34" t="s">
        <v>745</v>
      </c>
      <c r="K111" s="34" t="s">
        <v>745</v>
      </c>
      <c r="L111" s="34" t="s">
        <v>745</v>
      </c>
      <c r="M111" s="34" t="s">
        <v>745</v>
      </c>
      <c r="N111" s="34" t="s">
        <v>745</v>
      </c>
      <c r="O111" s="34" t="s">
        <v>745</v>
      </c>
      <c r="P111" s="34" t="s">
        <v>745</v>
      </c>
      <c r="Q111" s="34" t="s">
        <v>745</v>
      </c>
      <c r="R111" s="34" t="s">
        <v>745</v>
      </c>
      <c r="S111" s="34" t="s">
        <v>745</v>
      </c>
      <c r="T111" s="34" t="s">
        <v>745</v>
      </c>
      <c r="U111" s="34">
        <v>23</v>
      </c>
      <c r="V111" s="34">
        <v>34</v>
      </c>
      <c r="W111" s="34">
        <v>38</v>
      </c>
      <c r="X111" s="34">
        <v>45</v>
      </c>
      <c r="Y111" s="34">
        <v>46</v>
      </c>
      <c r="Z111" s="34">
        <v>41</v>
      </c>
      <c r="AA111" s="34">
        <v>48</v>
      </c>
      <c r="AB111" s="34">
        <v>58</v>
      </c>
      <c r="AC111" s="34">
        <v>54</v>
      </c>
      <c r="AD111" s="34">
        <v>66</v>
      </c>
      <c r="AE111" s="34">
        <v>86</v>
      </c>
      <c r="AF111" s="34">
        <v>97</v>
      </c>
      <c r="AG111" s="34">
        <v>101</v>
      </c>
      <c r="AH111" s="34">
        <v>126</v>
      </c>
      <c r="AI111" s="34">
        <v>197</v>
      </c>
      <c r="AJ111" s="34">
        <v>305</v>
      </c>
      <c r="AK111" s="34">
        <v>461</v>
      </c>
      <c r="AL111" s="34">
        <v>594</v>
      </c>
      <c r="AM111" s="34">
        <v>510</v>
      </c>
      <c r="AN111" s="34">
        <v>466</v>
      </c>
      <c r="AO111" s="34">
        <v>324</v>
      </c>
      <c r="AP111" s="34">
        <v>288</v>
      </c>
      <c r="AQ111" s="34">
        <v>369</v>
      </c>
      <c r="AR111" s="34">
        <v>368</v>
      </c>
      <c r="AS111" s="34">
        <v>311</v>
      </c>
      <c r="AT111" s="34">
        <v>387</v>
      </c>
      <c r="AU111" s="34">
        <v>363</v>
      </c>
      <c r="AV111" s="34">
        <v>388</v>
      </c>
      <c r="AW111" s="34">
        <v>355</v>
      </c>
      <c r="AX111" s="34">
        <v>479</v>
      </c>
      <c r="AY111" s="34">
        <v>375</v>
      </c>
      <c r="AZ111" s="34">
        <v>328</v>
      </c>
      <c r="BA111" s="34" t="s">
        <v>745</v>
      </c>
      <c r="BB111" s="34">
        <v>448</v>
      </c>
      <c r="BC111" s="34">
        <v>374</v>
      </c>
      <c r="BD111" s="34">
        <v>471</v>
      </c>
      <c r="BE111" s="34">
        <v>410</v>
      </c>
      <c r="BF111" s="34">
        <v>395</v>
      </c>
      <c r="BG111" s="34">
        <v>412</v>
      </c>
      <c r="BH111" s="34">
        <v>468</v>
      </c>
      <c r="BI111" s="34">
        <v>622</v>
      </c>
      <c r="BJ111" s="34">
        <v>750</v>
      </c>
      <c r="BK111" s="34">
        <v>943</v>
      </c>
      <c r="BL111" s="34">
        <v>949</v>
      </c>
      <c r="BM111" s="34">
        <v>1149</v>
      </c>
      <c r="BN111" s="34">
        <v>1696</v>
      </c>
      <c r="BO111" s="34">
        <v>2200</v>
      </c>
      <c r="BP111" s="34">
        <v>2476</v>
      </c>
      <c r="BQ111" s="34">
        <v>2190</v>
      </c>
      <c r="BR111" s="34">
        <v>1900</v>
      </c>
      <c r="BS111" s="34">
        <v>2018</v>
      </c>
      <c r="BT111" s="34">
        <v>2190</v>
      </c>
      <c r="BU111" s="34">
        <v>1976</v>
      </c>
      <c r="BV111" s="34">
        <v>1715</v>
      </c>
      <c r="BW111" s="34">
        <v>1952</v>
      </c>
      <c r="BX111" s="34">
        <v>2281</v>
      </c>
      <c r="BY111" s="34">
        <v>2299</v>
      </c>
    </row>
    <row r="112" spans="1:77" x14ac:dyDescent="0.35">
      <c r="A112" s="34">
        <v>1960</v>
      </c>
      <c r="B112" s="34">
        <v>1995</v>
      </c>
      <c r="C112" s="44" t="s">
        <v>228</v>
      </c>
      <c r="D112" s="44" t="s">
        <v>744</v>
      </c>
      <c r="E112" s="45" t="s">
        <v>716</v>
      </c>
      <c r="F112" s="34" t="s">
        <v>745</v>
      </c>
      <c r="G112" s="34" t="s">
        <v>745</v>
      </c>
      <c r="H112" s="34" t="s">
        <v>745</v>
      </c>
      <c r="I112" s="34" t="s">
        <v>745</v>
      </c>
      <c r="J112" s="34" t="s">
        <v>745</v>
      </c>
      <c r="K112" s="34" t="s">
        <v>745</v>
      </c>
      <c r="L112" s="34" t="s">
        <v>745</v>
      </c>
      <c r="M112" s="34" t="s">
        <v>745</v>
      </c>
      <c r="N112" s="34" t="s">
        <v>745</v>
      </c>
      <c r="O112" s="34" t="s">
        <v>745</v>
      </c>
      <c r="P112" s="34" t="s">
        <v>745</v>
      </c>
      <c r="Q112" s="34" t="s">
        <v>745</v>
      </c>
      <c r="R112" s="34">
        <v>604</v>
      </c>
      <c r="S112" s="34">
        <v>623</v>
      </c>
      <c r="T112" s="34">
        <v>569</v>
      </c>
      <c r="U112" s="34">
        <v>579</v>
      </c>
      <c r="V112" s="34">
        <v>711</v>
      </c>
      <c r="W112" s="34">
        <v>770</v>
      </c>
      <c r="X112" s="34">
        <v>718</v>
      </c>
      <c r="Y112" s="34">
        <v>626</v>
      </c>
      <c r="Z112" s="34">
        <v>540</v>
      </c>
      <c r="AA112" s="34">
        <v>696</v>
      </c>
      <c r="AB112" s="34">
        <v>1059</v>
      </c>
      <c r="AC112" s="34">
        <v>1514</v>
      </c>
      <c r="AD112" s="34">
        <v>1505</v>
      </c>
      <c r="AE112" s="34">
        <v>1862</v>
      </c>
      <c r="AF112" s="34">
        <v>2772</v>
      </c>
      <c r="AG112" s="34">
        <v>6041</v>
      </c>
      <c r="AH112" s="34">
        <v>8213</v>
      </c>
      <c r="AI112" s="34">
        <v>11095</v>
      </c>
      <c r="AJ112" s="34">
        <v>12821</v>
      </c>
      <c r="AK112" s="34">
        <v>10218</v>
      </c>
      <c r="AL112" s="34">
        <v>16660</v>
      </c>
      <c r="AM112" s="34">
        <v>20877</v>
      </c>
      <c r="AN112" s="34">
        <v>16061</v>
      </c>
      <c r="AO112" s="34">
        <v>12254</v>
      </c>
      <c r="AP112" s="34">
        <v>9364</v>
      </c>
      <c r="AQ112" s="34">
        <v>8877</v>
      </c>
      <c r="AR112" s="34">
        <v>4034</v>
      </c>
      <c r="AS112" s="34">
        <v>3912</v>
      </c>
      <c r="AT112" s="34">
        <v>4717</v>
      </c>
      <c r="AU112" s="34">
        <v>4187</v>
      </c>
      <c r="AV112" s="34">
        <v>5627</v>
      </c>
      <c r="AW112" s="34">
        <v>8986</v>
      </c>
      <c r="AX112" s="34">
        <v>8275</v>
      </c>
      <c r="AY112" s="34">
        <v>7508</v>
      </c>
      <c r="AZ112" s="34">
        <v>6613</v>
      </c>
      <c r="BA112" s="34">
        <v>8222</v>
      </c>
      <c r="BB112" s="34">
        <v>6438</v>
      </c>
      <c r="BC112" s="34">
        <v>9501</v>
      </c>
      <c r="BD112" s="34">
        <v>9211</v>
      </c>
      <c r="BE112" s="34">
        <v>8588</v>
      </c>
      <c r="BF112" s="34">
        <v>8721</v>
      </c>
      <c r="BG112" s="34">
        <v>11586</v>
      </c>
      <c r="BH112" s="34">
        <v>7547</v>
      </c>
      <c r="BI112" s="34">
        <v>10853</v>
      </c>
      <c r="BJ112" s="34">
        <v>14164</v>
      </c>
      <c r="BK112" s="34">
        <v>20754</v>
      </c>
      <c r="BL112" s="34">
        <v>26523</v>
      </c>
      <c r="BM112" s="34">
        <v>34830</v>
      </c>
      <c r="BN112" s="34">
        <v>49951</v>
      </c>
      <c r="BO112" s="34">
        <v>33906</v>
      </c>
      <c r="BP112" s="34">
        <v>44235</v>
      </c>
      <c r="BQ112" s="34">
        <v>56000</v>
      </c>
      <c r="BR112" s="34">
        <v>51000</v>
      </c>
      <c r="BS112" s="34">
        <v>56000</v>
      </c>
      <c r="BT112" s="34">
        <v>58300</v>
      </c>
      <c r="BU112" s="34">
        <v>44700</v>
      </c>
      <c r="BV112" s="34">
        <v>35532</v>
      </c>
      <c r="BW112" s="34">
        <v>31273</v>
      </c>
      <c r="BX112" s="34">
        <v>43007</v>
      </c>
      <c r="BY112" s="34">
        <v>55257</v>
      </c>
    </row>
    <row r="113" spans="1:77" x14ac:dyDescent="0.35">
      <c r="B113" s="34">
        <v>2003</v>
      </c>
      <c r="C113" s="44" t="s">
        <v>202</v>
      </c>
      <c r="D113" s="44" t="s">
        <v>744</v>
      </c>
      <c r="E113" s="45" t="s">
        <v>716</v>
      </c>
      <c r="F113" s="34" t="s">
        <v>745</v>
      </c>
      <c r="G113" s="34" t="s">
        <v>745</v>
      </c>
      <c r="H113" s="34" t="s">
        <v>745</v>
      </c>
      <c r="I113" s="34" t="s">
        <v>745</v>
      </c>
      <c r="J113" s="34" t="s">
        <v>745</v>
      </c>
      <c r="K113" s="34" t="s">
        <v>745</v>
      </c>
      <c r="L113" s="34" t="s">
        <v>745</v>
      </c>
      <c r="M113" s="34" t="s">
        <v>745</v>
      </c>
      <c r="N113" s="34" t="s">
        <v>745</v>
      </c>
      <c r="O113" s="34" t="s">
        <v>745</v>
      </c>
      <c r="P113" s="34" t="s">
        <v>745</v>
      </c>
      <c r="Q113" s="34" t="s">
        <v>745</v>
      </c>
      <c r="R113" s="34" t="s">
        <v>745</v>
      </c>
      <c r="S113" s="34" t="s">
        <v>745</v>
      </c>
      <c r="T113" s="34" t="s">
        <v>745</v>
      </c>
      <c r="U113" s="34" t="s">
        <v>745</v>
      </c>
      <c r="V113" s="34" t="s">
        <v>745</v>
      </c>
      <c r="W113" s="34" t="s">
        <v>745</v>
      </c>
      <c r="X113" s="34" t="s">
        <v>745</v>
      </c>
      <c r="Y113" s="34" t="s">
        <v>745</v>
      </c>
      <c r="Z113" s="34" t="s">
        <v>745</v>
      </c>
      <c r="AA113" s="34" t="s">
        <v>745</v>
      </c>
      <c r="AB113" s="34" t="s">
        <v>745</v>
      </c>
      <c r="AC113" s="34" t="s">
        <v>745</v>
      </c>
      <c r="AD113" s="34" t="s">
        <v>745</v>
      </c>
      <c r="AE113" s="34" t="s">
        <v>745</v>
      </c>
      <c r="AF113" s="34" t="s">
        <v>745</v>
      </c>
      <c r="AG113" s="34" t="s">
        <v>745</v>
      </c>
      <c r="AH113" s="34" t="s">
        <v>745</v>
      </c>
      <c r="AI113" s="34" t="s">
        <v>745</v>
      </c>
      <c r="AJ113" s="34" t="s">
        <v>745</v>
      </c>
      <c r="AK113" s="34" t="s">
        <v>745</v>
      </c>
      <c r="AL113" s="34" t="s">
        <v>745</v>
      </c>
      <c r="AM113" s="34" t="s">
        <v>745</v>
      </c>
      <c r="AN113" s="34" t="s">
        <v>745</v>
      </c>
      <c r="AO113" s="34" t="s">
        <v>745</v>
      </c>
      <c r="AP113" s="34" t="s">
        <v>745</v>
      </c>
      <c r="AQ113" s="34" t="s">
        <v>745</v>
      </c>
      <c r="AR113" s="34" t="s">
        <v>745</v>
      </c>
      <c r="AS113" s="34" t="s">
        <v>745</v>
      </c>
      <c r="AT113" s="34" t="s">
        <v>745</v>
      </c>
      <c r="AU113" s="34" t="s">
        <v>745</v>
      </c>
      <c r="AV113" s="34" t="s">
        <v>745</v>
      </c>
      <c r="AW113" s="34" t="s">
        <v>745</v>
      </c>
      <c r="AX113" s="34" t="s">
        <v>745</v>
      </c>
      <c r="AY113" s="34" t="s">
        <v>745</v>
      </c>
      <c r="AZ113" s="34" t="s">
        <v>745</v>
      </c>
      <c r="BA113" s="34" t="s">
        <v>745</v>
      </c>
      <c r="BB113" s="34" t="s">
        <v>745</v>
      </c>
      <c r="BC113" s="34" t="s">
        <v>745</v>
      </c>
      <c r="BD113" s="34" t="s">
        <v>745</v>
      </c>
      <c r="BE113" s="34" t="s">
        <v>745</v>
      </c>
      <c r="BF113" s="34" t="s">
        <v>745</v>
      </c>
      <c r="BG113" s="34" t="s">
        <v>745</v>
      </c>
      <c r="BH113" s="34" t="s">
        <v>745</v>
      </c>
      <c r="BI113" s="34">
        <v>2306</v>
      </c>
      <c r="BJ113" s="34">
        <v>2932</v>
      </c>
      <c r="BK113" s="34">
        <v>3228</v>
      </c>
      <c r="BL113" s="34">
        <v>3763</v>
      </c>
      <c r="BM113" s="34">
        <v>5281</v>
      </c>
      <c r="BN113" s="34">
        <v>6883</v>
      </c>
      <c r="BO113" s="34">
        <v>5073</v>
      </c>
      <c r="BP113" s="34">
        <v>5474</v>
      </c>
      <c r="BQ113" s="34">
        <v>7027</v>
      </c>
      <c r="BR113" s="34">
        <v>6522</v>
      </c>
      <c r="BS113" s="34">
        <v>6620</v>
      </c>
      <c r="BT113" s="34">
        <v>7301</v>
      </c>
      <c r="BU113" s="34">
        <v>6427</v>
      </c>
      <c r="BV113" s="34">
        <v>6758</v>
      </c>
      <c r="BW113" s="34">
        <v>7723</v>
      </c>
      <c r="BX113" s="34">
        <v>9050</v>
      </c>
      <c r="BY113" s="34">
        <v>9471</v>
      </c>
    </row>
    <row r="114" spans="1:77" x14ac:dyDescent="0.35">
      <c r="A114" s="34">
        <v>1948</v>
      </c>
      <c r="B114" s="34">
        <v>1995</v>
      </c>
      <c r="C114" s="44" t="s">
        <v>234</v>
      </c>
      <c r="D114" s="44" t="s">
        <v>744</v>
      </c>
      <c r="E114" s="45" t="s">
        <v>716</v>
      </c>
      <c r="F114" s="34">
        <v>750</v>
      </c>
      <c r="G114" s="34">
        <v>766</v>
      </c>
      <c r="H114" s="34">
        <v>678</v>
      </c>
      <c r="I114" s="34">
        <v>877</v>
      </c>
      <c r="J114" s="34">
        <v>873</v>
      </c>
      <c r="K114" s="34">
        <v>912</v>
      </c>
      <c r="L114" s="34">
        <v>1019</v>
      </c>
      <c r="M114" s="34">
        <v>1090</v>
      </c>
      <c r="N114" s="34">
        <v>1211</v>
      </c>
      <c r="O114" s="34">
        <v>1274</v>
      </c>
      <c r="P114" s="34">
        <v>1310</v>
      </c>
      <c r="Q114" s="34">
        <v>1323</v>
      </c>
      <c r="R114" s="34">
        <v>1462</v>
      </c>
      <c r="S114" s="34">
        <v>1616</v>
      </c>
      <c r="T114" s="34">
        <v>1664</v>
      </c>
      <c r="U114" s="34">
        <v>1822</v>
      </c>
      <c r="V114" s="34">
        <v>1984</v>
      </c>
      <c r="W114" s="34">
        <v>2210</v>
      </c>
      <c r="X114" s="34">
        <v>2404</v>
      </c>
      <c r="Y114" s="34">
        <v>2748</v>
      </c>
      <c r="Z114" s="34">
        <v>2706</v>
      </c>
      <c r="AA114" s="34">
        <v>2942</v>
      </c>
      <c r="AB114" s="34">
        <v>3702</v>
      </c>
      <c r="AC114" s="34">
        <v>4075</v>
      </c>
      <c r="AD114" s="34">
        <v>4373</v>
      </c>
      <c r="AE114" s="34">
        <v>6289</v>
      </c>
      <c r="AF114" s="34">
        <v>8420</v>
      </c>
      <c r="AG114" s="34">
        <v>9705</v>
      </c>
      <c r="AH114" s="34">
        <v>11121</v>
      </c>
      <c r="AI114" s="34">
        <v>12883</v>
      </c>
      <c r="AJ114" s="34">
        <v>11497</v>
      </c>
      <c r="AK114" s="34">
        <v>13706</v>
      </c>
      <c r="AL114" s="34">
        <v>16926</v>
      </c>
      <c r="AM114" s="34">
        <v>15650</v>
      </c>
      <c r="AN114" s="34">
        <v>15477</v>
      </c>
      <c r="AO114" s="34">
        <v>13497</v>
      </c>
      <c r="AP114" s="34">
        <v>13885</v>
      </c>
      <c r="AQ114" s="34">
        <v>15556</v>
      </c>
      <c r="AR114" s="34">
        <v>20301</v>
      </c>
      <c r="AS114" s="34">
        <v>22639</v>
      </c>
      <c r="AT114" s="34">
        <v>23220</v>
      </c>
      <c r="AU114" s="34">
        <v>23676</v>
      </c>
      <c r="AV114" s="34">
        <v>27231</v>
      </c>
      <c r="AW114" s="34">
        <v>25572</v>
      </c>
      <c r="AX114" s="34">
        <v>26072</v>
      </c>
      <c r="AY114" s="34">
        <v>24081</v>
      </c>
      <c r="AZ114" s="34">
        <v>27432</v>
      </c>
      <c r="BA114" s="34">
        <v>32968</v>
      </c>
      <c r="BB114" s="34">
        <v>35615</v>
      </c>
      <c r="BC114" s="34">
        <v>35709</v>
      </c>
      <c r="BD114" s="34">
        <v>37473</v>
      </c>
      <c r="BE114" s="34">
        <v>34166</v>
      </c>
      <c r="BF114" s="34">
        <v>34391</v>
      </c>
      <c r="BG114" s="34">
        <v>32955</v>
      </c>
      <c r="BH114" s="34">
        <v>34873</v>
      </c>
      <c r="BI114" s="34">
        <v>40055</v>
      </c>
      <c r="BJ114" s="34">
        <v>48534</v>
      </c>
      <c r="BK114" s="34">
        <v>55488</v>
      </c>
      <c r="BL114" s="34">
        <v>64261</v>
      </c>
      <c r="BM114" s="34">
        <v>80297</v>
      </c>
      <c r="BN114" s="34">
        <v>90293</v>
      </c>
      <c r="BO114" s="34">
        <v>68970</v>
      </c>
      <c r="BP114" s="34">
        <v>77330</v>
      </c>
      <c r="BQ114" s="34">
        <v>90784</v>
      </c>
      <c r="BR114" s="34">
        <v>87308</v>
      </c>
      <c r="BS114" s="34">
        <v>89808</v>
      </c>
      <c r="BT114" s="34">
        <v>89460</v>
      </c>
      <c r="BU114" s="34">
        <v>76424</v>
      </c>
      <c r="BV114" s="34">
        <v>72110</v>
      </c>
      <c r="BW114" s="34">
        <v>81249</v>
      </c>
      <c r="BX114" s="34">
        <v>86600</v>
      </c>
      <c r="BY114" s="34">
        <v>85319</v>
      </c>
    </row>
    <row r="115" spans="1:77" x14ac:dyDescent="0.35">
      <c r="B115" s="34">
        <v>2000</v>
      </c>
      <c r="C115" s="44" t="s">
        <v>240</v>
      </c>
      <c r="D115" s="44" t="s">
        <v>744</v>
      </c>
      <c r="E115" s="45" t="s">
        <v>716</v>
      </c>
      <c r="F115" s="34" t="s">
        <v>745</v>
      </c>
      <c r="G115" s="34" t="s">
        <v>745</v>
      </c>
      <c r="H115" s="34" t="s">
        <v>745</v>
      </c>
      <c r="I115" s="34" t="s">
        <v>745</v>
      </c>
      <c r="J115" s="34" t="s">
        <v>745</v>
      </c>
      <c r="K115" s="34" t="s">
        <v>745</v>
      </c>
      <c r="L115" s="34" t="s">
        <v>745</v>
      </c>
      <c r="M115" s="34" t="s">
        <v>745</v>
      </c>
      <c r="N115" s="34" t="s">
        <v>745</v>
      </c>
      <c r="O115" s="34" t="s">
        <v>745</v>
      </c>
      <c r="P115" s="34" t="s">
        <v>745</v>
      </c>
      <c r="Q115" s="34" t="s">
        <v>745</v>
      </c>
      <c r="R115" s="34" t="s">
        <v>745</v>
      </c>
      <c r="S115" s="34" t="s">
        <v>745</v>
      </c>
      <c r="T115" s="34" t="s">
        <v>745</v>
      </c>
      <c r="U115" s="34" t="s">
        <v>745</v>
      </c>
      <c r="V115" s="34" t="s">
        <v>745</v>
      </c>
      <c r="W115" s="34" t="s">
        <v>745</v>
      </c>
      <c r="X115" s="34" t="s">
        <v>745</v>
      </c>
      <c r="Y115" s="34" t="s">
        <v>745</v>
      </c>
      <c r="Z115" s="34" t="s">
        <v>745</v>
      </c>
      <c r="AA115" s="34" t="s">
        <v>745</v>
      </c>
      <c r="AB115" s="34" t="s">
        <v>745</v>
      </c>
      <c r="AC115" s="34" t="s">
        <v>745</v>
      </c>
      <c r="AD115" s="34" t="s">
        <v>745</v>
      </c>
      <c r="AE115" s="34" t="s">
        <v>745</v>
      </c>
      <c r="AF115" s="34" t="s">
        <v>745</v>
      </c>
      <c r="AG115" s="34" t="s">
        <v>745</v>
      </c>
      <c r="AH115" s="34" t="s">
        <v>745</v>
      </c>
      <c r="AI115" s="34" t="s">
        <v>745</v>
      </c>
      <c r="AJ115" s="34" t="s">
        <v>745</v>
      </c>
      <c r="AK115" s="34" t="s">
        <v>745</v>
      </c>
      <c r="AL115" s="34" t="s">
        <v>745</v>
      </c>
      <c r="AM115" s="34" t="s">
        <v>745</v>
      </c>
      <c r="AN115" s="34" t="s">
        <v>745</v>
      </c>
      <c r="AO115" s="34" t="s">
        <v>745</v>
      </c>
      <c r="AP115" s="34" t="s">
        <v>745</v>
      </c>
      <c r="AQ115" s="34" t="s">
        <v>745</v>
      </c>
      <c r="AR115" s="34" t="s">
        <v>745</v>
      </c>
      <c r="AS115" s="34" t="s">
        <v>745</v>
      </c>
      <c r="AT115" s="34" t="s">
        <v>745</v>
      </c>
      <c r="AU115" s="34" t="s">
        <v>745</v>
      </c>
      <c r="AV115" s="34" t="s">
        <v>745</v>
      </c>
      <c r="AW115" s="34" t="s">
        <v>745</v>
      </c>
      <c r="AX115" s="34" t="s">
        <v>745</v>
      </c>
      <c r="AY115" s="34" t="s">
        <v>745</v>
      </c>
      <c r="AZ115" s="34" t="s">
        <v>745</v>
      </c>
      <c r="BA115" s="34" t="s">
        <v>745</v>
      </c>
      <c r="BB115" s="34" t="s">
        <v>745</v>
      </c>
      <c r="BC115" s="34" t="s">
        <v>745</v>
      </c>
      <c r="BD115" s="34" t="s">
        <v>745</v>
      </c>
      <c r="BE115" s="34" t="s">
        <v>745</v>
      </c>
      <c r="BF115" s="34">
        <v>5131</v>
      </c>
      <c r="BG115" s="34">
        <v>5933</v>
      </c>
      <c r="BH115" s="34">
        <v>6296</v>
      </c>
      <c r="BI115" s="34">
        <v>6801</v>
      </c>
      <c r="BJ115" s="34">
        <v>8796</v>
      </c>
      <c r="BK115" s="34">
        <v>8971</v>
      </c>
      <c r="BL115" s="34">
        <v>11039</v>
      </c>
      <c r="BM115" s="34">
        <v>16025</v>
      </c>
      <c r="BN115" s="34">
        <v>23137</v>
      </c>
      <c r="BO115" s="34">
        <v>17936</v>
      </c>
      <c r="BP115" s="34">
        <v>19973</v>
      </c>
      <c r="BQ115" s="34">
        <v>24019</v>
      </c>
      <c r="BR115" s="34">
        <v>28636</v>
      </c>
      <c r="BS115" s="34">
        <v>34331</v>
      </c>
      <c r="BT115" s="34">
        <v>29303</v>
      </c>
      <c r="BU115" s="34">
        <v>29007</v>
      </c>
      <c r="BV115" s="34">
        <v>23148</v>
      </c>
      <c r="BW115" s="34">
        <v>26435</v>
      </c>
      <c r="BX115" s="34">
        <v>25770</v>
      </c>
      <c r="BY115" s="34">
        <v>23216</v>
      </c>
    </row>
    <row r="116" spans="1:77" x14ac:dyDescent="0.35">
      <c r="A116" s="34">
        <v>1948</v>
      </c>
      <c r="B116" s="34">
        <v>1995</v>
      </c>
      <c r="C116" s="44" t="s">
        <v>242</v>
      </c>
      <c r="D116" s="44" t="s">
        <v>744</v>
      </c>
      <c r="E116" s="45" t="s">
        <v>716</v>
      </c>
      <c r="F116" s="34">
        <v>312</v>
      </c>
      <c r="G116" s="34">
        <v>515</v>
      </c>
      <c r="H116" s="34">
        <v>403</v>
      </c>
      <c r="I116" s="34">
        <v>549</v>
      </c>
      <c r="J116" s="34">
        <v>630</v>
      </c>
      <c r="K116" s="34">
        <v>350</v>
      </c>
      <c r="L116" s="34">
        <v>334</v>
      </c>
      <c r="M116" s="34">
        <v>278</v>
      </c>
      <c r="N116" s="34">
        <v>417</v>
      </c>
      <c r="O116" s="34">
        <v>440</v>
      </c>
      <c r="P116" s="34">
        <v>365</v>
      </c>
      <c r="Q116" s="34">
        <v>377</v>
      </c>
      <c r="R116" s="34">
        <v>827</v>
      </c>
      <c r="S116" s="34">
        <v>594</v>
      </c>
      <c r="T116" s="34">
        <v>834</v>
      </c>
      <c r="U116" s="34">
        <v>985</v>
      </c>
      <c r="V116" s="34">
        <v>1070</v>
      </c>
      <c r="W116" s="34">
        <v>968</v>
      </c>
      <c r="X116" s="34">
        <v>916</v>
      </c>
      <c r="Y116" s="34">
        <v>1112</v>
      </c>
      <c r="Z116" s="34">
        <v>533</v>
      </c>
      <c r="AA116" s="34">
        <v>713</v>
      </c>
      <c r="AB116" s="34">
        <v>775</v>
      </c>
      <c r="AC116" s="34">
        <v>608</v>
      </c>
      <c r="AD116" s="34">
        <v>1158</v>
      </c>
      <c r="AE116" s="34">
        <v>1127</v>
      </c>
      <c r="AF116" s="34">
        <v>2206</v>
      </c>
      <c r="AG116" s="34">
        <v>2213</v>
      </c>
      <c r="AH116" s="34">
        <v>2311</v>
      </c>
      <c r="AI116" s="34">
        <v>2586</v>
      </c>
      <c r="AJ116" s="34">
        <v>3859</v>
      </c>
      <c r="AK116" s="34">
        <v>4498</v>
      </c>
      <c r="AL116" s="34">
        <v>5350</v>
      </c>
      <c r="AM116" s="34">
        <v>5631</v>
      </c>
      <c r="AN116" s="34">
        <v>5465</v>
      </c>
      <c r="AO116" s="34">
        <v>5329</v>
      </c>
      <c r="AP116" s="34">
        <v>5853</v>
      </c>
      <c r="AQ116" s="34">
        <v>5890</v>
      </c>
      <c r="AR116" s="34">
        <v>5374</v>
      </c>
      <c r="AS116" s="34">
        <v>5822</v>
      </c>
      <c r="AT116" s="34">
        <v>6590</v>
      </c>
      <c r="AU116" s="34">
        <v>7143</v>
      </c>
      <c r="AV116" s="34">
        <v>7376</v>
      </c>
      <c r="AW116" s="34">
        <v>8439</v>
      </c>
      <c r="AX116" s="34">
        <v>9379</v>
      </c>
      <c r="AY116" s="34">
        <v>9500</v>
      </c>
      <c r="AZ116" s="34">
        <v>8889</v>
      </c>
      <c r="BA116" s="34">
        <v>11461</v>
      </c>
      <c r="BB116" s="34">
        <v>12131</v>
      </c>
      <c r="BC116" s="34">
        <v>11596</v>
      </c>
      <c r="BD116" s="34">
        <v>9308</v>
      </c>
      <c r="BE116" s="34">
        <v>10207</v>
      </c>
      <c r="BF116" s="34">
        <v>10864</v>
      </c>
      <c r="BG116" s="34">
        <v>10191</v>
      </c>
      <c r="BH116" s="34">
        <v>11233</v>
      </c>
      <c r="BI116" s="34">
        <v>13038</v>
      </c>
      <c r="BJ116" s="34">
        <v>17949</v>
      </c>
      <c r="BK116" s="34">
        <v>25357</v>
      </c>
      <c r="BL116" s="34">
        <v>29825</v>
      </c>
      <c r="BM116" s="34">
        <v>32590</v>
      </c>
      <c r="BN116" s="34">
        <v>42329</v>
      </c>
      <c r="BO116" s="34">
        <v>31668</v>
      </c>
      <c r="BP116" s="34">
        <v>37807</v>
      </c>
      <c r="BQ116" s="34">
        <v>44012</v>
      </c>
      <c r="BR116" s="34">
        <v>44105</v>
      </c>
      <c r="BS116" s="34">
        <v>44647</v>
      </c>
      <c r="BT116" s="34">
        <v>47590</v>
      </c>
      <c r="BU116" s="34">
        <v>44168</v>
      </c>
      <c r="BV116" s="34">
        <v>46847</v>
      </c>
      <c r="BW116" s="34">
        <v>57746</v>
      </c>
      <c r="BX116" s="34">
        <v>60078</v>
      </c>
      <c r="BY116" s="34">
        <v>50349</v>
      </c>
    </row>
    <row r="117" spans="1:77" x14ac:dyDescent="0.35">
      <c r="B117" s="34">
        <v>1997</v>
      </c>
      <c r="C117" s="44" t="s">
        <v>244</v>
      </c>
      <c r="D117" s="44" t="s">
        <v>744</v>
      </c>
      <c r="E117" s="45" t="s">
        <v>716</v>
      </c>
      <c r="F117" s="34" t="s">
        <v>745</v>
      </c>
      <c r="G117" s="34" t="s">
        <v>745</v>
      </c>
      <c r="H117" s="34" t="s">
        <v>745</v>
      </c>
      <c r="I117" s="34" t="s">
        <v>745</v>
      </c>
      <c r="J117" s="34" t="s">
        <v>745</v>
      </c>
      <c r="K117" s="34" t="s">
        <v>745</v>
      </c>
      <c r="L117" s="34" t="s">
        <v>745</v>
      </c>
      <c r="M117" s="34" t="s">
        <v>745</v>
      </c>
      <c r="N117" s="34" t="s">
        <v>745</v>
      </c>
      <c r="O117" s="34" t="s">
        <v>745</v>
      </c>
      <c r="P117" s="34" t="s">
        <v>745</v>
      </c>
      <c r="Q117" s="34" t="s">
        <v>745</v>
      </c>
      <c r="R117" s="34" t="s">
        <v>745</v>
      </c>
      <c r="S117" s="34" t="s">
        <v>745</v>
      </c>
      <c r="T117" s="34" t="s">
        <v>745</v>
      </c>
      <c r="U117" s="34" t="s">
        <v>745</v>
      </c>
      <c r="V117" s="34" t="s">
        <v>745</v>
      </c>
      <c r="W117" s="34" t="s">
        <v>745</v>
      </c>
      <c r="X117" s="34" t="s">
        <v>745</v>
      </c>
      <c r="Y117" s="34" t="s">
        <v>745</v>
      </c>
      <c r="Z117" s="34" t="s">
        <v>745</v>
      </c>
      <c r="AA117" s="34" t="s">
        <v>745</v>
      </c>
      <c r="AB117" s="34" t="s">
        <v>745</v>
      </c>
      <c r="AC117" s="34" t="s">
        <v>745</v>
      </c>
      <c r="AD117" s="34" t="s">
        <v>745</v>
      </c>
      <c r="AE117" s="34" t="s">
        <v>745</v>
      </c>
      <c r="AF117" s="34" t="s">
        <v>745</v>
      </c>
      <c r="AG117" s="34" t="s">
        <v>745</v>
      </c>
      <c r="AH117" s="34" t="s">
        <v>745</v>
      </c>
      <c r="AI117" s="34" t="s">
        <v>745</v>
      </c>
      <c r="AJ117" s="34" t="s">
        <v>745</v>
      </c>
      <c r="AK117" s="34" t="s">
        <v>745</v>
      </c>
      <c r="AL117" s="34" t="s">
        <v>745</v>
      </c>
      <c r="AM117" s="34" t="s">
        <v>745</v>
      </c>
      <c r="AN117" s="34" t="s">
        <v>745</v>
      </c>
      <c r="AO117" s="34" t="s">
        <v>745</v>
      </c>
      <c r="AP117" s="34" t="s">
        <v>745</v>
      </c>
      <c r="AQ117" s="34" t="s">
        <v>745</v>
      </c>
      <c r="AR117" s="34" t="s">
        <v>745</v>
      </c>
      <c r="AS117" s="34" t="s">
        <v>745</v>
      </c>
      <c r="AT117" s="34" t="s">
        <v>745</v>
      </c>
      <c r="AU117" s="34" t="s">
        <v>745</v>
      </c>
      <c r="AV117" s="34" t="s">
        <v>745</v>
      </c>
      <c r="AW117" s="34" t="s">
        <v>745</v>
      </c>
      <c r="AX117" s="34" t="s">
        <v>745</v>
      </c>
      <c r="AY117" s="34" t="s">
        <v>745</v>
      </c>
      <c r="AZ117" s="34" t="s">
        <v>745</v>
      </c>
      <c r="BA117" s="34" t="s">
        <v>745</v>
      </c>
      <c r="BB117" s="34" t="s">
        <v>745</v>
      </c>
      <c r="BC117" s="34">
        <v>3002</v>
      </c>
      <c r="BD117" s="34">
        <v>3398</v>
      </c>
      <c r="BE117" s="34">
        <v>3516</v>
      </c>
      <c r="BF117" s="34">
        <v>3379</v>
      </c>
      <c r="BG117" s="34">
        <v>2964</v>
      </c>
      <c r="BH117" s="34">
        <v>2982</v>
      </c>
      <c r="BI117" s="34">
        <v>3086</v>
      </c>
      <c r="BJ117" s="34">
        <v>3594</v>
      </c>
      <c r="BK117" s="34">
        <v>9600</v>
      </c>
      <c r="BL117" s="34">
        <v>10775</v>
      </c>
      <c r="BM117" s="34">
        <v>13269</v>
      </c>
      <c r="BN117" s="34">
        <v>15737</v>
      </c>
      <c r="BO117" s="34">
        <v>13877</v>
      </c>
      <c r="BP117" s="34">
        <v>16737</v>
      </c>
      <c r="BQ117" s="34">
        <v>21802</v>
      </c>
      <c r="BR117" s="34">
        <v>26524</v>
      </c>
      <c r="BS117" s="34">
        <v>22988</v>
      </c>
      <c r="BT117" s="34">
        <v>24401</v>
      </c>
      <c r="BU117" s="34">
        <v>22504</v>
      </c>
      <c r="BV117" s="34">
        <v>20935</v>
      </c>
      <c r="BW117" s="34">
        <v>21939</v>
      </c>
      <c r="BX117" s="34">
        <v>23006</v>
      </c>
      <c r="BY117" s="34">
        <v>21492</v>
      </c>
    </row>
    <row r="118" spans="1:77" x14ac:dyDescent="0.35">
      <c r="A118" s="34">
        <v>1994</v>
      </c>
      <c r="B118" s="34">
        <v>1996</v>
      </c>
      <c r="C118" s="44" t="s">
        <v>250</v>
      </c>
      <c r="D118" s="44" t="s">
        <v>744</v>
      </c>
      <c r="E118" s="45" t="s">
        <v>716</v>
      </c>
      <c r="F118" s="34" t="s">
        <v>745</v>
      </c>
      <c r="G118" s="34" t="s">
        <v>745</v>
      </c>
      <c r="H118" s="34" t="s">
        <v>745</v>
      </c>
      <c r="I118" s="34" t="s">
        <v>745</v>
      </c>
      <c r="J118" s="34" t="s">
        <v>745</v>
      </c>
      <c r="K118" s="34" t="s">
        <v>745</v>
      </c>
      <c r="L118" s="34" t="s">
        <v>745</v>
      </c>
      <c r="M118" s="34" t="s">
        <v>745</v>
      </c>
      <c r="N118" s="34" t="s">
        <v>745</v>
      </c>
      <c r="O118" s="34" t="s">
        <v>745</v>
      </c>
      <c r="P118" s="34" t="s">
        <v>745</v>
      </c>
      <c r="Q118" s="34" t="s">
        <v>745</v>
      </c>
      <c r="R118" s="34" t="s">
        <v>745</v>
      </c>
      <c r="S118" s="34" t="s">
        <v>745</v>
      </c>
      <c r="T118" s="34" t="s">
        <v>745</v>
      </c>
      <c r="U118" s="34" t="s">
        <v>745</v>
      </c>
      <c r="V118" s="34" t="s">
        <v>745</v>
      </c>
      <c r="W118" s="34" t="s">
        <v>745</v>
      </c>
      <c r="X118" s="34" t="s">
        <v>745</v>
      </c>
      <c r="Y118" s="34" t="s">
        <v>745</v>
      </c>
      <c r="Z118" s="34" t="s">
        <v>745</v>
      </c>
      <c r="AA118" s="34" t="s">
        <v>745</v>
      </c>
      <c r="AB118" s="34" t="s">
        <v>745</v>
      </c>
      <c r="AC118" s="34" t="s">
        <v>745</v>
      </c>
      <c r="AD118" s="34" t="s">
        <v>745</v>
      </c>
      <c r="AE118" s="34" t="s">
        <v>745</v>
      </c>
      <c r="AF118" s="34" t="s">
        <v>745</v>
      </c>
      <c r="AG118" s="34" t="s">
        <v>745</v>
      </c>
      <c r="AH118" s="34" t="s">
        <v>745</v>
      </c>
      <c r="AI118" s="34" t="s">
        <v>745</v>
      </c>
      <c r="AJ118" s="34" t="s">
        <v>745</v>
      </c>
      <c r="AK118" s="34" t="s">
        <v>745</v>
      </c>
      <c r="AL118" s="34" t="s">
        <v>745</v>
      </c>
      <c r="AM118" s="34" t="s">
        <v>745</v>
      </c>
      <c r="AN118" s="34" t="s">
        <v>745</v>
      </c>
      <c r="AO118" s="34" t="s">
        <v>745</v>
      </c>
      <c r="AP118" s="34" t="s">
        <v>745</v>
      </c>
      <c r="AQ118" s="34" t="s">
        <v>745</v>
      </c>
      <c r="AR118" s="34" t="s">
        <v>745</v>
      </c>
      <c r="AS118" s="34" t="s">
        <v>745</v>
      </c>
      <c r="AT118" s="34" t="s">
        <v>745</v>
      </c>
      <c r="AU118" s="34" t="s">
        <v>745</v>
      </c>
      <c r="AV118" s="34" t="s">
        <v>745</v>
      </c>
      <c r="AW118" s="34" t="s">
        <v>745</v>
      </c>
      <c r="AX118" s="34" t="s">
        <v>745</v>
      </c>
      <c r="AY118" s="34" t="s">
        <v>745</v>
      </c>
      <c r="AZ118" s="34">
        <v>1522</v>
      </c>
      <c r="BA118" s="34" t="s">
        <v>745</v>
      </c>
      <c r="BB118" s="34">
        <v>1741</v>
      </c>
      <c r="BC118" s="34">
        <v>1711</v>
      </c>
      <c r="BD118" s="34">
        <v>1240</v>
      </c>
      <c r="BE118" s="34">
        <v>1188</v>
      </c>
      <c r="BF118" s="34">
        <v>1151</v>
      </c>
      <c r="BG118" s="34">
        <v>1071</v>
      </c>
      <c r="BH118" s="34">
        <v>1137</v>
      </c>
      <c r="BI118" s="34">
        <v>1367</v>
      </c>
      <c r="BJ118" s="34">
        <v>1680</v>
      </c>
      <c r="BK118" s="34">
        <v>1729</v>
      </c>
      <c r="BL118" s="34">
        <v>1984</v>
      </c>
      <c r="BM118" s="34">
        <v>2622</v>
      </c>
      <c r="BN118" s="34">
        <v>3117</v>
      </c>
      <c r="BO118" s="34">
        <v>2867</v>
      </c>
      <c r="BP118" s="34">
        <v>3524</v>
      </c>
      <c r="BQ118" s="34">
        <v>4272</v>
      </c>
      <c r="BR118" s="34">
        <v>4755</v>
      </c>
      <c r="BS118" s="34">
        <v>5410</v>
      </c>
      <c r="BT118" s="34">
        <v>4000</v>
      </c>
      <c r="BU118" s="34">
        <v>2551</v>
      </c>
      <c r="BV118" s="34">
        <v>2068</v>
      </c>
      <c r="BW118" s="34">
        <v>3059</v>
      </c>
      <c r="BX118" s="34">
        <v>3519</v>
      </c>
      <c r="BY118" s="34">
        <v>3673</v>
      </c>
    </row>
    <row r="119" spans="1:77" x14ac:dyDescent="0.35">
      <c r="A119" s="34">
        <v>1994</v>
      </c>
      <c r="B119" s="34">
        <v>1995</v>
      </c>
      <c r="C119" s="44" t="s">
        <v>256</v>
      </c>
      <c r="D119" s="44" t="s">
        <v>744</v>
      </c>
      <c r="E119" s="45" t="s">
        <v>716</v>
      </c>
      <c r="F119" s="34" t="s">
        <v>745</v>
      </c>
      <c r="G119" s="34" t="s">
        <v>745</v>
      </c>
      <c r="H119" s="34" t="s">
        <v>745</v>
      </c>
      <c r="I119" s="34" t="s">
        <v>745</v>
      </c>
      <c r="J119" s="34" t="s">
        <v>745</v>
      </c>
      <c r="K119" s="34" t="s">
        <v>745</v>
      </c>
      <c r="L119" s="34" t="s">
        <v>745</v>
      </c>
      <c r="M119" s="34" t="s">
        <v>745</v>
      </c>
      <c r="N119" s="34" t="s">
        <v>745</v>
      </c>
      <c r="O119" s="34" t="s">
        <v>745</v>
      </c>
      <c r="P119" s="34" t="s">
        <v>745</v>
      </c>
      <c r="Q119" s="34" t="s">
        <v>745</v>
      </c>
      <c r="R119" s="34" t="s">
        <v>745</v>
      </c>
      <c r="S119" s="34" t="s">
        <v>745</v>
      </c>
      <c r="T119" s="34" t="s">
        <v>745</v>
      </c>
      <c r="U119" s="34" t="s">
        <v>745</v>
      </c>
      <c r="V119" s="34" t="s">
        <v>745</v>
      </c>
      <c r="W119" s="34" t="s">
        <v>745</v>
      </c>
      <c r="X119" s="34" t="s">
        <v>745</v>
      </c>
      <c r="Y119" s="34" t="s">
        <v>745</v>
      </c>
      <c r="Z119" s="34" t="s">
        <v>745</v>
      </c>
      <c r="AA119" s="34" t="s">
        <v>745</v>
      </c>
      <c r="AB119" s="34" t="s">
        <v>745</v>
      </c>
      <c r="AC119" s="34" t="s">
        <v>745</v>
      </c>
      <c r="AD119" s="34" t="s">
        <v>745</v>
      </c>
      <c r="AE119" s="34" t="s">
        <v>745</v>
      </c>
      <c r="AF119" s="34" t="s">
        <v>745</v>
      </c>
      <c r="AG119" s="34" t="s">
        <v>745</v>
      </c>
      <c r="AH119" s="34" t="s">
        <v>745</v>
      </c>
      <c r="AI119" s="34" t="s">
        <v>745</v>
      </c>
      <c r="AJ119" s="34" t="s">
        <v>745</v>
      </c>
      <c r="AK119" s="34" t="s">
        <v>745</v>
      </c>
      <c r="AL119" s="34" t="s">
        <v>745</v>
      </c>
      <c r="AM119" s="34" t="s">
        <v>745</v>
      </c>
      <c r="AN119" s="34" t="s">
        <v>745</v>
      </c>
      <c r="AO119" s="34" t="s">
        <v>745</v>
      </c>
      <c r="AP119" s="34" t="s">
        <v>745</v>
      </c>
      <c r="AQ119" s="34" t="s">
        <v>745</v>
      </c>
      <c r="AR119" s="34" t="s">
        <v>745</v>
      </c>
      <c r="AS119" s="34" t="s">
        <v>745</v>
      </c>
      <c r="AT119" s="34" t="s">
        <v>745</v>
      </c>
      <c r="AU119" s="34" t="s">
        <v>745</v>
      </c>
      <c r="AV119" s="34" t="s">
        <v>745</v>
      </c>
      <c r="AW119" s="34" t="s">
        <v>745</v>
      </c>
      <c r="AX119" s="34" t="s">
        <v>745</v>
      </c>
      <c r="AY119" s="34" t="s">
        <v>745</v>
      </c>
      <c r="AZ119" s="34">
        <v>2422</v>
      </c>
      <c r="BA119" s="34">
        <v>3144</v>
      </c>
      <c r="BB119" s="34">
        <v>3204</v>
      </c>
      <c r="BC119" s="34">
        <v>3403</v>
      </c>
      <c r="BD119" s="34">
        <v>2897</v>
      </c>
      <c r="BE119" s="34">
        <v>1906</v>
      </c>
      <c r="BF119" s="34">
        <v>2260</v>
      </c>
      <c r="BG119" s="34">
        <v>2182</v>
      </c>
      <c r="BH119" s="34">
        <v>1672</v>
      </c>
      <c r="BI119" s="34">
        <v>2228</v>
      </c>
      <c r="BJ119" s="34">
        <v>3097</v>
      </c>
      <c r="BK119" s="34">
        <v>3715</v>
      </c>
      <c r="BL119" s="34">
        <v>4744</v>
      </c>
      <c r="BM119" s="34">
        <v>5859</v>
      </c>
      <c r="BN119" s="34">
        <v>9033</v>
      </c>
      <c r="BO119" s="34">
        <v>6940</v>
      </c>
      <c r="BP119" s="34">
        <v>10033</v>
      </c>
      <c r="BQ119" s="34">
        <v>12366</v>
      </c>
      <c r="BR119" s="34">
        <v>11555</v>
      </c>
      <c r="BS119" s="34">
        <v>12142</v>
      </c>
      <c r="BT119" s="34">
        <v>12169</v>
      </c>
      <c r="BU119" s="34">
        <v>10291</v>
      </c>
      <c r="BV119" s="34">
        <v>9753</v>
      </c>
      <c r="BW119" s="34">
        <v>11875</v>
      </c>
      <c r="BX119" s="34">
        <v>13334</v>
      </c>
      <c r="BY119" s="34">
        <v>12544</v>
      </c>
    </row>
    <row r="120" spans="1:77" x14ac:dyDescent="0.35">
      <c r="A120" s="34">
        <v>1951</v>
      </c>
      <c r="B120" s="34">
        <v>1995</v>
      </c>
      <c r="C120" s="44" t="s">
        <v>246</v>
      </c>
      <c r="D120" s="44" t="s">
        <v>744</v>
      </c>
      <c r="E120" s="45" t="s">
        <v>716</v>
      </c>
      <c r="F120" s="34" t="s">
        <v>745</v>
      </c>
      <c r="G120" s="34" t="s">
        <v>745</v>
      </c>
      <c r="H120" s="34" t="s">
        <v>745</v>
      </c>
      <c r="I120" s="34">
        <v>280</v>
      </c>
      <c r="J120" s="34">
        <v>288</v>
      </c>
      <c r="K120" s="34">
        <v>293</v>
      </c>
      <c r="L120" s="34">
        <v>250</v>
      </c>
      <c r="M120" s="34">
        <v>303</v>
      </c>
      <c r="N120" s="34">
        <v>361</v>
      </c>
      <c r="O120" s="34">
        <v>400</v>
      </c>
      <c r="P120" s="34">
        <v>325</v>
      </c>
      <c r="Q120" s="34">
        <v>292</v>
      </c>
      <c r="R120" s="34">
        <v>379</v>
      </c>
      <c r="S120" s="34">
        <v>469</v>
      </c>
      <c r="T120" s="34">
        <v>537</v>
      </c>
      <c r="U120" s="34">
        <v>557</v>
      </c>
      <c r="V120" s="34">
        <v>579</v>
      </c>
      <c r="W120" s="34">
        <v>730</v>
      </c>
      <c r="X120" s="34">
        <v>829</v>
      </c>
      <c r="Y120" s="34">
        <v>825</v>
      </c>
      <c r="Z120" s="34">
        <v>646</v>
      </c>
      <c r="AA120" s="34">
        <v>613</v>
      </c>
      <c r="AB120" s="34">
        <v>623</v>
      </c>
      <c r="AC120" s="34">
        <v>763</v>
      </c>
      <c r="AD120" s="34">
        <v>796</v>
      </c>
      <c r="AE120" s="34">
        <v>1019</v>
      </c>
      <c r="AF120" s="34">
        <v>1531</v>
      </c>
      <c r="AG120" s="34">
        <v>2550</v>
      </c>
      <c r="AH120" s="34">
        <v>2037</v>
      </c>
      <c r="AI120" s="34">
        <v>1911</v>
      </c>
      <c r="AJ120" s="34">
        <v>1175</v>
      </c>
      <c r="AK120" s="34">
        <v>1820</v>
      </c>
      <c r="AL120" s="34">
        <v>2573</v>
      </c>
      <c r="AM120" s="34">
        <v>3160</v>
      </c>
      <c r="AN120" s="34">
        <v>2940</v>
      </c>
      <c r="AO120" s="34">
        <v>2234</v>
      </c>
      <c r="AP120" s="34">
        <v>1881</v>
      </c>
      <c r="AQ120" s="34">
        <v>1767</v>
      </c>
      <c r="AR120" s="34">
        <v>2391</v>
      </c>
      <c r="AS120" s="34">
        <v>3003</v>
      </c>
      <c r="AT120" s="34">
        <v>3109</v>
      </c>
      <c r="AU120" s="34">
        <v>2009</v>
      </c>
      <c r="AV120" s="34">
        <v>2634</v>
      </c>
      <c r="AW120" s="34">
        <v>2813</v>
      </c>
      <c r="AX120" s="34">
        <v>3964</v>
      </c>
      <c r="AY120" s="34">
        <v>4231</v>
      </c>
      <c r="AZ120" s="34">
        <v>5626</v>
      </c>
      <c r="BA120" s="34">
        <v>7584</v>
      </c>
      <c r="BB120" s="34">
        <v>7947</v>
      </c>
      <c r="BC120" s="34">
        <v>8558</v>
      </c>
      <c r="BD120" s="34">
        <v>8220</v>
      </c>
      <c r="BE120" s="34">
        <v>6823</v>
      </c>
      <c r="BF120" s="34">
        <v>7415</v>
      </c>
      <c r="BG120" s="34">
        <v>7316</v>
      </c>
      <c r="BH120" s="34">
        <v>7493</v>
      </c>
      <c r="BI120" s="34">
        <v>8414</v>
      </c>
      <c r="BJ120" s="34">
        <v>10101</v>
      </c>
      <c r="BK120" s="34">
        <v>12502</v>
      </c>
      <c r="BL120" s="34">
        <v>15312</v>
      </c>
      <c r="BM120" s="34">
        <v>20368</v>
      </c>
      <c r="BN120" s="34">
        <v>29953</v>
      </c>
      <c r="BO120" s="34">
        <v>21814</v>
      </c>
      <c r="BP120" s="34">
        <v>30030</v>
      </c>
      <c r="BQ120" s="34">
        <v>37747</v>
      </c>
      <c r="BR120" s="34">
        <v>42545</v>
      </c>
      <c r="BS120" s="34">
        <v>43670</v>
      </c>
      <c r="BT120" s="34">
        <v>42346</v>
      </c>
      <c r="BU120" s="34">
        <v>37924</v>
      </c>
      <c r="BV120" s="34">
        <v>36254</v>
      </c>
      <c r="BW120" s="34">
        <v>39885</v>
      </c>
      <c r="BX120" s="34">
        <v>43262</v>
      </c>
      <c r="BY120" s="34">
        <v>42275</v>
      </c>
    </row>
    <row r="121" spans="1:77" x14ac:dyDescent="0.35">
      <c r="A121" s="34">
        <v>1979</v>
      </c>
      <c r="B121" s="34">
        <v>1995</v>
      </c>
      <c r="C121" s="44" t="s">
        <v>248</v>
      </c>
      <c r="D121" s="44" t="s">
        <v>744</v>
      </c>
      <c r="E121" s="45" t="s">
        <v>716</v>
      </c>
      <c r="F121" s="34" t="s">
        <v>745</v>
      </c>
      <c r="G121" s="34" t="s">
        <v>745</v>
      </c>
      <c r="H121" s="34" t="s">
        <v>745</v>
      </c>
      <c r="I121" s="34" t="s">
        <v>745</v>
      </c>
      <c r="J121" s="34" t="s">
        <v>745</v>
      </c>
      <c r="K121" s="34" t="s">
        <v>745</v>
      </c>
      <c r="L121" s="34" t="s">
        <v>745</v>
      </c>
      <c r="M121" s="34" t="s">
        <v>745</v>
      </c>
      <c r="N121" s="34" t="s">
        <v>745</v>
      </c>
      <c r="O121" s="34" t="s">
        <v>745</v>
      </c>
      <c r="P121" s="34" t="s">
        <v>745</v>
      </c>
      <c r="Q121" s="34" t="s">
        <v>745</v>
      </c>
      <c r="R121" s="34" t="s">
        <v>745</v>
      </c>
      <c r="S121" s="34" t="s">
        <v>745</v>
      </c>
      <c r="T121" s="34" t="s">
        <v>745</v>
      </c>
      <c r="U121" s="34" t="s">
        <v>745</v>
      </c>
      <c r="V121" s="34" t="s">
        <v>745</v>
      </c>
      <c r="W121" s="34" t="s">
        <v>745</v>
      </c>
      <c r="X121" s="34" t="s">
        <v>745</v>
      </c>
      <c r="Y121" s="34" t="s">
        <v>745</v>
      </c>
      <c r="Z121" s="34" t="s">
        <v>745</v>
      </c>
      <c r="AA121" s="34" t="s">
        <v>745</v>
      </c>
      <c r="AB121" s="34" t="s">
        <v>745</v>
      </c>
      <c r="AC121" s="34" t="s">
        <v>745</v>
      </c>
      <c r="AD121" s="34" t="s">
        <v>745</v>
      </c>
      <c r="AE121" s="34" t="s">
        <v>745</v>
      </c>
      <c r="AF121" s="34" t="s">
        <v>745</v>
      </c>
      <c r="AG121" s="34" t="s">
        <v>745</v>
      </c>
      <c r="AH121" s="34" t="s">
        <v>745</v>
      </c>
      <c r="AI121" s="34" t="s">
        <v>745</v>
      </c>
      <c r="AJ121" s="34" t="s">
        <v>745</v>
      </c>
      <c r="AK121" s="34">
        <v>6613</v>
      </c>
      <c r="AL121" s="34">
        <v>8291</v>
      </c>
      <c r="AM121" s="34">
        <v>8478</v>
      </c>
      <c r="AN121" s="34">
        <v>8272</v>
      </c>
      <c r="AO121" s="34">
        <v>7976</v>
      </c>
      <c r="AP121" s="34">
        <v>6432</v>
      </c>
      <c r="AQ121" s="34">
        <v>5455</v>
      </c>
      <c r="AR121" s="34">
        <v>5261</v>
      </c>
      <c r="AS121" s="34">
        <v>7187</v>
      </c>
      <c r="AT121" s="34">
        <v>8731</v>
      </c>
      <c r="AU121" s="34">
        <v>11171</v>
      </c>
      <c r="AV121" s="34">
        <v>13004</v>
      </c>
      <c r="AW121" s="34">
        <v>12862</v>
      </c>
      <c r="AX121" s="34">
        <v>15497</v>
      </c>
      <c r="AY121" s="34">
        <v>18688</v>
      </c>
      <c r="AZ121" s="34">
        <v>22641</v>
      </c>
      <c r="BA121" s="34">
        <v>28341</v>
      </c>
      <c r="BB121" s="34">
        <v>34126</v>
      </c>
      <c r="BC121" s="34">
        <v>38622</v>
      </c>
      <c r="BD121" s="34">
        <v>31496</v>
      </c>
      <c r="BE121" s="34">
        <v>32568</v>
      </c>
      <c r="BF121" s="34">
        <v>37027</v>
      </c>
      <c r="BG121" s="34">
        <v>34921</v>
      </c>
      <c r="BH121" s="34">
        <v>41092</v>
      </c>
      <c r="BI121" s="34">
        <v>42576</v>
      </c>
      <c r="BJ121" s="34">
        <v>46102</v>
      </c>
      <c r="BK121" s="34">
        <v>49487</v>
      </c>
      <c r="BL121" s="34">
        <v>54078</v>
      </c>
      <c r="BM121" s="34">
        <v>57996</v>
      </c>
      <c r="BN121" s="34">
        <v>60420</v>
      </c>
      <c r="BO121" s="34">
        <v>45878</v>
      </c>
      <c r="BP121" s="34">
        <v>58468</v>
      </c>
      <c r="BQ121" s="34">
        <v>63693</v>
      </c>
      <c r="BR121" s="34">
        <v>65350</v>
      </c>
      <c r="BS121" s="34">
        <v>65705</v>
      </c>
      <c r="BT121" s="34">
        <v>68705</v>
      </c>
      <c r="BU121" s="34">
        <v>74751</v>
      </c>
      <c r="BV121" s="34">
        <v>89435</v>
      </c>
      <c r="BW121" s="34">
        <v>101901</v>
      </c>
      <c r="BX121" s="34">
        <v>119330</v>
      </c>
      <c r="BY121" s="34">
        <v>112909</v>
      </c>
    </row>
    <row r="122" spans="1:77" x14ac:dyDescent="0.35">
      <c r="A122" s="34">
        <v>1967</v>
      </c>
      <c r="B122" s="34">
        <v>1995</v>
      </c>
      <c r="C122" s="44" t="s">
        <v>252</v>
      </c>
      <c r="D122" s="44" t="s">
        <v>744</v>
      </c>
      <c r="E122" s="45" t="s">
        <v>716</v>
      </c>
      <c r="F122" s="34" t="s">
        <v>745</v>
      </c>
      <c r="G122" s="34" t="s">
        <v>745</v>
      </c>
      <c r="H122" s="34" t="s">
        <v>745</v>
      </c>
      <c r="I122" s="34" t="s">
        <v>745</v>
      </c>
      <c r="J122" s="34" t="s">
        <v>745</v>
      </c>
      <c r="K122" s="34" t="s">
        <v>745</v>
      </c>
      <c r="L122" s="34" t="s">
        <v>745</v>
      </c>
      <c r="M122" s="34" t="s">
        <v>745</v>
      </c>
      <c r="N122" s="34" t="s">
        <v>745</v>
      </c>
      <c r="O122" s="34" t="s">
        <v>745</v>
      </c>
      <c r="P122" s="34" t="s">
        <v>745</v>
      </c>
      <c r="Q122" s="34" t="s">
        <v>745</v>
      </c>
      <c r="R122" s="34" t="s">
        <v>745</v>
      </c>
      <c r="S122" s="34" t="s">
        <v>745</v>
      </c>
      <c r="T122" s="34" t="s">
        <v>745</v>
      </c>
      <c r="U122" s="34" t="s">
        <v>745</v>
      </c>
      <c r="V122" s="34" t="s">
        <v>745</v>
      </c>
      <c r="W122" s="34" t="s">
        <v>745</v>
      </c>
      <c r="X122" s="34" t="s">
        <v>745</v>
      </c>
      <c r="Y122" s="34">
        <v>2645</v>
      </c>
      <c r="Z122" s="34">
        <v>2853</v>
      </c>
      <c r="AA122" s="34">
        <v>3210</v>
      </c>
      <c r="AB122" s="34">
        <v>3608</v>
      </c>
      <c r="AC122" s="34">
        <v>4038</v>
      </c>
      <c r="AD122" s="34">
        <v>5335</v>
      </c>
      <c r="AE122" s="34">
        <v>7814</v>
      </c>
      <c r="AF122" s="34">
        <v>10482</v>
      </c>
      <c r="AG122" s="34">
        <v>12536</v>
      </c>
      <c r="AH122" s="34">
        <v>13867</v>
      </c>
      <c r="AI122" s="34">
        <v>14674</v>
      </c>
      <c r="AJ122" s="34">
        <v>14744</v>
      </c>
      <c r="AK122" s="34">
        <v>16142</v>
      </c>
      <c r="AL122" s="34">
        <v>19120</v>
      </c>
      <c r="AM122" s="34">
        <v>15530</v>
      </c>
      <c r="AN122" s="34">
        <v>10250</v>
      </c>
      <c r="AO122" s="34">
        <v>10600</v>
      </c>
      <c r="AP122" s="34">
        <v>10650</v>
      </c>
      <c r="AQ122" s="34">
        <v>10840</v>
      </c>
      <c r="AR122" s="34">
        <v>11205</v>
      </c>
      <c r="AS122" s="34">
        <v>10850</v>
      </c>
      <c r="AT122" s="34">
        <v>12245</v>
      </c>
      <c r="AU122" s="34">
        <v>10270</v>
      </c>
      <c r="AV122" s="34">
        <v>11570</v>
      </c>
      <c r="AW122" s="34">
        <v>18390</v>
      </c>
      <c r="AX122" s="34">
        <v>18540</v>
      </c>
      <c r="AY122" s="34">
        <v>20180</v>
      </c>
      <c r="AZ122" s="34">
        <v>22680</v>
      </c>
      <c r="BA122" s="34">
        <v>29050</v>
      </c>
      <c r="BB122" s="34">
        <v>37135</v>
      </c>
      <c r="BC122" s="34">
        <v>42310</v>
      </c>
      <c r="BD122" s="34">
        <v>47055</v>
      </c>
      <c r="BE122" s="34">
        <v>45883</v>
      </c>
      <c r="BF122" s="34">
        <v>49029</v>
      </c>
      <c r="BG122" s="34">
        <v>50184</v>
      </c>
      <c r="BH122" s="34">
        <v>55299</v>
      </c>
      <c r="BI122" s="34">
        <v>68272</v>
      </c>
      <c r="BJ122" s="34">
        <v>89696</v>
      </c>
      <c r="BK122" s="34">
        <v>101639</v>
      </c>
      <c r="BL122" s="34">
        <v>126989</v>
      </c>
      <c r="BM122" s="34">
        <v>165710</v>
      </c>
      <c r="BN122" s="34">
        <v>208804</v>
      </c>
      <c r="BO122" s="34">
        <v>149459</v>
      </c>
      <c r="BP122" s="34">
        <v>178049</v>
      </c>
      <c r="BQ122" s="34">
        <v>210597</v>
      </c>
      <c r="BR122" s="34">
        <v>199060</v>
      </c>
      <c r="BS122" s="34">
        <v>207607</v>
      </c>
      <c r="BT122" s="34">
        <v>223556</v>
      </c>
      <c r="BU122" s="34">
        <v>196473</v>
      </c>
      <c r="BV122" s="34">
        <v>199506</v>
      </c>
      <c r="BW122" s="34">
        <v>233812</v>
      </c>
      <c r="BX122" s="34">
        <v>268959</v>
      </c>
      <c r="BY122" s="34">
        <v>261998</v>
      </c>
    </row>
    <row r="123" spans="1:77" x14ac:dyDescent="0.35">
      <c r="A123" s="34">
        <v>1962</v>
      </c>
      <c r="B123" s="34">
        <v>1995</v>
      </c>
      <c r="C123" s="44" t="s">
        <v>254</v>
      </c>
      <c r="D123" s="44" t="s">
        <v>744</v>
      </c>
      <c r="E123" s="45" t="s">
        <v>716</v>
      </c>
      <c r="F123" s="34" t="s">
        <v>745</v>
      </c>
      <c r="G123" s="34" t="s">
        <v>745</v>
      </c>
      <c r="H123" s="34" t="s">
        <v>745</v>
      </c>
      <c r="I123" s="34" t="s">
        <v>745</v>
      </c>
      <c r="J123" s="34" t="s">
        <v>745</v>
      </c>
      <c r="K123" s="34" t="s">
        <v>745</v>
      </c>
      <c r="L123" s="34" t="s">
        <v>745</v>
      </c>
      <c r="M123" s="34" t="s">
        <v>745</v>
      </c>
      <c r="N123" s="34" t="s">
        <v>745</v>
      </c>
      <c r="O123" s="34" t="s">
        <v>745</v>
      </c>
      <c r="P123" s="34" t="s">
        <v>745</v>
      </c>
      <c r="Q123" s="34" t="s">
        <v>745</v>
      </c>
      <c r="R123" s="34" t="s">
        <v>745</v>
      </c>
      <c r="S123" s="34" t="s">
        <v>745</v>
      </c>
      <c r="T123" s="34">
        <v>601</v>
      </c>
      <c r="U123" s="34">
        <v>660</v>
      </c>
      <c r="V123" s="34">
        <v>778</v>
      </c>
      <c r="W123" s="34">
        <v>897</v>
      </c>
      <c r="X123" s="34">
        <v>1013</v>
      </c>
      <c r="Y123" s="34">
        <v>1015</v>
      </c>
      <c r="Z123" s="34">
        <v>1043</v>
      </c>
      <c r="AA123" s="34">
        <v>1232</v>
      </c>
      <c r="AB123" s="34">
        <v>1556</v>
      </c>
      <c r="AC123" s="34">
        <v>1803</v>
      </c>
      <c r="AD123" s="34">
        <v>2204</v>
      </c>
      <c r="AE123" s="34">
        <v>3015</v>
      </c>
      <c r="AF123" s="34">
        <v>4496</v>
      </c>
      <c r="AG123" s="34">
        <v>3839</v>
      </c>
      <c r="AH123" s="34">
        <v>4220</v>
      </c>
      <c r="AI123" s="34">
        <v>4744</v>
      </c>
      <c r="AJ123" s="34">
        <v>5237</v>
      </c>
      <c r="AK123" s="34">
        <v>6534</v>
      </c>
      <c r="AL123" s="34">
        <v>9309</v>
      </c>
      <c r="AM123" s="34">
        <v>9800</v>
      </c>
      <c r="AN123" s="34">
        <v>9572</v>
      </c>
      <c r="AO123" s="34">
        <v>8240</v>
      </c>
      <c r="AP123" s="34">
        <v>7961</v>
      </c>
      <c r="AQ123" s="34">
        <v>7652</v>
      </c>
      <c r="AR123" s="34">
        <v>9649</v>
      </c>
      <c r="AS123" s="34">
        <v>13967</v>
      </c>
      <c r="AT123" s="34">
        <v>17866</v>
      </c>
      <c r="AU123" s="34">
        <v>19072</v>
      </c>
      <c r="AV123" s="34">
        <v>25263</v>
      </c>
      <c r="AW123" s="34">
        <v>26113</v>
      </c>
      <c r="AX123" s="34">
        <v>29581</v>
      </c>
      <c r="AY123" s="34">
        <v>24212</v>
      </c>
      <c r="AZ123" s="34">
        <v>27061</v>
      </c>
      <c r="BA123" s="34">
        <v>32610</v>
      </c>
      <c r="BB123" s="34">
        <v>35202</v>
      </c>
      <c r="BC123" s="34">
        <v>35055</v>
      </c>
      <c r="BD123" s="34">
        <v>38435</v>
      </c>
      <c r="BE123" s="34">
        <v>39974</v>
      </c>
      <c r="BF123" s="34">
        <v>39952</v>
      </c>
      <c r="BG123" s="34">
        <v>39490</v>
      </c>
      <c r="BH123" s="34">
        <v>40156</v>
      </c>
      <c r="BI123" s="34">
        <v>47200</v>
      </c>
      <c r="BJ123" s="34">
        <v>54948</v>
      </c>
      <c r="BK123" s="34">
        <v>63921</v>
      </c>
      <c r="BL123" s="34">
        <v>70684</v>
      </c>
      <c r="BM123" s="34">
        <v>82129</v>
      </c>
      <c r="BN123" s="34">
        <v>94416</v>
      </c>
      <c r="BO123" s="34">
        <v>71663</v>
      </c>
      <c r="BP123" s="34">
        <v>77749</v>
      </c>
      <c r="BQ123" s="34">
        <v>82896</v>
      </c>
      <c r="BR123" s="34">
        <v>72429</v>
      </c>
      <c r="BS123" s="34">
        <v>75719</v>
      </c>
      <c r="BT123" s="34">
        <v>78389</v>
      </c>
      <c r="BU123" s="34">
        <v>66914</v>
      </c>
      <c r="BV123" s="34">
        <v>67954</v>
      </c>
      <c r="BW123" s="34">
        <v>78763</v>
      </c>
      <c r="BX123" s="34">
        <v>89060</v>
      </c>
      <c r="BY123" s="34">
        <v>89889</v>
      </c>
    </row>
    <row r="124" spans="1:77" x14ac:dyDescent="0.35">
      <c r="A124" s="34">
        <v>1994</v>
      </c>
      <c r="B124" s="34">
        <v>1996</v>
      </c>
      <c r="C124" s="44" t="s">
        <v>258</v>
      </c>
      <c r="D124" s="44" t="s">
        <v>744</v>
      </c>
      <c r="E124" s="45" t="s">
        <v>716</v>
      </c>
      <c r="F124" s="34" t="s">
        <v>745</v>
      </c>
      <c r="G124" s="34" t="s">
        <v>745</v>
      </c>
      <c r="H124" s="34" t="s">
        <v>745</v>
      </c>
      <c r="I124" s="34" t="s">
        <v>745</v>
      </c>
      <c r="J124" s="34" t="s">
        <v>745</v>
      </c>
      <c r="K124" s="34" t="s">
        <v>745</v>
      </c>
      <c r="L124" s="34" t="s">
        <v>745</v>
      </c>
      <c r="M124" s="34" t="s">
        <v>745</v>
      </c>
      <c r="N124" s="34" t="s">
        <v>745</v>
      </c>
      <c r="O124" s="34" t="s">
        <v>745</v>
      </c>
      <c r="P124" s="34" t="s">
        <v>745</v>
      </c>
      <c r="Q124" s="34" t="s">
        <v>745</v>
      </c>
      <c r="R124" s="34" t="s">
        <v>745</v>
      </c>
      <c r="S124" s="34" t="s">
        <v>745</v>
      </c>
      <c r="T124" s="34" t="s">
        <v>745</v>
      </c>
      <c r="U124" s="34" t="s">
        <v>745</v>
      </c>
      <c r="V124" s="34" t="s">
        <v>745</v>
      </c>
      <c r="W124" s="34" t="s">
        <v>745</v>
      </c>
      <c r="X124" s="34" t="s">
        <v>745</v>
      </c>
      <c r="Y124" s="34" t="s">
        <v>745</v>
      </c>
      <c r="Z124" s="34" t="s">
        <v>745</v>
      </c>
      <c r="AA124" s="34" t="s">
        <v>745</v>
      </c>
      <c r="AB124" s="34" t="s">
        <v>745</v>
      </c>
      <c r="AC124" s="34" t="s">
        <v>745</v>
      </c>
      <c r="AD124" s="34" t="s">
        <v>745</v>
      </c>
      <c r="AE124" s="34" t="s">
        <v>745</v>
      </c>
      <c r="AF124" s="34" t="s">
        <v>745</v>
      </c>
      <c r="AG124" s="34" t="s">
        <v>745</v>
      </c>
      <c r="AH124" s="34" t="s">
        <v>745</v>
      </c>
      <c r="AI124" s="34" t="s">
        <v>745</v>
      </c>
      <c r="AJ124" s="34" t="s">
        <v>745</v>
      </c>
      <c r="AK124" s="34" t="s">
        <v>745</v>
      </c>
      <c r="AL124" s="34" t="s">
        <v>745</v>
      </c>
      <c r="AM124" s="34" t="s">
        <v>745</v>
      </c>
      <c r="AN124" s="34" t="s">
        <v>745</v>
      </c>
      <c r="AO124" s="34" t="s">
        <v>745</v>
      </c>
      <c r="AP124" s="34" t="s">
        <v>745</v>
      </c>
      <c r="AQ124" s="34" t="s">
        <v>745</v>
      </c>
      <c r="AR124" s="34" t="s">
        <v>745</v>
      </c>
      <c r="AS124" s="34" t="s">
        <v>745</v>
      </c>
      <c r="AT124" s="34" t="s">
        <v>745</v>
      </c>
      <c r="AU124" s="34" t="s">
        <v>745</v>
      </c>
      <c r="AV124" s="34" t="s">
        <v>745</v>
      </c>
      <c r="AW124" s="34" t="s">
        <v>745</v>
      </c>
      <c r="AX124" s="34" t="s">
        <v>745</v>
      </c>
      <c r="AY124" s="34" t="s">
        <v>745</v>
      </c>
      <c r="AZ124" s="34">
        <v>1927</v>
      </c>
      <c r="BA124" s="34" t="s">
        <v>745</v>
      </c>
      <c r="BB124" s="34">
        <v>2868</v>
      </c>
      <c r="BC124" s="34">
        <v>3322</v>
      </c>
      <c r="BD124" s="34">
        <v>3409</v>
      </c>
      <c r="BE124" s="34">
        <v>2500</v>
      </c>
      <c r="BF124" s="34">
        <v>3252</v>
      </c>
      <c r="BG124" s="34">
        <v>3758</v>
      </c>
      <c r="BH124" s="34">
        <v>4052</v>
      </c>
      <c r="BI124" s="34">
        <v>4897</v>
      </c>
      <c r="BJ124" s="34">
        <v>6005</v>
      </c>
      <c r="BK124" s="34">
        <v>10061</v>
      </c>
      <c r="BL124" s="34">
        <v>16440</v>
      </c>
      <c r="BM124" s="34">
        <v>23429</v>
      </c>
      <c r="BN124" s="34">
        <v>27900</v>
      </c>
      <c r="BO124" s="34">
        <v>24922</v>
      </c>
      <c r="BP124" s="34">
        <v>23240</v>
      </c>
      <c r="BQ124" s="34">
        <v>22328</v>
      </c>
      <c r="BR124" s="34">
        <v>30787</v>
      </c>
      <c r="BS124" s="34">
        <v>27034</v>
      </c>
      <c r="BT124" s="34">
        <v>30448</v>
      </c>
      <c r="BU124" s="34">
        <v>32610</v>
      </c>
      <c r="BV124" s="34">
        <v>32060</v>
      </c>
      <c r="BW124" s="34">
        <v>29896</v>
      </c>
      <c r="BX124" s="34">
        <v>31696</v>
      </c>
      <c r="BY124" s="34">
        <v>29178</v>
      </c>
    </row>
    <row r="125" spans="1:77" x14ac:dyDescent="0.35">
      <c r="A125" s="34">
        <v>1971</v>
      </c>
      <c r="B125" s="34">
        <v>1995</v>
      </c>
      <c r="C125" s="44" t="s">
        <v>260</v>
      </c>
      <c r="D125" s="44" t="s">
        <v>744</v>
      </c>
      <c r="E125" s="45" t="s">
        <v>716</v>
      </c>
      <c r="F125" s="34" t="s">
        <v>745</v>
      </c>
      <c r="G125" s="34" t="s">
        <v>745</v>
      </c>
      <c r="H125" s="34" t="s">
        <v>745</v>
      </c>
      <c r="I125" s="34" t="s">
        <v>745</v>
      </c>
      <c r="J125" s="34" t="s">
        <v>745</v>
      </c>
      <c r="K125" s="34" t="s">
        <v>745</v>
      </c>
      <c r="L125" s="34" t="s">
        <v>745</v>
      </c>
      <c r="M125" s="34" t="s">
        <v>745</v>
      </c>
      <c r="N125" s="34" t="s">
        <v>745</v>
      </c>
      <c r="O125" s="34" t="s">
        <v>745</v>
      </c>
      <c r="P125" s="34" t="s">
        <v>745</v>
      </c>
      <c r="Q125" s="34" t="s">
        <v>745</v>
      </c>
      <c r="R125" s="34" t="s">
        <v>745</v>
      </c>
      <c r="S125" s="34" t="s">
        <v>745</v>
      </c>
      <c r="T125" s="34" t="s">
        <v>745</v>
      </c>
      <c r="U125" s="34" t="s">
        <v>745</v>
      </c>
      <c r="V125" s="34" t="s">
        <v>745</v>
      </c>
      <c r="W125" s="34" t="s">
        <v>745</v>
      </c>
      <c r="X125" s="34" t="s">
        <v>745</v>
      </c>
      <c r="Y125" s="34" t="s">
        <v>745</v>
      </c>
      <c r="Z125" s="34" t="s">
        <v>745</v>
      </c>
      <c r="AA125" s="34" t="s">
        <v>745</v>
      </c>
      <c r="AB125" s="34" t="s">
        <v>745</v>
      </c>
      <c r="AC125" s="34">
        <v>2278</v>
      </c>
      <c r="AD125" s="34">
        <v>2827</v>
      </c>
      <c r="AE125" s="34">
        <v>3738</v>
      </c>
      <c r="AF125" s="34">
        <v>5555</v>
      </c>
      <c r="AG125" s="34">
        <v>5769</v>
      </c>
      <c r="AH125" s="34">
        <v>6583</v>
      </c>
      <c r="AI125" s="34">
        <v>7579</v>
      </c>
      <c r="AJ125" s="34">
        <v>9638</v>
      </c>
      <c r="AK125" s="34">
        <v>11789</v>
      </c>
      <c r="AL125" s="34">
        <v>13200</v>
      </c>
      <c r="AM125" s="34">
        <v>10980</v>
      </c>
      <c r="AN125" s="34">
        <v>8320</v>
      </c>
      <c r="AO125" s="34">
        <v>7640</v>
      </c>
      <c r="AP125" s="34">
        <v>7560</v>
      </c>
      <c r="AQ125" s="34">
        <v>8400</v>
      </c>
      <c r="AR125" s="34">
        <v>8080</v>
      </c>
      <c r="AS125" s="34">
        <v>8310</v>
      </c>
      <c r="AT125" s="34">
        <v>7640</v>
      </c>
      <c r="AU125" s="34">
        <v>8435</v>
      </c>
      <c r="AV125" s="34">
        <v>7600</v>
      </c>
      <c r="AW125" s="34">
        <v>5793</v>
      </c>
      <c r="AX125" s="34">
        <v>6260</v>
      </c>
      <c r="AY125" s="34">
        <v>6522</v>
      </c>
      <c r="AZ125" s="34">
        <v>7109</v>
      </c>
      <c r="BA125" s="34">
        <v>10278</v>
      </c>
      <c r="BB125" s="34">
        <v>11435</v>
      </c>
      <c r="BC125" s="34">
        <v>11280</v>
      </c>
      <c r="BD125" s="34">
        <v>11821</v>
      </c>
      <c r="BE125" s="34">
        <v>10417</v>
      </c>
      <c r="BF125" s="34">
        <v>13148</v>
      </c>
      <c r="BG125" s="34">
        <v>15568</v>
      </c>
      <c r="BH125" s="34">
        <v>17854</v>
      </c>
      <c r="BI125" s="34">
        <v>23983</v>
      </c>
      <c r="BJ125" s="34">
        <v>32691</v>
      </c>
      <c r="BK125" s="34">
        <v>40518</v>
      </c>
      <c r="BL125" s="34">
        <v>51160</v>
      </c>
      <c r="BM125" s="34">
        <v>70314</v>
      </c>
      <c r="BN125" s="34">
        <v>84053</v>
      </c>
      <c r="BO125" s="34">
        <v>54324</v>
      </c>
      <c r="BP125" s="34">
        <v>62109</v>
      </c>
      <c r="BQ125" s="34">
        <v>76480</v>
      </c>
      <c r="BR125" s="34">
        <v>70207</v>
      </c>
      <c r="BS125" s="34">
        <v>73481</v>
      </c>
      <c r="BT125" s="34">
        <v>77748</v>
      </c>
      <c r="BU125" s="34">
        <v>69824</v>
      </c>
      <c r="BV125" s="34">
        <v>74560</v>
      </c>
      <c r="BW125" s="34">
        <v>85486</v>
      </c>
      <c r="BX125" s="34">
        <v>97747</v>
      </c>
      <c r="BY125" s="34">
        <v>96530</v>
      </c>
    </row>
    <row r="126" spans="1:77" x14ac:dyDescent="0.35">
      <c r="B126" s="34">
        <v>2012</v>
      </c>
      <c r="C126" s="44" t="s">
        <v>262</v>
      </c>
      <c r="D126" s="44" t="s">
        <v>744</v>
      </c>
      <c r="E126" s="45" t="s">
        <v>716</v>
      </c>
      <c r="F126" s="34" t="s">
        <v>745</v>
      </c>
      <c r="G126" s="34" t="s">
        <v>745</v>
      </c>
      <c r="H126" s="34" t="s">
        <v>745</v>
      </c>
      <c r="I126" s="34" t="s">
        <v>745</v>
      </c>
      <c r="J126" s="34" t="s">
        <v>745</v>
      </c>
      <c r="K126" s="34" t="s">
        <v>745</v>
      </c>
      <c r="L126" s="34" t="s">
        <v>745</v>
      </c>
      <c r="M126" s="34" t="s">
        <v>745</v>
      </c>
      <c r="N126" s="34" t="s">
        <v>745</v>
      </c>
      <c r="O126" s="34" t="s">
        <v>745</v>
      </c>
      <c r="P126" s="34" t="s">
        <v>745</v>
      </c>
      <c r="Q126" s="34" t="s">
        <v>745</v>
      </c>
      <c r="R126" s="34" t="s">
        <v>745</v>
      </c>
      <c r="S126" s="34" t="s">
        <v>745</v>
      </c>
      <c r="T126" s="34" t="s">
        <v>745</v>
      </c>
      <c r="U126" s="34" t="s">
        <v>745</v>
      </c>
      <c r="V126" s="34" t="s">
        <v>745</v>
      </c>
      <c r="W126" s="34" t="s">
        <v>745</v>
      </c>
      <c r="X126" s="34" t="s">
        <v>745</v>
      </c>
      <c r="Y126" s="34" t="s">
        <v>745</v>
      </c>
      <c r="Z126" s="34" t="s">
        <v>745</v>
      </c>
      <c r="AA126" s="34" t="s">
        <v>745</v>
      </c>
      <c r="AB126" s="34" t="s">
        <v>745</v>
      </c>
      <c r="AC126" s="34" t="s">
        <v>745</v>
      </c>
      <c r="AD126" s="34" t="s">
        <v>745</v>
      </c>
      <c r="AE126" s="34" t="s">
        <v>745</v>
      </c>
      <c r="AF126" s="34" t="s">
        <v>745</v>
      </c>
      <c r="AG126" s="34" t="s">
        <v>745</v>
      </c>
      <c r="AH126" s="34" t="s">
        <v>745</v>
      </c>
      <c r="AI126" s="34" t="s">
        <v>745</v>
      </c>
      <c r="AJ126" s="34" t="s">
        <v>745</v>
      </c>
      <c r="AK126" s="34" t="s">
        <v>745</v>
      </c>
      <c r="AL126" s="34" t="s">
        <v>745</v>
      </c>
      <c r="AM126" s="34" t="s">
        <v>745</v>
      </c>
      <c r="AN126" s="34" t="s">
        <v>745</v>
      </c>
      <c r="AO126" s="34" t="s">
        <v>745</v>
      </c>
      <c r="AP126" s="34" t="s">
        <v>745</v>
      </c>
      <c r="AQ126" s="34" t="s">
        <v>745</v>
      </c>
      <c r="AR126" s="34" t="s">
        <v>745</v>
      </c>
      <c r="AS126" s="34" t="s">
        <v>745</v>
      </c>
      <c r="AT126" s="34" t="s">
        <v>745</v>
      </c>
      <c r="AU126" s="34" t="s">
        <v>745</v>
      </c>
      <c r="AV126" s="34" t="s">
        <v>745</v>
      </c>
      <c r="AW126" s="34" t="s">
        <v>745</v>
      </c>
      <c r="AX126" s="34" t="s">
        <v>745</v>
      </c>
      <c r="AY126" s="34" t="s">
        <v>745</v>
      </c>
      <c r="AZ126" s="34" t="s">
        <v>745</v>
      </c>
      <c r="BA126" s="34" t="s">
        <v>745</v>
      </c>
      <c r="BB126" s="34" t="s">
        <v>745</v>
      </c>
      <c r="BC126" s="34" t="s">
        <v>745</v>
      </c>
      <c r="BD126" s="34" t="s">
        <v>745</v>
      </c>
      <c r="BE126" s="34" t="s">
        <v>745</v>
      </c>
      <c r="BF126" s="34" t="s">
        <v>745</v>
      </c>
      <c r="BG126" s="34" t="s">
        <v>745</v>
      </c>
      <c r="BH126" s="34" t="s">
        <v>745</v>
      </c>
      <c r="BI126" s="34" t="s">
        <v>745</v>
      </c>
      <c r="BJ126" s="34" t="s">
        <v>745</v>
      </c>
      <c r="BK126" s="34" t="s">
        <v>745</v>
      </c>
      <c r="BL126" s="34" t="s">
        <v>745</v>
      </c>
      <c r="BM126" s="34" t="s">
        <v>745</v>
      </c>
      <c r="BN126" s="34" t="s">
        <v>745</v>
      </c>
      <c r="BO126" s="34" t="s">
        <v>745</v>
      </c>
      <c r="BP126" s="34" t="s">
        <v>745</v>
      </c>
      <c r="BQ126" s="34" t="s">
        <v>745</v>
      </c>
      <c r="BR126" s="34">
        <v>335446</v>
      </c>
      <c r="BS126" s="34">
        <v>341269</v>
      </c>
      <c r="BT126" s="34">
        <v>307877</v>
      </c>
      <c r="BU126" s="34">
        <v>193019</v>
      </c>
      <c r="BV126" s="34">
        <v>191493</v>
      </c>
      <c r="BW126" s="34">
        <v>238384</v>
      </c>
      <c r="BX126" s="34">
        <v>248856</v>
      </c>
      <c r="BY126" s="34">
        <v>254598</v>
      </c>
    </row>
    <row r="127" spans="1:77" x14ac:dyDescent="0.35">
      <c r="A127" s="34">
        <v>1966</v>
      </c>
      <c r="B127" s="34">
        <v>1996</v>
      </c>
      <c r="C127" s="44" t="s">
        <v>264</v>
      </c>
      <c r="D127" s="44" t="s">
        <v>744</v>
      </c>
      <c r="E127" s="45" t="s">
        <v>716</v>
      </c>
      <c r="F127" s="34" t="s">
        <v>745</v>
      </c>
      <c r="G127" s="34" t="s">
        <v>745</v>
      </c>
      <c r="H127" s="34" t="s">
        <v>745</v>
      </c>
      <c r="I127" s="34" t="s">
        <v>745</v>
      </c>
      <c r="J127" s="34" t="s">
        <v>745</v>
      </c>
      <c r="K127" s="34" t="s">
        <v>745</v>
      </c>
      <c r="L127" s="34" t="s">
        <v>745</v>
      </c>
      <c r="M127" s="34" t="s">
        <v>745</v>
      </c>
      <c r="N127" s="34" t="s">
        <v>745</v>
      </c>
      <c r="O127" s="34" t="s">
        <v>745</v>
      </c>
      <c r="P127" s="34" t="s">
        <v>745</v>
      </c>
      <c r="Q127" s="34" t="s">
        <v>745</v>
      </c>
      <c r="R127" s="34" t="s">
        <v>745</v>
      </c>
      <c r="S127" s="34" t="s">
        <v>745</v>
      </c>
      <c r="T127" s="34" t="s">
        <v>745</v>
      </c>
      <c r="U127" s="34" t="s">
        <v>745</v>
      </c>
      <c r="V127" s="34" t="s">
        <v>745</v>
      </c>
      <c r="W127" s="34" t="s">
        <v>745</v>
      </c>
      <c r="X127" s="34">
        <v>21</v>
      </c>
      <c r="Y127" s="34">
        <v>20</v>
      </c>
      <c r="Z127" s="34">
        <v>22</v>
      </c>
      <c r="AA127" s="34">
        <v>24</v>
      </c>
      <c r="AB127" s="34">
        <v>29</v>
      </c>
      <c r="AC127" s="34">
        <v>33</v>
      </c>
      <c r="AD127" s="34">
        <v>35</v>
      </c>
      <c r="AE127" s="34">
        <v>34</v>
      </c>
      <c r="AF127" s="34">
        <v>58</v>
      </c>
      <c r="AG127" s="34">
        <v>99</v>
      </c>
      <c r="AH127" s="34">
        <v>106</v>
      </c>
      <c r="AI127" s="34">
        <v>123</v>
      </c>
      <c r="AJ127" s="34">
        <v>188</v>
      </c>
      <c r="AK127" s="34">
        <v>192</v>
      </c>
      <c r="AL127" s="34">
        <v>243</v>
      </c>
      <c r="AM127" s="34">
        <v>283</v>
      </c>
      <c r="AN127" s="34">
        <v>286</v>
      </c>
      <c r="AO127" s="34">
        <v>279</v>
      </c>
      <c r="AP127" s="34">
        <v>278</v>
      </c>
      <c r="AQ127" s="34">
        <v>298</v>
      </c>
      <c r="AR127" s="34">
        <v>349</v>
      </c>
      <c r="AS127" s="34">
        <v>352</v>
      </c>
      <c r="AT127" s="34">
        <v>370</v>
      </c>
      <c r="AU127" s="34">
        <v>333</v>
      </c>
      <c r="AV127" s="34">
        <v>288</v>
      </c>
      <c r="AW127" s="34">
        <v>306</v>
      </c>
      <c r="AX127" s="34">
        <v>288</v>
      </c>
      <c r="AY127" s="34">
        <v>332</v>
      </c>
      <c r="AZ127" s="34">
        <v>236</v>
      </c>
      <c r="BA127" s="34" t="s">
        <v>745</v>
      </c>
      <c r="BB127" s="34">
        <v>258</v>
      </c>
      <c r="BC127" s="34">
        <v>297</v>
      </c>
      <c r="BD127" s="34">
        <v>285</v>
      </c>
      <c r="BE127" s="34">
        <v>253</v>
      </c>
      <c r="BF127" s="34">
        <v>211</v>
      </c>
      <c r="BG127" s="34">
        <v>281</v>
      </c>
      <c r="BH127" s="34">
        <v>248</v>
      </c>
      <c r="BI127" s="34">
        <v>259</v>
      </c>
      <c r="BJ127" s="34">
        <v>284</v>
      </c>
      <c r="BK127" s="34">
        <v>471</v>
      </c>
      <c r="BL127" s="34">
        <v>591</v>
      </c>
      <c r="BM127" s="34">
        <v>771</v>
      </c>
      <c r="BN127" s="34">
        <v>1174</v>
      </c>
      <c r="BO127" s="34">
        <v>1308</v>
      </c>
      <c r="BP127" s="34">
        <v>1431</v>
      </c>
      <c r="BQ127" s="34">
        <v>2039</v>
      </c>
      <c r="BR127" s="34">
        <v>2300</v>
      </c>
      <c r="BS127" s="34">
        <v>2302</v>
      </c>
      <c r="BT127" s="34">
        <v>2470</v>
      </c>
      <c r="BU127" s="34">
        <v>2382</v>
      </c>
      <c r="BV127" s="34">
        <v>2254</v>
      </c>
      <c r="BW127" s="34">
        <v>2239</v>
      </c>
      <c r="BX127" s="34">
        <v>2445</v>
      </c>
      <c r="BY127" s="34">
        <v>2703</v>
      </c>
    </row>
    <row r="128" spans="1:77" x14ac:dyDescent="0.35">
      <c r="A128" s="34">
        <v>1994</v>
      </c>
      <c r="B128" s="34">
        <v>1996</v>
      </c>
      <c r="C128" s="44" t="s">
        <v>168</v>
      </c>
      <c r="D128" s="44" t="s">
        <v>744</v>
      </c>
      <c r="E128" s="45" t="s">
        <v>716</v>
      </c>
      <c r="F128" s="34" t="s">
        <v>745</v>
      </c>
      <c r="G128" s="34" t="s">
        <v>745</v>
      </c>
      <c r="H128" s="34" t="s">
        <v>745</v>
      </c>
      <c r="I128" s="34" t="s">
        <v>745</v>
      </c>
      <c r="J128" s="34" t="s">
        <v>745</v>
      </c>
      <c r="K128" s="34" t="s">
        <v>745</v>
      </c>
      <c r="L128" s="34" t="s">
        <v>745</v>
      </c>
      <c r="M128" s="34" t="s">
        <v>745</v>
      </c>
      <c r="N128" s="34" t="s">
        <v>745</v>
      </c>
      <c r="O128" s="34" t="s">
        <v>745</v>
      </c>
      <c r="P128" s="34" t="s">
        <v>745</v>
      </c>
      <c r="Q128" s="34" t="s">
        <v>745</v>
      </c>
      <c r="R128" s="34" t="s">
        <v>745</v>
      </c>
      <c r="S128" s="34" t="s">
        <v>745</v>
      </c>
      <c r="T128" s="34" t="s">
        <v>745</v>
      </c>
      <c r="U128" s="34" t="s">
        <v>745</v>
      </c>
      <c r="V128" s="34" t="s">
        <v>745</v>
      </c>
      <c r="W128" s="34" t="s">
        <v>745</v>
      </c>
      <c r="X128" s="34" t="s">
        <v>745</v>
      </c>
      <c r="Y128" s="34" t="s">
        <v>745</v>
      </c>
      <c r="Z128" s="34" t="s">
        <v>745</v>
      </c>
      <c r="AA128" s="34" t="s">
        <v>745</v>
      </c>
      <c r="AB128" s="34" t="s">
        <v>745</v>
      </c>
      <c r="AC128" s="34" t="s">
        <v>745</v>
      </c>
      <c r="AD128" s="34" t="s">
        <v>745</v>
      </c>
      <c r="AE128" s="34" t="s">
        <v>745</v>
      </c>
      <c r="AF128" s="34" t="s">
        <v>745</v>
      </c>
      <c r="AG128" s="34" t="s">
        <v>745</v>
      </c>
      <c r="AH128" s="34" t="s">
        <v>745</v>
      </c>
      <c r="AI128" s="34" t="s">
        <v>745</v>
      </c>
      <c r="AJ128" s="34" t="s">
        <v>745</v>
      </c>
      <c r="AK128" s="34" t="s">
        <v>745</v>
      </c>
      <c r="AL128" s="34" t="s">
        <v>745</v>
      </c>
      <c r="AM128" s="34" t="s">
        <v>745</v>
      </c>
      <c r="AN128" s="34" t="s">
        <v>745</v>
      </c>
      <c r="AO128" s="34" t="s">
        <v>745</v>
      </c>
      <c r="AP128" s="34" t="s">
        <v>745</v>
      </c>
      <c r="AQ128" s="34" t="s">
        <v>745</v>
      </c>
      <c r="AR128" s="34" t="s">
        <v>745</v>
      </c>
      <c r="AS128" s="34" t="s">
        <v>745</v>
      </c>
      <c r="AT128" s="34" t="s">
        <v>745</v>
      </c>
      <c r="AU128" s="34" t="s">
        <v>745</v>
      </c>
      <c r="AV128" s="34" t="s">
        <v>745</v>
      </c>
      <c r="AW128" s="34" t="s">
        <v>745</v>
      </c>
      <c r="AX128" s="34" t="s">
        <v>745</v>
      </c>
      <c r="AY128" s="34" t="s">
        <v>745</v>
      </c>
      <c r="AZ128" s="34">
        <v>128</v>
      </c>
      <c r="BA128" s="34" t="s">
        <v>745</v>
      </c>
      <c r="BB128" s="34">
        <v>149</v>
      </c>
      <c r="BC128" s="34">
        <v>147</v>
      </c>
      <c r="BD128" s="34">
        <v>149</v>
      </c>
      <c r="BE128" s="34">
        <v>153</v>
      </c>
      <c r="BF128" s="34">
        <v>196</v>
      </c>
      <c r="BG128" s="34">
        <v>189</v>
      </c>
      <c r="BH128" s="34">
        <v>201</v>
      </c>
      <c r="BI128" s="34">
        <v>199</v>
      </c>
      <c r="BJ128" s="34">
        <v>183</v>
      </c>
      <c r="BK128" s="34">
        <v>210</v>
      </c>
      <c r="BL128" s="34">
        <v>250</v>
      </c>
      <c r="BM128" s="34">
        <v>272</v>
      </c>
      <c r="BN128" s="34">
        <v>325</v>
      </c>
      <c r="BO128" s="34">
        <v>296</v>
      </c>
      <c r="BP128" s="34">
        <v>270</v>
      </c>
      <c r="BQ128" s="34">
        <v>247</v>
      </c>
      <c r="BR128" s="34">
        <v>226</v>
      </c>
      <c r="BS128" s="34">
        <v>249</v>
      </c>
      <c r="BT128" s="34">
        <v>268</v>
      </c>
      <c r="BU128" s="34">
        <v>297</v>
      </c>
      <c r="BV128" s="34">
        <v>333</v>
      </c>
      <c r="BW128" s="34">
        <v>309</v>
      </c>
      <c r="BX128" s="34">
        <v>335</v>
      </c>
      <c r="BY128" s="34">
        <v>338</v>
      </c>
    </row>
    <row r="129" spans="1:77" x14ac:dyDescent="0.35">
      <c r="A129" s="34">
        <v>1993</v>
      </c>
      <c r="B129" s="34">
        <v>1995</v>
      </c>
      <c r="C129" s="44" t="s">
        <v>176</v>
      </c>
      <c r="D129" s="44" t="s">
        <v>744</v>
      </c>
      <c r="E129" s="45" t="s">
        <v>716</v>
      </c>
      <c r="F129" s="34" t="s">
        <v>745</v>
      </c>
      <c r="G129" s="34" t="s">
        <v>745</v>
      </c>
      <c r="H129" s="34" t="s">
        <v>745</v>
      </c>
      <c r="I129" s="34" t="s">
        <v>745</v>
      </c>
      <c r="J129" s="34" t="s">
        <v>745</v>
      </c>
      <c r="K129" s="34" t="s">
        <v>745</v>
      </c>
      <c r="L129" s="34" t="s">
        <v>745</v>
      </c>
      <c r="M129" s="34" t="s">
        <v>745</v>
      </c>
      <c r="N129" s="34" t="s">
        <v>745</v>
      </c>
      <c r="O129" s="34" t="s">
        <v>745</v>
      </c>
      <c r="P129" s="34" t="s">
        <v>745</v>
      </c>
      <c r="Q129" s="34" t="s">
        <v>745</v>
      </c>
      <c r="R129" s="34" t="s">
        <v>745</v>
      </c>
      <c r="S129" s="34" t="s">
        <v>745</v>
      </c>
      <c r="T129" s="34" t="s">
        <v>745</v>
      </c>
      <c r="U129" s="34" t="s">
        <v>745</v>
      </c>
      <c r="V129" s="34" t="s">
        <v>745</v>
      </c>
      <c r="W129" s="34" t="s">
        <v>745</v>
      </c>
      <c r="X129" s="34" t="s">
        <v>745</v>
      </c>
      <c r="Y129" s="34" t="s">
        <v>745</v>
      </c>
      <c r="Z129" s="34" t="s">
        <v>745</v>
      </c>
      <c r="AA129" s="34" t="s">
        <v>745</v>
      </c>
      <c r="AB129" s="34" t="s">
        <v>745</v>
      </c>
      <c r="AC129" s="34" t="s">
        <v>745</v>
      </c>
      <c r="AD129" s="34" t="s">
        <v>745</v>
      </c>
      <c r="AE129" s="34" t="s">
        <v>745</v>
      </c>
      <c r="AF129" s="34" t="s">
        <v>745</v>
      </c>
      <c r="AG129" s="34" t="s">
        <v>745</v>
      </c>
      <c r="AH129" s="34" t="s">
        <v>745</v>
      </c>
      <c r="AI129" s="34" t="s">
        <v>745</v>
      </c>
      <c r="AJ129" s="34" t="s">
        <v>745</v>
      </c>
      <c r="AK129" s="34" t="s">
        <v>745</v>
      </c>
      <c r="AL129" s="34" t="s">
        <v>745</v>
      </c>
      <c r="AM129" s="34" t="s">
        <v>745</v>
      </c>
      <c r="AN129" s="34" t="s">
        <v>745</v>
      </c>
      <c r="AO129" s="34" t="s">
        <v>745</v>
      </c>
      <c r="AP129" s="34" t="s">
        <v>745</v>
      </c>
      <c r="AQ129" s="34" t="s">
        <v>745</v>
      </c>
      <c r="AR129" s="34" t="s">
        <v>745</v>
      </c>
      <c r="AS129" s="34" t="s">
        <v>745</v>
      </c>
      <c r="AT129" s="34" t="s">
        <v>745</v>
      </c>
      <c r="AU129" s="34" t="s">
        <v>745</v>
      </c>
      <c r="AV129" s="34" t="s">
        <v>745</v>
      </c>
      <c r="AW129" s="34" t="s">
        <v>745</v>
      </c>
      <c r="AX129" s="34" t="s">
        <v>745</v>
      </c>
      <c r="AY129" s="34">
        <v>300</v>
      </c>
      <c r="AZ129" s="34">
        <v>303</v>
      </c>
      <c r="BA129" s="34">
        <v>307</v>
      </c>
      <c r="BB129" s="34">
        <v>313</v>
      </c>
      <c r="BC129" s="34">
        <v>332</v>
      </c>
      <c r="BD129" s="34">
        <v>328</v>
      </c>
      <c r="BE129" s="34">
        <v>355</v>
      </c>
      <c r="BF129" s="34">
        <v>355</v>
      </c>
      <c r="BG129" s="34">
        <v>355</v>
      </c>
      <c r="BH129" s="34">
        <v>309</v>
      </c>
      <c r="BI129" s="34">
        <v>403</v>
      </c>
      <c r="BJ129" s="34">
        <v>422</v>
      </c>
      <c r="BK129" s="34">
        <v>486</v>
      </c>
      <c r="BL129" s="34">
        <v>592</v>
      </c>
      <c r="BM129" s="34">
        <v>614</v>
      </c>
      <c r="BN129" s="34">
        <v>656</v>
      </c>
      <c r="BO129" s="34">
        <v>520</v>
      </c>
      <c r="BP129" s="34">
        <v>662</v>
      </c>
      <c r="BQ129" s="34">
        <v>697</v>
      </c>
      <c r="BR129" s="34">
        <v>644</v>
      </c>
      <c r="BS129" s="34">
        <v>620</v>
      </c>
      <c r="BT129" s="34">
        <v>627</v>
      </c>
      <c r="BU129" s="34">
        <v>570</v>
      </c>
      <c r="BV129" s="34">
        <v>655</v>
      </c>
      <c r="BW129" s="34">
        <v>655</v>
      </c>
      <c r="BX129" s="34">
        <v>659</v>
      </c>
      <c r="BY129" s="34">
        <v>598</v>
      </c>
    </row>
    <row r="130" spans="1:77" x14ac:dyDescent="0.35">
      <c r="A130" s="34">
        <v>1993</v>
      </c>
      <c r="B130" s="34">
        <v>1995</v>
      </c>
      <c r="C130" s="44" t="s">
        <v>318</v>
      </c>
      <c r="D130" s="44" t="s">
        <v>744</v>
      </c>
      <c r="E130" s="45" t="s">
        <v>716</v>
      </c>
      <c r="F130" s="34" t="s">
        <v>745</v>
      </c>
      <c r="G130" s="34" t="s">
        <v>745</v>
      </c>
      <c r="H130" s="34" t="s">
        <v>745</v>
      </c>
      <c r="I130" s="34" t="s">
        <v>745</v>
      </c>
      <c r="J130" s="34" t="s">
        <v>745</v>
      </c>
      <c r="K130" s="34" t="s">
        <v>745</v>
      </c>
      <c r="L130" s="34" t="s">
        <v>745</v>
      </c>
      <c r="M130" s="34" t="s">
        <v>745</v>
      </c>
      <c r="N130" s="34" t="s">
        <v>745</v>
      </c>
      <c r="O130" s="34" t="s">
        <v>745</v>
      </c>
      <c r="P130" s="34" t="s">
        <v>745</v>
      </c>
      <c r="Q130" s="34" t="s">
        <v>745</v>
      </c>
      <c r="R130" s="34" t="s">
        <v>745</v>
      </c>
      <c r="S130" s="34" t="s">
        <v>745</v>
      </c>
      <c r="T130" s="34" t="s">
        <v>745</v>
      </c>
      <c r="U130" s="34" t="s">
        <v>745</v>
      </c>
      <c r="V130" s="34" t="s">
        <v>745</v>
      </c>
      <c r="W130" s="34" t="s">
        <v>745</v>
      </c>
      <c r="X130" s="34" t="s">
        <v>745</v>
      </c>
      <c r="Y130" s="34" t="s">
        <v>745</v>
      </c>
      <c r="Z130" s="34" t="s">
        <v>745</v>
      </c>
      <c r="AA130" s="34" t="s">
        <v>745</v>
      </c>
      <c r="AB130" s="34" t="s">
        <v>745</v>
      </c>
      <c r="AC130" s="34" t="s">
        <v>745</v>
      </c>
      <c r="AD130" s="34" t="s">
        <v>745</v>
      </c>
      <c r="AE130" s="34" t="s">
        <v>745</v>
      </c>
      <c r="AF130" s="34" t="s">
        <v>745</v>
      </c>
      <c r="AG130" s="34" t="s">
        <v>745</v>
      </c>
      <c r="AH130" s="34" t="s">
        <v>745</v>
      </c>
      <c r="AI130" s="34" t="s">
        <v>745</v>
      </c>
      <c r="AJ130" s="34" t="s">
        <v>745</v>
      </c>
      <c r="AK130" s="34" t="s">
        <v>745</v>
      </c>
      <c r="AL130" s="34" t="s">
        <v>745</v>
      </c>
      <c r="AM130" s="34" t="s">
        <v>745</v>
      </c>
      <c r="AN130" s="34" t="s">
        <v>745</v>
      </c>
      <c r="AO130" s="34" t="s">
        <v>745</v>
      </c>
      <c r="AP130" s="34" t="s">
        <v>745</v>
      </c>
      <c r="AQ130" s="34" t="s">
        <v>745</v>
      </c>
      <c r="AR130" s="34" t="s">
        <v>745</v>
      </c>
      <c r="AS130" s="34" t="s">
        <v>745</v>
      </c>
      <c r="AT130" s="34" t="s">
        <v>745</v>
      </c>
      <c r="AU130" s="34" t="s">
        <v>745</v>
      </c>
      <c r="AV130" s="34" t="s">
        <v>745</v>
      </c>
      <c r="AW130" s="34" t="s">
        <v>745</v>
      </c>
      <c r="AX130" s="34" t="s">
        <v>745</v>
      </c>
      <c r="AY130" s="34">
        <v>134</v>
      </c>
      <c r="AZ130" s="34">
        <v>130</v>
      </c>
      <c r="BA130" s="34">
        <v>136</v>
      </c>
      <c r="BB130" s="34">
        <v>132</v>
      </c>
      <c r="BC130" s="34">
        <v>188</v>
      </c>
      <c r="BD130" s="34">
        <v>193</v>
      </c>
      <c r="BE130" s="34">
        <v>201</v>
      </c>
      <c r="BF130" s="34">
        <v>163</v>
      </c>
      <c r="BG130" s="34">
        <v>186</v>
      </c>
      <c r="BH130" s="34">
        <v>174</v>
      </c>
      <c r="BI130" s="34">
        <v>201</v>
      </c>
      <c r="BJ130" s="34">
        <v>226</v>
      </c>
      <c r="BK130" s="34">
        <v>240</v>
      </c>
      <c r="BL130" s="34">
        <v>271</v>
      </c>
      <c r="BM130" s="34">
        <v>327</v>
      </c>
      <c r="BN130" s="34">
        <v>373</v>
      </c>
      <c r="BO130" s="34">
        <v>333</v>
      </c>
      <c r="BP130" s="34">
        <v>338</v>
      </c>
      <c r="BQ130" s="34">
        <v>332</v>
      </c>
      <c r="BR130" s="34">
        <v>356</v>
      </c>
      <c r="BS130" s="34">
        <v>370</v>
      </c>
      <c r="BT130" s="34">
        <v>361</v>
      </c>
      <c r="BU130" s="34">
        <v>334</v>
      </c>
      <c r="BV130" s="34">
        <v>335</v>
      </c>
      <c r="BW130" s="34">
        <v>330</v>
      </c>
      <c r="BX130" s="34">
        <v>354</v>
      </c>
      <c r="BY130" s="34">
        <v>335</v>
      </c>
    </row>
    <row r="131" spans="1:77" x14ac:dyDescent="0.35">
      <c r="B131" s="34">
        <v>2012</v>
      </c>
      <c r="C131" s="44" t="s">
        <v>326</v>
      </c>
      <c r="D131" s="44" t="s">
        <v>744</v>
      </c>
      <c r="E131" s="45" t="s">
        <v>716</v>
      </c>
      <c r="F131" s="34" t="s">
        <v>745</v>
      </c>
      <c r="G131" s="34" t="s">
        <v>745</v>
      </c>
      <c r="H131" s="34" t="s">
        <v>745</v>
      </c>
      <c r="I131" s="34" t="s">
        <v>745</v>
      </c>
      <c r="J131" s="34" t="s">
        <v>745</v>
      </c>
      <c r="K131" s="34" t="s">
        <v>745</v>
      </c>
      <c r="L131" s="34" t="s">
        <v>745</v>
      </c>
      <c r="M131" s="34" t="s">
        <v>745</v>
      </c>
      <c r="N131" s="34" t="s">
        <v>745</v>
      </c>
      <c r="O131" s="34" t="s">
        <v>745</v>
      </c>
      <c r="P131" s="34" t="s">
        <v>745</v>
      </c>
      <c r="Q131" s="34" t="s">
        <v>745</v>
      </c>
      <c r="R131" s="34" t="s">
        <v>745</v>
      </c>
      <c r="S131" s="34" t="s">
        <v>745</v>
      </c>
      <c r="T131" s="34" t="s">
        <v>745</v>
      </c>
      <c r="U131" s="34" t="s">
        <v>745</v>
      </c>
      <c r="V131" s="34" t="s">
        <v>745</v>
      </c>
      <c r="W131" s="34" t="s">
        <v>745</v>
      </c>
      <c r="X131" s="34" t="s">
        <v>745</v>
      </c>
      <c r="Y131" s="34" t="s">
        <v>745</v>
      </c>
      <c r="Z131" s="34" t="s">
        <v>745</v>
      </c>
      <c r="AA131" s="34" t="s">
        <v>745</v>
      </c>
      <c r="AB131" s="34" t="s">
        <v>745</v>
      </c>
      <c r="AC131" s="34" t="s">
        <v>745</v>
      </c>
      <c r="AD131" s="34" t="s">
        <v>745</v>
      </c>
      <c r="AE131" s="34" t="s">
        <v>745</v>
      </c>
      <c r="AF131" s="34" t="s">
        <v>745</v>
      </c>
      <c r="AG131" s="34" t="s">
        <v>745</v>
      </c>
      <c r="AH131" s="34" t="s">
        <v>745</v>
      </c>
      <c r="AI131" s="34" t="s">
        <v>745</v>
      </c>
      <c r="AJ131" s="34" t="s">
        <v>745</v>
      </c>
      <c r="AK131" s="34" t="s">
        <v>745</v>
      </c>
      <c r="AL131" s="34" t="s">
        <v>745</v>
      </c>
      <c r="AM131" s="34" t="s">
        <v>745</v>
      </c>
      <c r="AN131" s="34" t="s">
        <v>745</v>
      </c>
      <c r="AO131" s="34" t="s">
        <v>745</v>
      </c>
      <c r="AP131" s="34" t="s">
        <v>745</v>
      </c>
      <c r="AQ131" s="34" t="s">
        <v>745</v>
      </c>
      <c r="AR131" s="34" t="s">
        <v>745</v>
      </c>
      <c r="AS131" s="34" t="s">
        <v>745</v>
      </c>
      <c r="AT131" s="34" t="s">
        <v>745</v>
      </c>
      <c r="AU131" s="34" t="s">
        <v>745</v>
      </c>
      <c r="AV131" s="34" t="s">
        <v>745</v>
      </c>
      <c r="AW131" s="34" t="s">
        <v>745</v>
      </c>
      <c r="AX131" s="34" t="s">
        <v>745</v>
      </c>
      <c r="AY131" s="34" t="s">
        <v>745</v>
      </c>
      <c r="AZ131" s="34" t="s">
        <v>745</v>
      </c>
      <c r="BA131" s="34" t="s">
        <v>745</v>
      </c>
      <c r="BB131" s="34" t="s">
        <v>745</v>
      </c>
      <c r="BC131" s="34" t="s">
        <v>745</v>
      </c>
      <c r="BD131" s="34" t="s">
        <v>745</v>
      </c>
      <c r="BE131" s="34" t="s">
        <v>745</v>
      </c>
      <c r="BF131" s="34" t="s">
        <v>745</v>
      </c>
      <c r="BG131" s="34" t="s">
        <v>745</v>
      </c>
      <c r="BH131" s="34" t="s">
        <v>745</v>
      </c>
      <c r="BI131" s="34" t="s">
        <v>745</v>
      </c>
      <c r="BJ131" s="34" t="s">
        <v>745</v>
      </c>
      <c r="BK131" s="34" t="s">
        <v>745</v>
      </c>
      <c r="BL131" s="34" t="s">
        <v>745</v>
      </c>
      <c r="BM131" s="34" t="s">
        <v>745</v>
      </c>
      <c r="BN131" s="34" t="s">
        <v>745</v>
      </c>
      <c r="BO131" s="34" t="s">
        <v>745</v>
      </c>
      <c r="BP131" s="34" t="s">
        <v>745</v>
      </c>
      <c r="BQ131" s="34" t="s">
        <v>745</v>
      </c>
      <c r="BR131" s="34">
        <v>346</v>
      </c>
      <c r="BS131" s="34">
        <v>367</v>
      </c>
      <c r="BT131" s="34">
        <v>388</v>
      </c>
      <c r="BU131" s="34">
        <v>371</v>
      </c>
      <c r="BV131" s="34">
        <v>350</v>
      </c>
      <c r="BW131" s="34">
        <v>356</v>
      </c>
      <c r="BX131" s="34">
        <v>363</v>
      </c>
      <c r="BY131" s="34">
        <v>388</v>
      </c>
    </row>
    <row r="132" spans="1:77" x14ac:dyDescent="0.35">
      <c r="B132" s="34">
        <v>2005</v>
      </c>
      <c r="C132" s="44" t="s">
        <v>747</v>
      </c>
      <c r="D132" s="44" t="s">
        <v>744</v>
      </c>
      <c r="E132" s="45" t="s">
        <v>716</v>
      </c>
      <c r="F132" s="34" t="s">
        <v>745</v>
      </c>
      <c r="G132" s="34" t="s">
        <v>745</v>
      </c>
      <c r="H132" s="34" t="s">
        <v>745</v>
      </c>
      <c r="I132" s="34" t="s">
        <v>745</v>
      </c>
      <c r="J132" s="34" t="s">
        <v>745</v>
      </c>
      <c r="K132" s="34" t="s">
        <v>745</v>
      </c>
      <c r="L132" s="34" t="s">
        <v>745</v>
      </c>
      <c r="M132" s="34" t="s">
        <v>745</v>
      </c>
      <c r="N132" s="34" t="s">
        <v>745</v>
      </c>
      <c r="O132" s="34" t="s">
        <v>745</v>
      </c>
      <c r="P132" s="34" t="s">
        <v>745</v>
      </c>
      <c r="Q132" s="34" t="s">
        <v>745</v>
      </c>
      <c r="R132" s="34" t="s">
        <v>745</v>
      </c>
      <c r="S132" s="34" t="s">
        <v>745</v>
      </c>
      <c r="T132" s="34" t="s">
        <v>745</v>
      </c>
      <c r="U132" s="34" t="s">
        <v>745</v>
      </c>
      <c r="V132" s="34" t="s">
        <v>745</v>
      </c>
      <c r="W132" s="34" t="s">
        <v>745</v>
      </c>
      <c r="X132" s="34" t="s">
        <v>745</v>
      </c>
      <c r="Y132" s="34" t="s">
        <v>745</v>
      </c>
      <c r="Z132" s="34" t="s">
        <v>745</v>
      </c>
      <c r="AA132" s="34" t="s">
        <v>745</v>
      </c>
      <c r="AB132" s="34" t="s">
        <v>745</v>
      </c>
      <c r="AC132" s="34" t="s">
        <v>745</v>
      </c>
      <c r="AD132" s="34" t="s">
        <v>745</v>
      </c>
      <c r="AE132" s="34" t="s">
        <v>745</v>
      </c>
      <c r="AF132" s="34" t="s">
        <v>745</v>
      </c>
      <c r="AG132" s="34" t="s">
        <v>745</v>
      </c>
      <c r="AH132" s="34" t="s">
        <v>745</v>
      </c>
      <c r="AI132" s="34" t="s">
        <v>745</v>
      </c>
      <c r="AJ132" s="34" t="s">
        <v>745</v>
      </c>
      <c r="AK132" s="34" t="s">
        <v>745</v>
      </c>
      <c r="AL132" s="34" t="s">
        <v>745</v>
      </c>
      <c r="AM132" s="34" t="s">
        <v>745</v>
      </c>
      <c r="AN132" s="34" t="s">
        <v>745</v>
      </c>
      <c r="AO132" s="34" t="s">
        <v>745</v>
      </c>
      <c r="AP132" s="34" t="s">
        <v>745</v>
      </c>
      <c r="AQ132" s="34" t="s">
        <v>745</v>
      </c>
      <c r="AR132" s="34" t="s">
        <v>745</v>
      </c>
      <c r="AS132" s="34" t="s">
        <v>745</v>
      </c>
      <c r="AT132" s="34" t="s">
        <v>745</v>
      </c>
      <c r="AU132" s="34" t="s">
        <v>745</v>
      </c>
      <c r="AV132" s="34" t="s">
        <v>745</v>
      </c>
      <c r="AW132" s="34" t="s">
        <v>745</v>
      </c>
      <c r="AX132" s="34" t="s">
        <v>745</v>
      </c>
      <c r="AY132" s="34" t="s">
        <v>745</v>
      </c>
      <c r="AZ132" s="34" t="s">
        <v>745</v>
      </c>
      <c r="BA132" s="34" t="s">
        <v>745</v>
      </c>
      <c r="BB132" s="34" t="s">
        <v>745</v>
      </c>
      <c r="BC132" s="34" t="s">
        <v>745</v>
      </c>
      <c r="BD132" s="34" t="s">
        <v>745</v>
      </c>
      <c r="BE132" s="34" t="s">
        <v>745</v>
      </c>
      <c r="BF132" s="34" t="s">
        <v>745</v>
      </c>
      <c r="BG132" s="34" t="s">
        <v>745</v>
      </c>
      <c r="BH132" s="34" t="s">
        <v>745</v>
      </c>
      <c r="BI132" s="34" t="s">
        <v>745</v>
      </c>
      <c r="BJ132" s="34" t="s">
        <v>745</v>
      </c>
      <c r="BK132" s="34">
        <v>59459</v>
      </c>
      <c r="BL132" s="34">
        <v>69800</v>
      </c>
      <c r="BM132" s="34">
        <v>90214</v>
      </c>
      <c r="BN132" s="34">
        <v>115134</v>
      </c>
      <c r="BO132" s="34">
        <v>95552</v>
      </c>
      <c r="BP132" s="34">
        <v>106863</v>
      </c>
      <c r="BQ132" s="34">
        <v>131586</v>
      </c>
      <c r="BR132" s="34">
        <v>155593</v>
      </c>
      <c r="BS132" s="34">
        <v>168155</v>
      </c>
      <c r="BT132" s="34">
        <v>173834</v>
      </c>
      <c r="BU132" s="34">
        <v>174676</v>
      </c>
      <c r="BV132" s="34">
        <v>140170</v>
      </c>
      <c r="BW132" s="34">
        <v>134519</v>
      </c>
      <c r="BX132" s="34">
        <v>137065</v>
      </c>
      <c r="BY132" s="34">
        <v>153163</v>
      </c>
    </row>
    <row r="133" spans="1:77" x14ac:dyDescent="0.35">
      <c r="A133" s="34">
        <v>1963</v>
      </c>
      <c r="B133" s="34">
        <v>1995</v>
      </c>
      <c r="C133" s="44" t="s">
        <v>268</v>
      </c>
      <c r="D133" s="44" t="s">
        <v>744</v>
      </c>
      <c r="E133" s="45" t="s">
        <v>716</v>
      </c>
      <c r="F133" s="34" t="s">
        <v>745</v>
      </c>
      <c r="G133" s="34" t="s">
        <v>745</v>
      </c>
      <c r="H133" s="34" t="s">
        <v>745</v>
      </c>
      <c r="I133" s="34" t="s">
        <v>745</v>
      </c>
      <c r="J133" s="34" t="s">
        <v>745</v>
      </c>
      <c r="K133" s="34" t="s">
        <v>745</v>
      </c>
      <c r="L133" s="34" t="s">
        <v>745</v>
      </c>
      <c r="M133" s="34" t="s">
        <v>745</v>
      </c>
      <c r="N133" s="34" t="s">
        <v>745</v>
      </c>
      <c r="O133" s="34" t="s">
        <v>745</v>
      </c>
      <c r="P133" s="34" t="s">
        <v>745</v>
      </c>
      <c r="Q133" s="34" t="s">
        <v>745</v>
      </c>
      <c r="R133" s="34" t="s">
        <v>745</v>
      </c>
      <c r="S133" s="34" t="s">
        <v>745</v>
      </c>
      <c r="T133" s="34" t="s">
        <v>745</v>
      </c>
      <c r="U133" s="34">
        <v>171</v>
      </c>
      <c r="V133" s="34">
        <v>177</v>
      </c>
      <c r="W133" s="34">
        <v>163</v>
      </c>
      <c r="X133" s="34">
        <v>160</v>
      </c>
      <c r="Y133" s="34">
        <v>165</v>
      </c>
      <c r="Z133" s="34">
        <v>186</v>
      </c>
      <c r="AA133" s="34">
        <v>194</v>
      </c>
      <c r="AB133" s="34">
        <v>194</v>
      </c>
      <c r="AC133" s="34">
        <v>219</v>
      </c>
      <c r="AD133" s="34">
        <v>280</v>
      </c>
      <c r="AE133" s="34">
        <v>361</v>
      </c>
      <c r="AF133" s="34">
        <v>498</v>
      </c>
      <c r="AG133" s="34">
        <v>583</v>
      </c>
      <c r="AH133" s="34">
        <v>636</v>
      </c>
      <c r="AI133" s="34">
        <v>764</v>
      </c>
      <c r="AJ133" s="34">
        <v>755</v>
      </c>
      <c r="AK133" s="34">
        <v>931</v>
      </c>
      <c r="AL133" s="34">
        <v>1052</v>
      </c>
      <c r="AM133" s="34">
        <v>1076</v>
      </c>
      <c r="AN133" s="34">
        <v>992</v>
      </c>
      <c r="AO133" s="34">
        <v>1025</v>
      </c>
      <c r="AP133" s="34">
        <v>981</v>
      </c>
      <c r="AQ133" s="34">
        <v>826</v>
      </c>
      <c r="AR133" s="34">
        <v>961</v>
      </c>
      <c r="AS133" s="34">
        <v>1024</v>
      </c>
      <c r="AT133" s="34">
        <v>1080</v>
      </c>
      <c r="AU133" s="34">
        <v>1221</v>
      </c>
      <c r="AV133" s="34">
        <v>1219</v>
      </c>
      <c r="AW133" s="34">
        <v>1173</v>
      </c>
      <c r="AX133" s="34">
        <v>1034</v>
      </c>
      <c r="AY133" s="34">
        <v>1087</v>
      </c>
      <c r="AZ133" s="34">
        <v>1022</v>
      </c>
      <c r="BA133" s="34">
        <v>1412</v>
      </c>
      <c r="BB133" s="34">
        <v>1436</v>
      </c>
      <c r="BC133" s="34">
        <v>1335</v>
      </c>
      <c r="BD133" s="34">
        <v>1455</v>
      </c>
      <c r="BE133" s="34">
        <v>1564</v>
      </c>
      <c r="BF133" s="34">
        <v>1519</v>
      </c>
      <c r="BG133" s="34">
        <v>1730</v>
      </c>
      <c r="BH133" s="34">
        <v>1958</v>
      </c>
      <c r="BI133" s="34">
        <v>2391</v>
      </c>
      <c r="BJ133" s="34">
        <v>2839</v>
      </c>
      <c r="BK133" s="34">
        <v>3498</v>
      </c>
      <c r="BL133" s="34">
        <v>3671</v>
      </c>
      <c r="BM133" s="34">
        <v>4871</v>
      </c>
      <c r="BN133" s="34">
        <v>6528</v>
      </c>
      <c r="BO133" s="34">
        <v>4713</v>
      </c>
      <c r="BP133" s="34">
        <v>4782</v>
      </c>
      <c r="BQ133" s="34">
        <v>5909</v>
      </c>
      <c r="BR133" s="34">
        <v>6434</v>
      </c>
      <c r="BS133" s="34">
        <v>6552</v>
      </c>
      <c r="BT133" s="34">
        <v>6555</v>
      </c>
      <c r="BU133" s="34">
        <v>5595</v>
      </c>
      <c r="BV133" s="34">
        <v>5478</v>
      </c>
      <c r="BW133" s="34">
        <v>6729</v>
      </c>
      <c r="BX133" s="34">
        <v>8071</v>
      </c>
      <c r="BY133" s="34">
        <v>8143</v>
      </c>
    </row>
    <row r="134" spans="1:77" x14ac:dyDescent="0.35">
      <c r="B134" s="34">
        <v>2015</v>
      </c>
      <c r="C134" s="44" t="s">
        <v>288</v>
      </c>
      <c r="D134" s="44" t="s">
        <v>744</v>
      </c>
      <c r="E134" s="45" t="s">
        <v>716</v>
      </c>
      <c r="F134" s="34" t="s">
        <v>745</v>
      </c>
      <c r="G134" s="34" t="s">
        <v>745</v>
      </c>
      <c r="H134" s="34" t="s">
        <v>745</v>
      </c>
      <c r="I134" s="34" t="s">
        <v>745</v>
      </c>
      <c r="J134" s="34" t="s">
        <v>745</v>
      </c>
      <c r="K134" s="34" t="s">
        <v>745</v>
      </c>
      <c r="L134" s="34" t="s">
        <v>745</v>
      </c>
      <c r="M134" s="34" t="s">
        <v>745</v>
      </c>
      <c r="N134" s="34" t="s">
        <v>745</v>
      </c>
      <c r="O134" s="34" t="s">
        <v>745</v>
      </c>
      <c r="P134" s="34" t="s">
        <v>745</v>
      </c>
      <c r="Q134" s="34" t="s">
        <v>745</v>
      </c>
      <c r="R134" s="34" t="s">
        <v>745</v>
      </c>
      <c r="S134" s="34" t="s">
        <v>745</v>
      </c>
      <c r="T134" s="34" t="s">
        <v>745</v>
      </c>
      <c r="U134" s="34" t="s">
        <v>745</v>
      </c>
      <c r="V134" s="34" t="s">
        <v>745</v>
      </c>
      <c r="W134" s="34" t="s">
        <v>745</v>
      </c>
      <c r="X134" s="34" t="s">
        <v>745</v>
      </c>
      <c r="Y134" s="34" t="s">
        <v>745</v>
      </c>
      <c r="Z134" s="34" t="s">
        <v>745</v>
      </c>
      <c r="AA134" s="34" t="s">
        <v>745</v>
      </c>
      <c r="AB134" s="34" t="s">
        <v>745</v>
      </c>
      <c r="AC134" s="34" t="s">
        <v>745</v>
      </c>
      <c r="AD134" s="34" t="s">
        <v>745</v>
      </c>
      <c r="AE134" s="34" t="s">
        <v>745</v>
      </c>
      <c r="AF134" s="34" t="s">
        <v>745</v>
      </c>
      <c r="AG134" s="34" t="s">
        <v>745</v>
      </c>
      <c r="AH134" s="34" t="s">
        <v>745</v>
      </c>
      <c r="AI134" s="34" t="s">
        <v>745</v>
      </c>
      <c r="AJ134" s="34" t="s">
        <v>745</v>
      </c>
      <c r="AK134" s="34" t="s">
        <v>745</v>
      </c>
      <c r="AL134" s="34" t="s">
        <v>745</v>
      </c>
      <c r="AM134" s="34" t="s">
        <v>745</v>
      </c>
      <c r="AN134" s="34" t="s">
        <v>745</v>
      </c>
      <c r="AO134" s="34" t="s">
        <v>745</v>
      </c>
      <c r="AP134" s="34" t="s">
        <v>745</v>
      </c>
      <c r="AQ134" s="34" t="s">
        <v>745</v>
      </c>
      <c r="AR134" s="34" t="s">
        <v>745</v>
      </c>
      <c r="AS134" s="34" t="s">
        <v>745</v>
      </c>
      <c r="AT134" s="34" t="s">
        <v>745</v>
      </c>
      <c r="AU134" s="34" t="s">
        <v>745</v>
      </c>
      <c r="AV134" s="34" t="s">
        <v>745</v>
      </c>
      <c r="AW134" s="34" t="s">
        <v>745</v>
      </c>
      <c r="AX134" s="34" t="s">
        <v>745</v>
      </c>
      <c r="AY134" s="34" t="s">
        <v>745</v>
      </c>
      <c r="AZ134" s="34" t="s">
        <v>745</v>
      </c>
      <c r="BA134" s="34" t="s">
        <v>745</v>
      </c>
      <c r="BB134" s="34" t="s">
        <v>745</v>
      </c>
      <c r="BC134" s="34" t="s">
        <v>745</v>
      </c>
      <c r="BD134" s="34" t="s">
        <v>745</v>
      </c>
      <c r="BE134" s="34" t="s">
        <v>745</v>
      </c>
      <c r="BF134" s="34" t="s">
        <v>745</v>
      </c>
      <c r="BG134" s="34" t="s">
        <v>745</v>
      </c>
      <c r="BH134" s="34" t="s">
        <v>745</v>
      </c>
      <c r="BI134" s="34" t="s">
        <v>745</v>
      </c>
      <c r="BJ134" s="34" t="s">
        <v>745</v>
      </c>
      <c r="BK134" s="34" t="s">
        <v>745</v>
      </c>
      <c r="BL134" s="34" t="s">
        <v>745</v>
      </c>
      <c r="BM134" s="34" t="s">
        <v>745</v>
      </c>
      <c r="BN134" s="34" t="s">
        <v>745</v>
      </c>
      <c r="BO134" s="34" t="s">
        <v>745</v>
      </c>
      <c r="BP134" s="34" t="s">
        <v>745</v>
      </c>
      <c r="BQ134" s="34" t="s">
        <v>745</v>
      </c>
      <c r="BR134" s="34" t="s">
        <v>745</v>
      </c>
      <c r="BS134" s="34" t="s">
        <v>745</v>
      </c>
      <c r="BT134" s="34" t="s">
        <v>745</v>
      </c>
      <c r="BU134" s="34">
        <v>991</v>
      </c>
      <c r="BV134" s="34">
        <v>1040</v>
      </c>
      <c r="BW134" s="34">
        <v>1302</v>
      </c>
      <c r="BX134" s="34">
        <v>1271</v>
      </c>
      <c r="BY134" s="34">
        <v>1167</v>
      </c>
    </row>
    <row r="135" spans="1:77" x14ac:dyDescent="0.35">
      <c r="A135" s="34">
        <v>1961</v>
      </c>
      <c r="B135" s="34">
        <v>1995</v>
      </c>
      <c r="C135" s="44" t="s">
        <v>274</v>
      </c>
      <c r="D135" s="44" t="s">
        <v>744</v>
      </c>
      <c r="E135" s="45" t="s">
        <v>716</v>
      </c>
      <c r="F135" s="34" t="s">
        <v>745</v>
      </c>
      <c r="G135" s="34" t="s">
        <v>745</v>
      </c>
      <c r="H135" s="34" t="s">
        <v>745</v>
      </c>
      <c r="I135" s="34" t="s">
        <v>745</v>
      </c>
      <c r="J135" s="34" t="s">
        <v>745</v>
      </c>
      <c r="K135" s="34" t="s">
        <v>745</v>
      </c>
      <c r="L135" s="34" t="s">
        <v>745</v>
      </c>
      <c r="M135" s="34" t="s">
        <v>745</v>
      </c>
      <c r="N135" s="34" t="s">
        <v>745</v>
      </c>
      <c r="O135" s="34" t="s">
        <v>745</v>
      </c>
      <c r="P135" s="34" t="s">
        <v>745</v>
      </c>
      <c r="Q135" s="34" t="s">
        <v>745</v>
      </c>
      <c r="R135" s="34" t="s">
        <v>745</v>
      </c>
      <c r="S135" s="34">
        <v>91</v>
      </c>
      <c r="T135" s="34">
        <v>85</v>
      </c>
      <c r="U135" s="34">
        <v>84</v>
      </c>
      <c r="V135" s="34">
        <v>99</v>
      </c>
      <c r="W135" s="34">
        <v>108</v>
      </c>
      <c r="X135" s="34">
        <v>100</v>
      </c>
      <c r="Y135" s="34">
        <v>90</v>
      </c>
      <c r="Z135" s="34">
        <v>90</v>
      </c>
      <c r="AA135" s="34">
        <v>112</v>
      </c>
      <c r="AB135" s="34">
        <v>116</v>
      </c>
      <c r="AC135" s="34">
        <v>113</v>
      </c>
      <c r="AD135" s="34">
        <v>119</v>
      </c>
      <c r="AE135" s="34">
        <v>155</v>
      </c>
      <c r="AF135" s="34">
        <v>222</v>
      </c>
      <c r="AG135" s="34">
        <v>185</v>
      </c>
      <c r="AH135" s="34">
        <v>153</v>
      </c>
      <c r="AI135" s="34">
        <v>181</v>
      </c>
      <c r="AJ135" s="34">
        <v>279</v>
      </c>
      <c r="AK135" s="34">
        <v>316</v>
      </c>
      <c r="AL135" s="34">
        <v>427</v>
      </c>
      <c r="AM135" s="34">
        <v>328</v>
      </c>
      <c r="AN135" s="34">
        <v>298</v>
      </c>
      <c r="AO135" s="34">
        <v>160</v>
      </c>
      <c r="AP135" s="34">
        <v>157</v>
      </c>
      <c r="AQ135" s="34">
        <v>151</v>
      </c>
      <c r="AR135" s="34">
        <v>132</v>
      </c>
      <c r="AS135" s="34">
        <v>137</v>
      </c>
      <c r="AT135" s="34">
        <v>156</v>
      </c>
      <c r="AU135" s="34">
        <v>183</v>
      </c>
      <c r="AV135" s="34">
        <v>149</v>
      </c>
      <c r="AW135" s="34">
        <v>163</v>
      </c>
      <c r="AX135" s="34">
        <v>146</v>
      </c>
      <c r="AY135" s="34">
        <v>147</v>
      </c>
      <c r="AZ135" s="34">
        <v>150</v>
      </c>
      <c r="BA135" s="34">
        <v>133</v>
      </c>
      <c r="BB135" s="34">
        <v>211</v>
      </c>
      <c r="BC135" s="34">
        <v>93</v>
      </c>
      <c r="BD135" s="34">
        <v>95</v>
      </c>
      <c r="BE135" s="34">
        <v>81</v>
      </c>
      <c r="BF135" s="34">
        <v>149</v>
      </c>
      <c r="BG135" s="34">
        <v>182</v>
      </c>
      <c r="BH135" s="34">
        <v>264</v>
      </c>
      <c r="BI135" s="34">
        <v>303</v>
      </c>
      <c r="BJ135" s="34">
        <v>286</v>
      </c>
      <c r="BK135" s="34">
        <v>345</v>
      </c>
      <c r="BL135" s="34">
        <v>389</v>
      </c>
      <c r="BM135" s="34">
        <v>445</v>
      </c>
      <c r="BN135" s="34">
        <v>534</v>
      </c>
      <c r="BO135" s="34">
        <v>520</v>
      </c>
      <c r="BP135" s="34">
        <v>770</v>
      </c>
      <c r="BQ135" s="34">
        <v>1717</v>
      </c>
      <c r="BR135" s="34">
        <v>1604</v>
      </c>
      <c r="BS135" s="34">
        <v>1780</v>
      </c>
      <c r="BT135" s="34">
        <v>1568</v>
      </c>
      <c r="BU135" s="34">
        <v>1530</v>
      </c>
      <c r="BV135" s="34">
        <v>1068</v>
      </c>
      <c r="BW135" s="34">
        <v>1301</v>
      </c>
      <c r="BX135" s="34">
        <v>1354</v>
      </c>
      <c r="BY135" s="34">
        <v>1502</v>
      </c>
    </row>
    <row r="136" spans="1:77" x14ac:dyDescent="0.35">
      <c r="A136" s="34">
        <v>1973</v>
      </c>
      <c r="B136" s="34">
        <v>1995</v>
      </c>
      <c r="C136" s="44" t="s">
        <v>270</v>
      </c>
      <c r="D136" s="44" t="s">
        <v>744</v>
      </c>
      <c r="E136" s="45" t="s">
        <v>716</v>
      </c>
      <c r="F136" s="34" t="s">
        <v>745</v>
      </c>
      <c r="G136" s="34" t="s">
        <v>745</v>
      </c>
      <c r="H136" s="34" t="s">
        <v>745</v>
      </c>
      <c r="I136" s="34" t="s">
        <v>745</v>
      </c>
      <c r="J136" s="34" t="s">
        <v>745</v>
      </c>
      <c r="K136" s="34" t="s">
        <v>745</v>
      </c>
      <c r="L136" s="34" t="s">
        <v>745</v>
      </c>
      <c r="M136" s="34" t="s">
        <v>745</v>
      </c>
      <c r="N136" s="34" t="s">
        <v>745</v>
      </c>
      <c r="O136" s="34" t="s">
        <v>745</v>
      </c>
      <c r="P136" s="34" t="s">
        <v>745</v>
      </c>
      <c r="Q136" s="34" t="s">
        <v>745</v>
      </c>
      <c r="R136" s="34" t="s">
        <v>745</v>
      </c>
      <c r="S136" s="34" t="s">
        <v>745</v>
      </c>
      <c r="T136" s="34" t="s">
        <v>745</v>
      </c>
      <c r="U136" s="34" t="s">
        <v>745</v>
      </c>
      <c r="V136" s="34" t="s">
        <v>745</v>
      </c>
      <c r="W136" s="34" t="s">
        <v>745</v>
      </c>
      <c r="X136" s="34" t="s">
        <v>745</v>
      </c>
      <c r="Y136" s="34" t="s">
        <v>745</v>
      </c>
      <c r="Z136" s="34" t="s">
        <v>745</v>
      </c>
      <c r="AA136" s="34" t="s">
        <v>745</v>
      </c>
      <c r="AB136" s="34" t="s">
        <v>745</v>
      </c>
      <c r="AC136" s="34" t="s">
        <v>745</v>
      </c>
      <c r="AD136" s="34" t="s">
        <v>745</v>
      </c>
      <c r="AE136" s="34">
        <v>5127</v>
      </c>
      <c r="AF136" s="34">
        <v>8380</v>
      </c>
      <c r="AG136" s="34">
        <v>8133</v>
      </c>
      <c r="AH136" s="34">
        <v>9071</v>
      </c>
      <c r="AI136" s="34">
        <v>10471</v>
      </c>
      <c r="AJ136" s="34">
        <v>13061</v>
      </c>
      <c r="AK136" s="34">
        <v>17643</v>
      </c>
      <c r="AL136" s="34">
        <v>24007</v>
      </c>
      <c r="AM136" s="34">
        <v>27572</v>
      </c>
      <c r="AN136" s="34">
        <v>28167</v>
      </c>
      <c r="AO136" s="34">
        <v>28158</v>
      </c>
      <c r="AP136" s="34">
        <v>28667</v>
      </c>
      <c r="AQ136" s="34">
        <v>26285</v>
      </c>
      <c r="AR136" s="34">
        <v>25511</v>
      </c>
      <c r="AS136" s="34">
        <v>32559</v>
      </c>
      <c r="AT136" s="34">
        <v>43864</v>
      </c>
      <c r="AU136" s="34">
        <v>49656</v>
      </c>
      <c r="AV136" s="34">
        <v>60899</v>
      </c>
      <c r="AW136" s="34">
        <v>66293</v>
      </c>
      <c r="AX136" s="34">
        <v>72171</v>
      </c>
      <c r="AY136" s="34">
        <v>85234</v>
      </c>
      <c r="AZ136" s="34">
        <v>102670</v>
      </c>
      <c r="BA136" s="34">
        <v>124507</v>
      </c>
      <c r="BB136" s="34">
        <v>131338</v>
      </c>
      <c r="BC136" s="34">
        <v>132437</v>
      </c>
      <c r="BD136" s="34">
        <v>101732</v>
      </c>
      <c r="BE136" s="34">
        <v>111060</v>
      </c>
      <c r="BF136" s="34">
        <v>134545</v>
      </c>
      <c r="BG136" s="34">
        <v>116000</v>
      </c>
      <c r="BH136" s="34">
        <v>116441</v>
      </c>
      <c r="BI136" s="34">
        <v>136218</v>
      </c>
      <c r="BJ136" s="34">
        <v>173599</v>
      </c>
      <c r="BK136" s="34">
        <v>200047</v>
      </c>
      <c r="BL136" s="34">
        <v>238710</v>
      </c>
      <c r="BM136" s="34">
        <v>263155</v>
      </c>
      <c r="BN136" s="34">
        <v>319780</v>
      </c>
      <c r="BO136" s="34">
        <v>245785</v>
      </c>
      <c r="BP136" s="34">
        <v>310791</v>
      </c>
      <c r="BQ136" s="34">
        <v>365770</v>
      </c>
      <c r="BR136" s="34">
        <v>379723</v>
      </c>
      <c r="BS136" s="34">
        <v>373016</v>
      </c>
      <c r="BT136" s="34">
        <v>377914</v>
      </c>
      <c r="BU136" s="34">
        <v>297087</v>
      </c>
      <c r="BV136" s="34">
        <v>283339</v>
      </c>
      <c r="BW136" s="34">
        <v>327923</v>
      </c>
      <c r="BX136" s="34">
        <v>370881</v>
      </c>
      <c r="BY136" s="34">
        <v>359266</v>
      </c>
    </row>
    <row r="137" spans="1:77" x14ac:dyDescent="0.35">
      <c r="A137" s="34">
        <v>1993</v>
      </c>
      <c r="B137" s="34">
        <v>1995</v>
      </c>
      <c r="C137" s="44" t="s">
        <v>280</v>
      </c>
      <c r="D137" s="44" t="s">
        <v>744</v>
      </c>
      <c r="E137" s="45" t="s">
        <v>716</v>
      </c>
      <c r="F137" s="34" t="s">
        <v>745</v>
      </c>
      <c r="G137" s="34" t="s">
        <v>745</v>
      </c>
      <c r="H137" s="34" t="s">
        <v>745</v>
      </c>
      <c r="I137" s="34" t="s">
        <v>745</v>
      </c>
      <c r="J137" s="34" t="s">
        <v>745</v>
      </c>
      <c r="K137" s="34" t="s">
        <v>745</v>
      </c>
      <c r="L137" s="34" t="s">
        <v>745</v>
      </c>
      <c r="M137" s="34" t="s">
        <v>745</v>
      </c>
      <c r="N137" s="34" t="s">
        <v>745</v>
      </c>
      <c r="O137" s="34" t="s">
        <v>745</v>
      </c>
      <c r="P137" s="34" t="s">
        <v>745</v>
      </c>
      <c r="Q137" s="34" t="s">
        <v>745</v>
      </c>
      <c r="R137" s="34" t="s">
        <v>745</v>
      </c>
      <c r="S137" s="34" t="s">
        <v>745</v>
      </c>
      <c r="T137" s="34" t="s">
        <v>745</v>
      </c>
      <c r="U137" s="34" t="s">
        <v>745</v>
      </c>
      <c r="V137" s="34" t="s">
        <v>745</v>
      </c>
      <c r="W137" s="34" t="s">
        <v>745</v>
      </c>
      <c r="X137" s="34" t="s">
        <v>745</v>
      </c>
      <c r="Y137" s="34" t="s">
        <v>745</v>
      </c>
      <c r="Z137" s="34" t="s">
        <v>745</v>
      </c>
      <c r="AA137" s="34" t="s">
        <v>745</v>
      </c>
      <c r="AB137" s="34" t="s">
        <v>745</v>
      </c>
      <c r="AC137" s="34" t="s">
        <v>745</v>
      </c>
      <c r="AD137" s="34" t="s">
        <v>745</v>
      </c>
      <c r="AE137" s="34" t="s">
        <v>745</v>
      </c>
      <c r="AF137" s="34" t="s">
        <v>745</v>
      </c>
      <c r="AG137" s="34" t="s">
        <v>745</v>
      </c>
      <c r="AH137" s="34" t="s">
        <v>745</v>
      </c>
      <c r="AI137" s="34" t="s">
        <v>745</v>
      </c>
      <c r="AJ137" s="34" t="s">
        <v>745</v>
      </c>
      <c r="AK137" s="34" t="s">
        <v>745</v>
      </c>
      <c r="AL137" s="34" t="s">
        <v>745</v>
      </c>
      <c r="AM137" s="34" t="s">
        <v>745</v>
      </c>
      <c r="AN137" s="34" t="s">
        <v>745</v>
      </c>
      <c r="AO137" s="34" t="s">
        <v>745</v>
      </c>
      <c r="AP137" s="34" t="s">
        <v>745</v>
      </c>
      <c r="AQ137" s="34" t="s">
        <v>745</v>
      </c>
      <c r="AR137" s="34" t="s">
        <v>745</v>
      </c>
      <c r="AS137" s="34" t="s">
        <v>745</v>
      </c>
      <c r="AT137" s="34" t="s">
        <v>745</v>
      </c>
      <c r="AU137" s="34" t="s">
        <v>745</v>
      </c>
      <c r="AV137" s="34" t="s">
        <v>745</v>
      </c>
      <c r="AW137" s="34" t="s">
        <v>745</v>
      </c>
      <c r="AX137" s="34" t="s">
        <v>745</v>
      </c>
      <c r="AY137" s="34">
        <v>6325</v>
      </c>
      <c r="AZ137" s="34">
        <v>6610</v>
      </c>
      <c r="BA137" s="34">
        <v>8770</v>
      </c>
      <c r="BB137" s="34">
        <v>11125</v>
      </c>
      <c r="BC137" s="34">
        <v>11725</v>
      </c>
      <c r="BD137" s="34">
        <v>13078</v>
      </c>
      <c r="BE137" s="34">
        <v>11318</v>
      </c>
      <c r="BF137" s="34">
        <v>12760</v>
      </c>
      <c r="BG137" s="34">
        <v>14760</v>
      </c>
      <c r="BH137" s="34">
        <v>16564</v>
      </c>
      <c r="BI137" s="34">
        <v>22523</v>
      </c>
      <c r="BJ137" s="34">
        <v>29862</v>
      </c>
      <c r="BK137" s="34">
        <v>34531</v>
      </c>
      <c r="BL137" s="34">
        <v>45102</v>
      </c>
      <c r="BM137" s="34">
        <v>60831</v>
      </c>
      <c r="BN137" s="34">
        <v>73979</v>
      </c>
      <c r="BO137" s="34">
        <v>55773</v>
      </c>
      <c r="BP137" s="34">
        <v>66615</v>
      </c>
      <c r="BQ137" s="34">
        <v>80187</v>
      </c>
      <c r="BR137" s="34">
        <v>77443</v>
      </c>
      <c r="BS137" s="34">
        <v>81915</v>
      </c>
      <c r="BT137" s="34">
        <v>81549</v>
      </c>
      <c r="BU137" s="34">
        <v>72837</v>
      </c>
      <c r="BV137" s="34">
        <v>74680</v>
      </c>
      <c r="BW137" s="34">
        <v>81617</v>
      </c>
      <c r="BX137" s="34">
        <v>92902</v>
      </c>
      <c r="BY137" s="34">
        <v>90092</v>
      </c>
    </row>
    <row r="138" spans="1:77" x14ac:dyDescent="0.35">
      <c r="A138" s="34">
        <v>1994</v>
      </c>
      <c r="B138" s="34">
        <v>1995</v>
      </c>
      <c r="C138" s="44" t="s">
        <v>282</v>
      </c>
      <c r="D138" s="44" t="s">
        <v>744</v>
      </c>
      <c r="E138" s="45" t="s">
        <v>716</v>
      </c>
      <c r="F138" s="34" t="s">
        <v>745</v>
      </c>
      <c r="G138" s="34" t="s">
        <v>745</v>
      </c>
      <c r="H138" s="34" t="s">
        <v>745</v>
      </c>
      <c r="I138" s="34" t="s">
        <v>745</v>
      </c>
      <c r="J138" s="34" t="s">
        <v>745</v>
      </c>
      <c r="K138" s="34" t="s">
        <v>745</v>
      </c>
      <c r="L138" s="34" t="s">
        <v>745</v>
      </c>
      <c r="M138" s="34" t="s">
        <v>745</v>
      </c>
      <c r="N138" s="34" t="s">
        <v>745</v>
      </c>
      <c r="O138" s="34" t="s">
        <v>745</v>
      </c>
      <c r="P138" s="34" t="s">
        <v>745</v>
      </c>
      <c r="Q138" s="34" t="s">
        <v>745</v>
      </c>
      <c r="R138" s="34" t="s">
        <v>745</v>
      </c>
      <c r="S138" s="34" t="s">
        <v>745</v>
      </c>
      <c r="T138" s="34" t="s">
        <v>745</v>
      </c>
      <c r="U138" s="34" t="s">
        <v>745</v>
      </c>
      <c r="V138" s="34" t="s">
        <v>745</v>
      </c>
      <c r="W138" s="34" t="s">
        <v>745</v>
      </c>
      <c r="X138" s="34" t="s">
        <v>745</v>
      </c>
      <c r="Y138" s="34" t="s">
        <v>745</v>
      </c>
      <c r="Z138" s="34" t="s">
        <v>745</v>
      </c>
      <c r="AA138" s="34" t="s">
        <v>745</v>
      </c>
      <c r="AB138" s="34" t="s">
        <v>745</v>
      </c>
      <c r="AC138" s="34" t="s">
        <v>745</v>
      </c>
      <c r="AD138" s="34" t="s">
        <v>745</v>
      </c>
      <c r="AE138" s="34" t="s">
        <v>745</v>
      </c>
      <c r="AF138" s="34" t="s">
        <v>745</v>
      </c>
      <c r="AG138" s="34" t="s">
        <v>745</v>
      </c>
      <c r="AH138" s="34" t="s">
        <v>745</v>
      </c>
      <c r="AI138" s="34" t="s">
        <v>745</v>
      </c>
      <c r="AJ138" s="34" t="s">
        <v>745</v>
      </c>
      <c r="AK138" s="34" t="s">
        <v>745</v>
      </c>
      <c r="AL138" s="34" t="s">
        <v>745</v>
      </c>
      <c r="AM138" s="34" t="s">
        <v>745</v>
      </c>
      <c r="AN138" s="34" t="s">
        <v>745</v>
      </c>
      <c r="AO138" s="34" t="s">
        <v>745</v>
      </c>
      <c r="AP138" s="34" t="s">
        <v>745</v>
      </c>
      <c r="AQ138" s="34" t="s">
        <v>745</v>
      </c>
      <c r="AR138" s="34" t="s">
        <v>745</v>
      </c>
      <c r="AS138" s="34" t="s">
        <v>745</v>
      </c>
      <c r="AT138" s="34" t="s">
        <v>745</v>
      </c>
      <c r="AU138" s="34" t="s">
        <v>745</v>
      </c>
      <c r="AV138" s="34" t="s">
        <v>745</v>
      </c>
      <c r="AW138" s="34" t="s">
        <v>745</v>
      </c>
      <c r="AX138" s="34" t="s">
        <v>745</v>
      </c>
      <c r="AY138" s="34" t="s">
        <v>745</v>
      </c>
      <c r="AZ138" s="34">
        <v>7304</v>
      </c>
      <c r="BA138" s="34">
        <v>9492</v>
      </c>
      <c r="BB138" s="34">
        <v>9423</v>
      </c>
      <c r="BC138" s="34">
        <v>9357</v>
      </c>
      <c r="BD138" s="34">
        <v>10110</v>
      </c>
      <c r="BE138" s="34">
        <v>10102</v>
      </c>
      <c r="BF138" s="34">
        <v>10147</v>
      </c>
      <c r="BG138" s="34">
        <v>10160</v>
      </c>
      <c r="BH138" s="34">
        <v>10944</v>
      </c>
      <c r="BI138" s="34">
        <v>13845</v>
      </c>
      <c r="BJ138" s="34">
        <v>17759</v>
      </c>
      <c r="BK138" s="34">
        <v>20337</v>
      </c>
      <c r="BL138" s="34">
        <v>24141</v>
      </c>
      <c r="BM138" s="34">
        <v>31559</v>
      </c>
      <c r="BN138" s="34">
        <v>37034</v>
      </c>
      <c r="BO138" s="34">
        <v>26507</v>
      </c>
      <c r="BP138" s="34">
        <v>30094</v>
      </c>
      <c r="BQ138" s="34">
        <v>35531</v>
      </c>
      <c r="BR138" s="34">
        <v>32035</v>
      </c>
      <c r="BS138" s="34">
        <v>33373</v>
      </c>
      <c r="BT138" s="34">
        <v>33934</v>
      </c>
      <c r="BU138" s="34">
        <v>29815</v>
      </c>
      <c r="BV138" s="34">
        <v>30537</v>
      </c>
      <c r="BW138" s="34">
        <v>36078</v>
      </c>
      <c r="BX138" s="34">
        <v>42267</v>
      </c>
      <c r="BY138" s="34">
        <v>44007</v>
      </c>
    </row>
    <row r="139" spans="1:77" x14ac:dyDescent="0.35">
      <c r="A139" s="34">
        <v>1994</v>
      </c>
      <c r="B139" s="34">
        <v>1996</v>
      </c>
      <c r="C139" s="44" t="s">
        <v>272</v>
      </c>
      <c r="D139" s="44" t="s">
        <v>744</v>
      </c>
      <c r="E139" s="45" t="s">
        <v>716</v>
      </c>
      <c r="F139" s="34" t="s">
        <v>745</v>
      </c>
      <c r="G139" s="34" t="s">
        <v>745</v>
      </c>
      <c r="H139" s="34" t="s">
        <v>745</v>
      </c>
      <c r="I139" s="34" t="s">
        <v>745</v>
      </c>
      <c r="J139" s="34" t="s">
        <v>745</v>
      </c>
      <c r="K139" s="34" t="s">
        <v>745</v>
      </c>
      <c r="L139" s="34" t="s">
        <v>745</v>
      </c>
      <c r="M139" s="34" t="s">
        <v>745</v>
      </c>
      <c r="N139" s="34" t="s">
        <v>745</v>
      </c>
      <c r="O139" s="34" t="s">
        <v>745</v>
      </c>
      <c r="P139" s="34" t="s">
        <v>745</v>
      </c>
      <c r="Q139" s="34" t="s">
        <v>745</v>
      </c>
      <c r="R139" s="34" t="s">
        <v>745</v>
      </c>
      <c r="S139" s="34" t="s">
        <v>745</v>
      </c>
      <c r="T139" s="34" t="s">
        <v>745</v>
      </c>
      <c r="U139" s="34" t="s">
        <v>745</v>
      </c>
      <c r="V139" s="34" t="s">
        <v>745</v>
      </c>
      <c r="W139" s="34" t="s">
        <v>745</v>
      </c>
      <c r="X139" s="34" t="s">
        <v>745</v>
      </c>
      <c r="Y139" s="34" t="s">
        <v>745</v>
      </c>
      <c r="Z139" s="34" t="s">
        <v>745</v>
      </c>
      <c r="AA139" s="34" t="s">
        <v>745</v>
      </c>
      <c r="AB139" s="34" t="s">
        <v>745</v>
      </c>
      <c r="AC139" s="34" t="s">
        <v>745</v>
      </c>
      <c r="AD139" s="34" t="s">
        <v>745</v>
      </c>
      <c r="AE139" s="34" t="s">
        <v>745</v>
      </c>
      <c r="AF139" s="34" t="s">
        <v>745</v>
      </c>
      <c r="AG139" s="34" t="s">
        <v>745</v>
      </c>
      <c r="AH139" s="34" t="s">
        <v>745</v>
      </c>
      <c r="AI139" s="34" t="s">
        <v>745</v>
      </c>
      <c r="AJ139" s="34" t="s">
        <v>745</v>
      </c>
      <c r="AK139" s="34" t="s">
        <v>745</v>
      </c>
      <c r="AL139" s="34" t="s">
        <v>745</v>
      </c>
      <c r="AM139" s="34" t="s">
        <v>745</v>
      </c>
      <c r="AN139" s="34" t="s">
        <v>745</v>
      </c>
      <c r="AO139" s="34" t="s">
        <v>745</v>
      </c>
      <c r="AP139" s="34" t="s">
        <v>745</v>
      </c>
      <c r="AQ139" s="34" t="s">
        <v>745</v>
      </c>
      <c r="AR139" s="34" t="s">
        <v>745</v>
      </c>
      <c r="AS139" s="34" t="s">
        <v>745</v>
      </c>
      <c r="AT139" s="34" t="s">
        <v>745</v>
      </c>
      <c r="AU139" s="34" t="s">
        <v>745</v>
      </c>
      <c r="AV139" s="34" t="s">
        <v>745</v>
      </c>
      <c r="AW139" s="34" t="s">
        <v>745</v>
      </c>
      <c r="AX139" s="34" t="s">
        <v>745</v>
      </c>
      <c r="AY139" s="34" t="s">
        <v>745</v>
      </c>
      <c r="AZ139" s="34">
        <v>139</v>
      </c>
      <c r="BA139" s="34" t="s">
        <v>745</v>
      </c>
      <c r="BB139" s="34">
        <v>151</v>
      </c>
      <c r="BC139" s="34">
        <v>158</v>
      </c>
      <c r="BD139" s="34">
        <v>128</v>
      </c>
      <c r="BE139" s="34">
        <v>110</v>
      </c>
      <c r="BF139" s="34">
        <v>92</v>
      </c>
      <c r="BG139" s="34">
        <v>90</v>
      </c>
      <c r="BH139" s="34">
        <v>67</v>
      </c>
      <c r="BI139" s="34">
        <v>94</v>
      </c>
      <c r="BJ139" s="34">
        <v>121</v>
      </c>
      <c r="BK139" s="34">
        <v>185</v>
      </c>
      <c r="BL139" s="34">
        <v>217</v>
      </c>
      <c r="BM139" s="34">
        <v>294</v>
      </c>
      <c r="BN139" s="34">
        <v>328</v>
      </c>
      <c r="BO139" s="34">
        <v>268</v>
      </c>
      <c r="BP139" s="34">
        <v>404</v>
      </c>
      <c r="BQ139" s="34">
        <v>469</v>
      </c>
      <c r="BR139" s="34">
        <v>486</v>
      </c>
      <c r="BS139" s="34">
        <v>537</v>
      </c>
      <c r="BT139" s="34">
        <v>499</v>
      </c>
      <c r="BU139" s="34">
        <v>466</v>
      </c>
      <c r="BV139" s="34">
        <v>454</v>
      </c>
      <c r="BW139" s="34">
        <v>572</v>
      </c>
      <c r="BX139" s="34">
        <v>601</v>
      </c>
      <c r="BY139" s="34">
        <v>590</v>
      </c>
    </row>
    <row r="140" spans="1:77" x14ac:dyDescent="0.35">
      <c r="A140" s="34">
        <v>1948</v>
      </c>
      <c r="B140" s="34">
        <v>1995</v>
      </c>
      <c r="C140" s="44" t="s">
        <v>330</v>
      </c>
      <c r="D140" s="44" t="s">
        <v>744</v>
      </c>
      <c r="E140" s="45" t="s">
        <v>716</v>
      </c>
      <c r="F140" s="34">
        <v>1552</v>
      </c>
      <c r="G140" s="34">
        <v>1268</v>
      </c>
      <c r="H140" s="34">
        <v>921</v>
      </c>
      <c r="I140" s="34">
        <v>1407</v>
      </c>
      <c r="J140" s="34">
        <v>1250</v>
      </c>
      <c r="K140" s="34">
        <v>1270</v>
      </c>
      <c r="L140" s="34">
        <v>1305</v>
      </c>
      <c r="M140" s="34">
        <v>1421</v>
      </c>
      <c r="N140" s="34">
        <v>1455</v>
      </c>
      <c r="O140" s="34">
        <v>1616</v>
      </c>
      <c r="P140" s="34">
        <v>1636</v>
      </c>
      <c r="Q140" s="34">
        <v>1437</v>
      </c>
      <c r="R140" s="34">
        <v>1629</v>
      </c>
      <c r="S140" s="34">
        <v>1460</v>
      </c>
      <c r="T140" s="34">
        <v>1476</v>
      </c>
      <c r="U140" s="34">
        <v>1771</v>
      </c>
      <c r="V140" s="34">
        <v>2281</v>
      </c>
      <c r="W140" s="34">
        <v>2563</v>
      </c>
      <c r="X140" s="34">
        <v>2395</v>
      </c>
      <c r="Y140" s="34">
        <v>2780</v>
      </c>
      <c r="Z140" s="34">
        <v>2789</v>
      </c>
      <c r="AA140" s="34">
        <v>3189</v>
      </c>
      <c r="AB140" s="34">
        <v>3843</v>
      </c>
      <c r="AC140" s="34">
        <v>4364</v>
      </c>
      <c r="AD140" s="34">
        <v>3948</v>
      </c>
      <c r="AE140" s="34">
        <v>5163</v>
      </c>
      <c r="AF140" s="34">
        <v>7856</v>
      </c>
      <c r="AG140" s="34">
        <v>8293</v>
      </c>
      <c r="AH140" s="34">
        <v>7285</v>
      </c>
      <c r="AI140" s="34">
        <v>6270</v>
      </c>
      <c r="AJ140" s="34">
        <v>7615</v>
      </c>
      <c r="AK140" s="34">
        <v>8989</v>
      </c>
      <c r="AL140" s="34">
        <v>19598</v>
      </c>
      <c r="AM140" s="34">
        <v>22925</v>
      </c>
      <c r="AN140" s="34">
        <v>18407</v>
      </c>
      <c r="AO140" s="34">
        <v>15813</v>
      </c>
      <c r="AP140" s="34">
        <v>15955</v>
      </c>
      <c r="AQ140" s="34">
        <v>11319</v>
      </c>
      <c r="AR140" s="34">
        <v>12992</v>
      </c>
      <c r="AS140" s="34">
        <v>15277</v>
      </c>
      <c r="AT140" s="34">
        <v>18723</v>
      </c>
      <c r="AU140" s="34">
        <v>18498</v>
      </c>
      <c r="AV140" s="34">
        <v>18399</v>
      </c>
      <c r="AW140" s="34">
        <v>18829</v>
      </c>
      <c r="AX140" s="34">
        <v>19738</v>
      </c>
      <c r="AY140" s="34">
        <v>19991</v>
      </c>
      <c r="AZ140" s="34">
        <v>23363</v>
      </c>
      <c r="BA140" s="34">
        <v>30546</v>
      </c>
      <c r="BB140" s="34">
        <v>30182</v>
      </c>
      <c r="BC140" s="34">
        <v>32998</v>
      </c>
      <c r="BD140" s="34">
        <v>29242</v>
      </c>
      <c r="BE140" s="34">
        <v>26696</v>
      </c>
      <c r="BF140" s="34">
        <v>29695</v>
      </c>
      <c r="BG140" s="34">
        <v>28248</v>
      </c>
      <c r="BH140" s="34">
        <v>29267</v>
      </c>
      <c r="BI140" s="34">
        <v>39748</v>
      </c>
      <c r="BJ140" s="34">
        <v>53466</v>
      </c>
      <c r="BK140" s="34">
        <v>62304</v>
      </c>
      <c r="BL140" s="34">
        <v>78715</v>
      </c>
      <c r="BM140" s="34">
        <v>88450</v>
      </c>
      <c r="BN140" s="34">
        <v>101640</v>
      </c>
      <c r="BO140" s="34">
        <v>74054</v>
      </c>
      <c r="BP140" s="34">
        <v>96835</v>
      </c>
      <c r="BQ140" s="34">
        <v>124430</v>
      </c>
      <c r="BR140" s="34">
        <v>127154</v>
      </c>
      <c r="BS140" s="34">
        <v>126330</v>
      </c>
      <c r="BT140" s="34">
        <v>121950</v>
      </c>
      <c r="BU140" s="34">
        <v>104651</v>
      </c>
      <c r="BV140" s="34">
        <v>91692</v>
      </c>
      <c r="BW140" s="34">
        <v>101576</v>
      </c>
      <c r="BX140" s="34">
        <v>113972</v>
      </c>
      <c r="BY140" s="34">
        <v>107539</v>
      </c>
    </row>
    <row r="141" spans="1:77" x14ac:dyDescent="0.35">
      <c r="A141" s="34">
        <v>1963</v>
      </c>
      <c r="B141" s="34">
        <v>1995</v>
      </c>
      <c r="C141" s="44" t="s">
        <v>100</v>
      </c>
      <c r="D141" s="44" t="s">
        <v>744</v>
      </c>
      <c r="E141" s="45" t="s">
        <v>716</v>
      </c>
      <c r="F141" s="34" t="s">
        <v>745</v>
      </c>
      <c r="G141" s="34" t="s">
        <v>745</v>
      </c>
      <c r="H141" s="34" t="s">
        <v>745</v>
      </c>
      <c r="I141" s="34" t="s">
        <v>745</v>
      </c>
      <c r="J141" s="34" t="s">
        <v>745</v>
      </c>
      <c r="K141" s="34" t="s">
        <v>745</v>
      </c>
      <c r="L141" s="34" t="s">
        <v>745</v>
      </c>
      <c r="M141" s="34" t="s">
        <v>745</v>
      </c>
      <c r="N141" s="34" t="s">
        <v>745</v>
      </c>
      <c r="O141" s="34" t="s">
        <v>745</v>
      </c>
      <c r="P141" s="34" t="s">
        <v>745</v>
      </c>
      <c r="Q141" s="34" t="s">
        <v>745</v>
      </c>
      <c r="R141" s="34" t="s">
        <v>745</v>
      </c>
      <c r="S141" s="34" t="s">
        <v>745</v>
      </c>
      <c r="T141" s="34" t="s">
        <v>745</v>
      </c>
      <c r="U141" s="34">
        <v>1955</v>
      </c>
      <c r="V141" s="34">
        <v>2255</v>
      </c>
      <c r="W141" s="34">
        <v>3040</v>
      </c>
      <c r="X141" s="34">
        <v>3591</v>
      </c>
      <c r="Y141" s="34">
        <v>3441</v>
      </c>
      <c r="Z141" s="34">
        <v>3505</v>
      </c>
      <c r="AA141" s="34">
        <v>4233</v>
      </c>
      <c r="AB141" s="34">
        <v>4747</v>
      </c>
      <c r="AC141" s="34">
        <v>5009</v>
      </c>
      <c r="AD141" s="34">
        <v>6829</v>
      </c>
      <c r="AE141" s="34">
        <v>9667</v>
      </c>
      <c r="AF141" s="34">
        <v>15428</v>
      </c>
      <c r="AG141" s="34">
        <v>16265</v>
      </c>
      <c r="AH141" s="34">
        <v>17474</v>
      </c>
      <c r="AI141" s="34">
        <v>17836</v>
      </c>
      <c r="AJ141" s="34">
        <v>18712</v>
      </c>
      <c r="AK141" s="34">
        <v>25438</v>
      </c>
      <c r="AL141" s="34">
        <v>34078</v>
      </c>
      <c r="AM141" s="34">
        <v>32150</v>
      </c>
      <c r="AN141" s="34">
        <v>31465</v>
      </c>
      <c r="AO141" s="34">
        <v>29193</v>
      </c>
      <c r="AP141" s="34">
        <v>28831</v>
      </c>
      <c r="AQ141" s="34">
        <v>29963</v>
      </c>
      <c r="AR141" s="34">
        <v>35057</v>
      </c>
      <c r="AS141" s="34">
        <v>49113</v>
      </c>
      <c r="AT141" s="34">
        <v>59643</v>
      </c>
      <c r="AU141" s="34">
        <v>71469</v>
      </c>
      <c r="AV141" s="34">
        <v>87715</v>
      </c>
      <c r="AW141" s="34">
        <v>93306</v>
      </c>
      <c r="AX141" s="34">
        <v>99758</v>
      </c>
      <c r="AY141" s="34">
        <v>77525</v>
      </c>
      <c r="AZ141" s="34">
        <v>88863</v>
      </c>
      <c r="BA141" s="34">
        <v>113537</v>
      </c>
      <c r="BB141" s="34">
        <v>121221</v>
      </c>
      <c r="BC141" s="34">
        <v>115670</v>
      </c>
      <c r="BD141" s="34">
        <v>136662</v>
      </c>
      <c r="BE141" s="34">
        <v>135346</v>
      </c>
      <c r="BF141" s="34">
        <v>156143</v>
      </c>
      <c r="BG141" s="34">
        <v>154650</v>
      </c>
      <c r="BH141" s="34">
        <v>165105</v>
      </c>
      <c r="BI141" s="34">
        <v>208602</v>
      </c>
      <c r="BJ141" s="34">
        <v>258331</v>
      </c>
      <c r="BK141" s="34">
        <v>288786</v>
      </c>
      <c r="BL141" s="34">
        <v>328696</v>
      </c>
      <c r="BM141" s="34">
        <v>389301</v>
      </c>
      <c r="BN141" s="34">
        <v>420803</v>
      </c>
      <c r="BO141" s="34">
        <v>293218</v>
      </c>
      <c r="BP141" s="34">
        <v>327016</v>
      </c>
      <c r="BQ141" s="34">
        <v>376606</v>
      </c>
      <c r="BR141" s="34">
        <v>337338</v>
      </c>
      <c r="BS141" s="34">
        <v>340598</v>
      </c>
      <c r="BT141" s="34">
        <v>358860</v>
      </c>
      <c r="BU141" s="34">
        <v>311851</v>
      </c>
      <c r="BV141" s="34">
        <v>310921</v>
      </c>
      <c r="BW141" s="34">
        <v>351981</v>
      </c>
      <c r="BX141" s="34">
        <v>390562</v>
      </c>
      <c r="BY141" s="34">
        <v>371929</v>
      </c>
    </row>
    <row r="142" spans="1:77" x14ac:dyDescent="0.35">
      <c r="A142" s="34">
        <v>1948</v>
      </c>
      <c r="B142" s="34">
        <v>1995</v>
      </c>
      <c r="C142" s="44" t="s">
        <v>180</v>
      </c>
      <c r="D142" s="44" t="s">
        <v>744</v>
      </c>
      <c r="E142" s="45" t="s">
        <v>716</v>
      </c>
      <c r="F142" s="34">
        <v>300</v>
      </c>
      <c r="G142" s="34">
        <v>288</v>
      </c>
      <c r="H142" s="34">
        <v>245</v>
      </c>
      <c r="I142" s="34">
        <v>327</v>
      </c>
      <c r="J142" s="34">
        <v>357</v>
      </c>
      <c r="K142" s="34">
        <v>338</v>
      </c>
      <c r="L142" s="34">
        <v>293</v>
      </c>
      <c r="M142" s="34">
        <v>307</v>
      </c>
      <c r="N142" s="34">
        <v>342</v>
      </c>
      <c r="O142" s="34">
        <v>379</v>
      </c>
      <c r="P142" s="34">
        <v>361</v>
      </c>
      <c r="Q142" s="34">
        <v>436</v>
      </c>
      <c r="R142" s="34">
        <v>413</v>
      </c>
      <c r="S142" s="34">
        <v>358</v>
      </c>
      <c r="T142" s="34">
        <v>349</v>
      </c>
      <c r="U142" s="34">
        <v>313</v>
      </c>
      <c r="V142" s="34">
        <v>415</v>
      </c>
      <c r="W142" s="34">
        <v>310</v>
      </c>
      <c r="X142" s="34">
        <v>400</v>
      </c>
      <c r="Y142" s="34">
        <v>365</v>
      </c>
      <c r="Z142" s="34">
        <v>359</v>
      </c>
      <c r="AA142" s="34">
        <v>420</v>
      </c>
      <c r="AB142" s="34">
        <v>386</v>
      </c>
      <c r="AC142" s="34">
        <v>354</v>
      </c>
      <c r="AD142" s="34">
        <v>368</v>
      </c>
      <c r="AE142" s="34">
        <v>430</v>
      </c>
      <c r="AF142" s="34">
        <v>720</v>
      </c>
      <c r="AG142" s="34">
        <v>816</v>
      </c>
      <c r="AH142" s="34">
        <v>585</v>
      </c>
      <c r="AI142" s="34">
        <v>700</v>
      </c>
      <c r="AJ142" s="34">
        <v>969</v>
      </c>
      <c r="AK142" s="34">
        <v>1466</v>
      </c>
      <c r="AL142" s="34">
        <v>2037</v>
      </c>
      <c r="AM142" s="34">
        <v>1849</v>
      </c>
      <c r="AN142" s="34">
        <v>1831</v>
      </c>
      <c r="AO142" s="34">
        <v>1820</v>
      </c>
      <c r="AP142" s="34">
        <v>1867</v>
      </c>
      <c r="AQ142" s="34">
        <v>1843</v>
      </c>
      <c r="AR142" s="34">
        <v>1857</v>
      </c>
      <c r="AS142" s="34">
        <v>2058</v>
      </c>
      <c r="AT142" s="34">
        <v>2262</v>
      </c>
      <c r="AU142" s="34">
        <v>2188</v>
      </c>
      <c r="AV142" s="34">
        <v>2685</v>
      </c>
      <c r="AW142" s="34">
        <v>3054</v>
      </c>
      <c r="AX142" s="34">
        <v>3445</v>
      </c>
      <c r="AY142" s="34">
        <v>3991</v>
      </c>
      <c r="AZ142" s="34">
        <v>4776</v>
      </c>
      <c r="BA142" s="34">
        <v>5185</v>
      </c>
      <c r="BB142" s="34">
        <v>5416</v>
      </c>
      <c r="BC142" s="34">
        <v>5839</v>
      </c>
      <c r="BD142" s="34">
        <v>5933</v>
      </c>
      <c r="BE142" s="34">
        <v>5870</v>
      </c>
      <c r="BF142" s="34">
        <v>6281</v>
      </c>
      <c r="BG142" s="34">
        <v>5973</v>
      </c>
      <c r="BH142" s="34">
        <v>6105</v>
      </c>
      <c r="BI142" s="34">
        <v>6672</v>
      </c>
      <c r="BJ142" s="34">
        <v>7973</v>
      </c>
      <c r="BK142" s="34">
        <v>8834</v>
      </c>
      <c r="BL142" s="34">
        <v>10258</v>
      </c>
      <c r="BM142" s="34">
        <v>11301</v>
      </c>
      <c r="BN142" s="34">
        <v>13953</v>
      </c>
      <c r="BO142" s="34">
        <v>10049</v>
      </c>
      <c r="BP142" s="34">
        <v>13512</v>
      </c>
      <c r="BQ142" s="34">
        <v>20269</v>
      </c>
      <c r="BR142" s="34">
        <v>19190</v>
      </c>
      <c r="BS142" s="34">
        <v>18003</v>
      </c>
      <c r="BT142" s="34">
        <v>19417</v>
      </c>
      <c r="BU142" s="34">
        <v>18935</v>
      </c>
      <c r="BV142" s="34">
        <v>19183</v>
      </c>
      <c r="BW142" s="34">
        <v>20980</v>
      </c>
      <c r="BX142" s="34">
        <v>22233</v>
      </c>
      <c r="BY142" s="34">
        <v>19937</v>
      </c>
    </row>
    <row r="143" spans="1:77" x14ac:dyDescent="0.35">
      <c r="A143" s="34">
        <v>1978</v>
      </c>
      <c r="B143" s="34">
        <v>1995</v>
      </c>
      <c r="C143" s="44" t="s">
        <v>278</v>
      </c>
      <c r="D143" s="44" t="s">
        <v>744</v>
      </c>
      <c r="E143" s="45" t="s">
        <v>716</v>
      </c>
      <c r="F143" s="34" t="s">
        <v>745</v>
      </c>
      <c r="G143" s="34" t="s">
        <v>745</v>
      </c>
      <c r="H143" s="34" t="s">
        <v>745</v>
      </c>
      <c r="I143" s="34" t="s">
        <v>745</v>
      </c>
      <c r="J143" s="34" t="s">
        <v>745</v>
      </c>
      <c r="K143" s="34" t="s">
        <v>745</v>
      </c>
      <c r="L143" s="34" t="s">
        <v>745</v>
      </c>
      <c r="M143" s="34" t="s">
        <v>745</v>
      </c>
      <c r="N143" s="34" t="s">
        <v>745</v>
      </c>
      <c r="O143" s="34" t="s">
        <v>745</v>
      </c>
      <c r="P143" s="34" t="s">
        <v>745</v>
      </c>
      <c r="Q143" s="34" t="s">
        <v>745</v>
      </c>
      <c r="R143" s="34" t="s">
        <v>745</v>
      </c>
      <c r="S143" s="34" t="s">
        <v>745</v>
      </c>
      <c r="T143" s="34" t="s">
        <v>745</v>
      </c>
      <c r="U143" s="34" t="s">
        <v>745</v>
      </c>
      <c r="V143" s="34" t="s">
        <v>745</v>
      </c>
      <c r="W143" s="34" t="s">
        <v>745</v>
      </c>
      <c r="X143" s="34" t="s">
        <v>745</v>
      </c>
      <c r="Y143" s="34" t="s">
        <v>745</v>
      </c>
      <c r="Z143" s="34" t="s">
        <v>745</v>
      </c>
      <c r="AA143" s="34" t="s">
        <v>745</v>
      </c>
      <c r="AB143" s="34" t="s">
        <v>745</v>
      </c>
      <c r="AC143" s="34" t="s">
        <v>745</v>
      </c>
      <c r="AD143" s="34" t="s">
        <v>745</v>
      </c>
      <c r="AE143" s="34" t="s">
        <v>745</v>
      </c>
      <c r="AF143" s="34" t="s">
        <v>745</v>
      </c>
      <c r="AG143" s="34" t="s">
        <v>745</v>
      </c>
      <c r="AH143" s="34" t="s">
        <v>745</v>
      </c>
      <c r="AI143" s="34" t="s">
        <v>745</v>
      </c>
      <c r="AJ143" s="34">
        <v>382</v>
      </c>
      <c r="AK143" s="34">
        <v>411</v>
      </c>
      <c r="AL143" s="34">
        <v>504</v>
      </c>
      <c r="AM143" s="34">
        <v>568</v>
      </c>
      <c r="AN143" s="34">
        <v>514</v>
      </c>
      <c r="AO143" s="34">
        <v>472</v>
      </c>
      <c r="AP143" s="34">
        <v>346</v>
      </c>
      <c r="AQ143" s="34">
        <v>299</v>
      </c>
      <c r="AR143" s="34">
        <v>327</v>
      </c>
      <c r="AS143" s="34">
        <v>294</v>
      </c>
      <c r="AT143" s="34">
        <v>351</v>
      </c>
      <c r="AU143" s="34">
        <v>443</v>
      </c>
      <c r="AV143" s="34">
        <v>472</v>
      </c>
      <c r="AW143" s="34">
        <v>509</v>
      </c>
      <c r="AX143" s="34">
        <v>542</v>
      </c>
      <c r="AY143" s="34">
        <v>525</v>
      </c>
      <c r="AZ143" s="34">
        <v>423</v>
      </c>
      <c r="BA143" s="34">
        <v>585</v>
      </c>
      <c r="BB143" s="34">
        <v>501</v>
      </c>
      <c r="BC143" s="34">
        <v>658</v>
      </c>
      <c r="BD143" s="34">
        <v>552</v>
      </c>
      <c r="BE143" s="34">
        <v>486</v>
      </c>
      <c r="BF143" s="34">
        <v>526</v>
      </c>
      <c r="BG143" s="34">
        <v>461</v>
      </c>
      <c r="BH143" s="34">
        <v>492</v>
      </c>
      <c r="BI143" s="34">
        <v>704</v>
      </c>
      <c r="BJ143" s="34">
        <v>742</v>
      </c>
      <c r="BK143" s="34">
        <v>1050</v>
      </c>
      <c r="BL143" s="34">
        <v>1013</v>
      </c>
      <c r="BM143" s="34">
        <v>1044</v>
      </c>
      <c r="BN143" s="34">
        <v>1304</v>
      </c>
      <c r="BO143" s="34">
        <v>1390</v>
      </c>
      <c r="BP143" s="34">
        <v>1398</v>
      </c>
      <c r="BQ143" s="34">
        <v>1638</v>
      </c>
      <c r="BR143" s="34">
        <v>1994</v>
      </c>
      <c r="BS143" s="34">
        <v>2174</v>
      </c>
      <c r="BT143" s="34">
        <v>1982</v>
      </c>
      <c r="BU143" s="34">
        <v>2028</v>
      </c>
      <c r="BV143" s="34">
        <v>1252</v>
      </c>
      <c r="BW143" s="34">
        <v>1363</v>
      </c>
      <c r="BX143" s="34">
        <v>1582</v>
      </c>
      <c r="BY143" s="34">
        <v>1803</v>
      </c>
    </row>
    <row r="144" spans="1:77" x14ac:dyDescent="0.35">
      <c r="A144" s="34">
        <v>1950</v>
      </c>
      <c r="B144" s="34">
        <v>1995</v>
      </c>
      <c r="C144" s="44" t="s">
        <v>284</v>
      </c>
      <c r="D144" s="44" t="s">
        <v>744</v>
      </c>
      <c r="E144" s="45" t="s">
        <v>716</v>
      </c>
      <c r="F144" s="34" t="s">
        <v>745</v>
      </c>
      <c r="G144" s="34" t="s">
        <v>745</v>
      </c>
      <c r="H144" s="34">
        <v>1183</v>
      </c>
      <c r="I144" s="34">
        <v>1777</v>
      </c>
      <c r="J144" s="34">
        <v>1730</v>
      </c>
      <c r="K144" s="34">
        <v>1580</v>
      </c>
      <c r="L144" s="34">
        <v>1777</v>
      </c>
      <c r="M144" s="34">
        <v>1998</v>
      </c>
      <c r="N144" s="34">
        <v>2210</v>
      </c>
      <c r="O144" s="34">
        <v>2429</v>
      </c>
      <c r="P144" s="34">
        <v>2368</v>
      </c>
      <c r="Q144" s="34">
        <v>2414</v>
      </c>
      <c r="R144" s="34">
        <v>2901</v>
      </c>
      <c r="S144" s="34">
        <v>2929</v>
      </c>
      <c r="T144" s="34">
        <v>3123</v>
      </c>
      <c r="U144" s="34">
        <v>3393</v>
      </c>
      <c r="V144" s="34">
        <v>3856</v>
      </c>
      <c r="W144" s="34">
        <v>4377</v>
      </c>
      <c r="X144" s="34">
        <v>4582</v>
      </c>
      <c r="Y144" s="34">
        <v>4701</v>
      </c>
      <c r="Z144" s="34">
        <v>5126</v>
      </c>
      <c r="AA144" s="34">
        <v>5909</v>
      </c>
      <c r="AB144" s="34">
        <v>7007</v>
      </c>
      <c r="AC144" s="34">
        <v>7067</v>
      </c>
      <c r="AD144" s="34">
        <v>8110</v>
      </c>
      <c r="AE144" s="34">
        <v>10907</v>
      </c>
      <c r="AF144" s="34">
        <v>16683</v>
      </c>
      <c r="AG144" s="34">
        <v>17450</v>
      </c>
      <c r="AH144" s="34">
        <v>19628</v>
      </c>
      <c r="AI144" s="34">
        <v>20137</v>
      </c>
      <c r="AJ144" s="34">
        <v>20589</v>
      </c>
      <c r="AK144" s="34">
        <v>28735</v>
      </c>
      <c r="AL144" s="34">
        <v>33438</v>
      </c>
      <c r="AM144" s="34">
        <v>28840</v>
      </c>
      <c r="AN144" s="34">
        <v>27585</v>
      </c>
      <c r="AO144" s="34">
        <v>26098</v>
      </c>
      <c r="AP144" s="34">
        <v>26426</v>
      </c>
      <c r="AQ144" s="34">
        <v>28548</v>
      </c>
      <c r="AR144" s="34">
        <v>32693</v>
      </c>
      <c r="AS144" s="34">
        <v>40706</v>
      </c>
      <c r="AT144" s="34">
        <v>45627</v>
      </c>
      <c r="AU144" s="34">
        <v>48975</v>
      </c>
      <c r="AV144" s="34">
        <v>54264</v>
      </c>
      <c r="AW144" s="34">
        <v>49990</v>
      </c>
      <c r="AX144" s="34">
        <v>50017</v>
      </c>
      <c r="AY144" s="34">
        <v>42713</v>
      </c>
      <c r="AZ144" s="34">
        <v>55458</v>
      </c>
      <c r="BA144" s="34">
        <v>65036</v>
      </c>
      <c r="BB144" s="34">
        <v>66930</v>
      </c>
      <c r="BC144" s="34">
        <v>65596</v>
      </c>
      <c r="BD144" s="34">
        <v>68403</v>
      </c>
      <c r="BE144" s="34">
        <v>68580</v>
      </c>
      <c r="BF144" s="34">
        <v>72880</v>
      </c>
      <c r="BG144" s="34">
        <v>63200</v>
      </c>
      <c r="BH144" s="34">
        <v>66955</v>
      </c>
      <c r="BI144" s="34">
        <v>83540</v>
      </c>
      <c r="BJ144" s="34">
        <v>100433</v>
      </c>
      <c r="BK144" s="34">
        <v>111697</v>
      </c>
      <c r="BL144" s="34">
        <v>127547</v>
      </c>
      <c r="BM144" s="34">
        <v>153226</v>
      </c>
      <c r="BN144" s="34">
        <v>168503</v>
      </c>
      <c r="BO144" s="34">
        <v>119876</v>
      </c>
      <c r="BP144" s="34">
        <v>148946</v>
      </c>
      <c r="BQ144" s="34">
        <v>177026</v>
      </c>
      <c r="BR144" s="34">
        <v>164436</v>
      </c>
      <c r="BS144" s="34">
        <v>160609</v>
      </c>
      <c r="BT144" s="34">
        <v>162211</v>
      </c>
      <c r="BU144" s="34">
        <v>138398</v>
      </c>
      <c r="BV144" s="34">
        <v>141021</v>
      </c>
      <c r="BW144" s="34">
        <v>154215</v>
      </c>
      <c r="BX144" s="34">
        <v>170605</v>
      </c>
      <c r="BY144" s="34">
        <v>158762</v>
      </c>
    </row>
    <row r="145" spans="1:77" x14ac:dyDescent="0.35">
      <c r="A145" s="34">
        <v>1966</v>
      </c>
      <c r="B145" s="34">
        <v>1995</v>
      </c>
      <c r="C145" s="44" t="s">
        <v>60</v>
      </c>
      <c r="D145" s="44" t="s">
        <v>744</v>
      </c>
      <c r="E145" s="45" t="s">
        <v>716</v>
      </c>
      <c r="F145" s="34" t="s">
        <v>745</v>
      </c>
      <c r="G145" s="34" t="s">
        <v>745</v>
      </c>
      <c r="H145" s="34" t="s">
        <v>745</v>
      </c>
      <c r="I145" s="34" t="s">
        <v>745</v>
      </c>
      <c r="J145" s="34" t="s">
        <v>745</v>
      </c>
      <c r="K145" s="34" t="s">
        <v>745</v>
      </c>
      <c r="L145" s="34" t="s">
        <v>745</v>
      </c>
      <c r="M145" s="34" t="s">
        <v>745</v>
      </c>
      <c r="N145" s="34" t="s">
        <v>745</v>
      </c>
      <c r="O145" s="34" t="s">
        <v>745</v>
      </c>
      <c r="P145" s="34" t="s">
        <v>745</v>
      </c>
      <c r="Q145" s="34" t="s">
        <v>745</v>
      </c>
      <c r="R145" s="34" t="s">
        <v>745</v>
      </c>
      <c r="S145" s="34" t="s">
        <v>745</v>
      </c>
      <c r="T145" s="34" t="s">
        <v>745</v>
      </c>
      <c r="U145" s="34" t="s">
        <v>745</v>
      </c>
      <c r="V145" s="34" t="s">
        <v>745</v>
      </c>
      <c r="W145" s="34" t="s">
        <v>745</v>
      </c>
      <c r="X145" s="34">
        <v>3888</v>
      </c>
      <c r="Y145" s="34">
        <v>4067</v>
      </c>
      <c r="Z145" s="34">
        <v>4442</v>
      </c>
      <c r="AA145" s="34">
        <v>5199</v>
      </c>
      <c r="AB145" s="34">
        <v>6374</v>
      </c>
      <c r="AC145" s="34">
        <v>7191</v>
      </c>
      <c r="AD145" s="34">
        <v>8468</v>
      </c>
      <c r="AE145" s="34">
        <v>11626</v>
      </c>
      <c r="AF145" s="34">
        <v>14445</v>
      </c>
      <c r="AG145" s="34">
        <v>13303</v>
      </c>
      <c r="AH145" s="34">
        <v>14775</v>
      </c>
      <c r="AI145" s="34">
        <v>17940</v>
      </c>
      <c r="AJ145" s="34">
        <v>23804</v>
      </c>
      <c r="AK145" s="34">
        <v>29356</v>
      </c>
      <c r="AL145" s="34">
        <v>36341</v>
      </c>
      <c r="AM145" s="34">
        <v>30697</v>
      </c>
      <c r="AN145" s="34">
        <v>28678</v>
      </c>
      <c r="AO145" s="34">
        <v>29192</v>
      </c>
      <c r="AP145" s="34">
        <v>29522</v>
      </c>
      <c r="AQ145" s="34">
        <v>30696</v>
      </c>
      <c r="AR145" s="34">
        <v>41051</v>
      </c>
      <c r="AS145" s="34">
        <v>50652</v>
      </c>
      <c r="AT145" s="34">
        <v>56363</v>
      </c>
      <c r="AU145" s="34">
        <v>58194</v>
      </c>
      <c r="AV145" s="34">
        <v>69681</v>
      </c>
      <c r="AW145" s="34">
        <v>66485</v>
      </c>
      <c r="AX145" s="34">
        <v>65723</v>
      </c>
      <c r="AY145" s="34">
        <v>60828</v>
      </c>
      <c r="AZ145" s="34">
        <v>67997</v>
      </c>
      <c r="BA145" s="34">
        <v>80152</v>
      </c>
      <c r="BB145" s="34">
        <v>78224</v>
      </c>
      <c r="BC145" s="34">
        <v>75960</v>
      </c>
      <c r="BD145" s="34">
        <v>80094</v>
      </c>
      <c r="BE145" s="34">
        <v>79857</v>
      </c>
      <c r="BF145" s="34">
        <v>82521</v>
      </c>
      <c r="BG145" s="34">
        <v>84102</v>
      </c>
      <c r="BH145" s="34">
        <v>87189</v>
      </c>
      <c r="BI145" s="34">
        <v>100239</v>
      </c>
      <c r="BJ145" s="34">
        <v>115799</v>
      </c>
      <c r="BK145" s="34">
        <v>126574</v>
      </c>
      <c r="BL145" s="34">
        <v>141400</v>
      </c>
      <c r="BM145" s="34">
        <v>161180</v>
      </c>
      <c r="BN145" s="34">
        <v>183574</v>
      </c>
      <c r="BO145" s="34">
        <v>155378</v>
      </c>
      <c r="BP145" s="34">
        <v>176281</v>
      </c>
      <c r="BQ145" s="34">
        <v>208220</v>
      </c>
      <c r="BR145" s="34">
        <v>295961</v>
      </c>
      <c r="BS145" s="34">
        <v>321509</v>
      </c>
      <c r="BT145" s="34">
        <v>275741</v>
      </c>
      <c r="BU145" s="34">
        <v>253027</v>
      </c>
      <c r="BV145" s="34">
        <v>270128</v>
      </c>
      <c r="BW145" s="34">
        <v>269834</v>
      </c>
      <c r="BX145" s="34">
        <v>279528</v>
      </c>
      <c r="BY145" s="34">
        <v>277830</v>
      </c>
    </row>
    <row r="146" spans="1:77" x14ac:dyDescent="0.35">
      <c r="B146" s="34">
        <v>2002</v>
      </c>
      <c r="C146" s="44" t="s">
        <v>748</v>
      </c>
      <c r="D146" s="44" t="s">
        <v>744</v>
      </c>
      <c r="E146" s="45" t="s">
        <v>716</v>
      </c>
      <c r="F146" s="34" t="s">
        <v>745</v>
      </c>
      <c r="G146" s="34" t="s">
        <v>745</v>
      </c>
      <c r="H146" s="34" t="s">
        <v>745</v>
      </c>
      <c r="I146" s="34" t="s">
        <v>745</v>
      </c>
      <c r="J146" s="34" t="s">
        <v>745</v>
      </c>
      <c r="K146" s="34" t="s">
        <v>745</v>
      </c>
      <c r="L146" s="34" t="s">
        <v>745</v>
      </c>
      <c r="M146" s="34" t="s">
        <v>745</v>
      </c>
      <c r="N146" s="34" t="s">
        <v>745</v>
      </c>
      <c r="O146" s="34" t="s">
        <v>745</v>
      </c>
      <c r="P146" s="34" t="s">
        <v>745</v>
      </c>
      <c r="Q146" s="34" t="s">
        <v>745</v>
      </c>
      <c r="R146" s="34" t="s">
        <v>745</v>
      </c>
      <c r="S146" s="34" t="s">
        <v>745</v>
      </c>
      <c r="T146" s="34" t="s">
        <v>745</v>
      </c>
      <c r="U146" s="34" t="s">
        <v>745</v>
      </c>
      <c r="V146" s="34" t="s">
        <v>745</v>
      </c>
      <c r="W146" s="34" t="s">
        <v>745</v>
      </c>
      <c r="X146" s="34" t="s">
        <v>745</v>
      </c>
      <c r="Y146" s="34" t="s">
        <v>745</v>
      </c>
      <c r="Z146" s="34" t="s">
        <v>745</v>
      </c>
      <c r="AA146" s="34" t="s">
        <v>745</v>
      </c>
      <c r="AB146" s="34" t="s">
        <v>745</v>
      </c>
      <c r="AC146" s="34" t="s">
        <v>745</v>
      </c>
      <c r="AD146" s="34" t="s">
        <v>745</v>
      </c>
      <c r="AE146" s="34" t="s">
        <v>745</v>
      </c>
      <c r="AF146" s="34" t="s">
        <v>745</v>
      </c>
      <c r="AG146" s="34" t="s">
        <v>745</v>
      </c>
      <c r="AH146" s="34" t="s">
        <v>745</v>
      </c>
      <c r="AI146" s="34" t="s">
        <v>745</v>
      </c>
      <c r="AJ146" s="34" t="s">
        <v>745</v>
      </c>
      <c r="AK146" s="34" t="s">
        <v>745</v>
      </c>
      <c r="AL146" s="34" t="s">
        <v>745</v>
      </c>
      <c r="AM146" s="34" t="s">
        <v>745</v>
      </c>
      <c r="AN146" s="34" t="s">
        <v>745</v>
      </c>
      <c r="AO146" s="34" t="s">
        <v>745</v>
      </c>
      <c r="AP146" s="34" t="s">
        <v>745</v>
      </c>
      <c r="AQ146" s="34" t="s">
        <v>745</v>
      </c>
      <c r="AR146" s="34" t="s">
        <v>745</v>
      </c>
      <c r="AS146" s="34" t="s">
        <v>745</v>
      </c>
      <c r="AT146" s="34" t="s">
        <v>745</v>
      </c>
      <c r="AU146" s="34" t="s">
        <v>745</v>
      </c>
      <c r="AV146" s="34" t="s">
        <v>745</v>
      </c>
      <c r="AW146" s="34" t="s">
        <v>745</v>
      </c>
      <c r="AX146" s="34" t="s">
        <v>745</v>
      </c>
      <c r="AY146" s="34" t="s">
        <v>745</v>
      </c>
      <c r="AZ146" s="34" t="s">
        <v>745</v>
      </c>
      <c r="BA146" s="34" t="s">
        <v>745</v>
      </c>
      <c r="BB146" s="34" t="s">
        <v>745</v>
      </c>
      <c r="BC146" s="34" t="s">
        <v>745</v>
      </c>
      <c r="BD146" s="34" t="s">
        <v>745</v>
      </c>
      <c r="BE146" s="34" t="s">
        <v>745</v>
      </c>
      <c r="BF146" s="34" t="s">
        <v>745</v>
      </c>
      <c r="BG146" s="34" t="s">
        <v>745</v>
      </c>
      <c r="BH146" s="34">
        <v>113331</v>
      </c>
      <c r="BI146" s="34">
        <v>128130</v>
      </c>
      <c r="BJ146" s="34">
        <v>169250</v>
      </c>
      <c r="BK146" s="34">
        <v>182614</v>
      </c>
      <c r="BL146" s="34">
        <v>202698</v>
      </c>
      <c r="BM146" s="34">
        <v>219252</v>
      </c>
      <c r="BN146" s="34">
        <v>240448</v>
      </c>
      <c r="BO146" s="34">
        <v>174371</v>
      </c>
      <c r="BP146" s="34">
        <v>251236</v>
      </c>
      <c r="BQ146" s="34">
        <v>281438</v>
      </c>
      <c r="BR146" s="34">
        <v>277324</v>
      </c>
      <c r="BS146" s="34">
        <v>278010</v>
      </c>
      <c r="BT146" s="34">
        <v>281850</v>
      </c>
      <c r="BU146" s="34">
        <v>237219</v>
      </c>
      <c r="BV146" s="34">
        <v>230568</v>
      </c>
      <c r="BW146" s="34">
        <v>259266</v>
      </c>
      <c r="BX146" s="34">
        <v>286333</v>
      </c>
      <c r="BY146" s="34">
        <v>287164</v>
      </c>
    </row>
    <row r="147" spans="1:77" x14ac:dyDescent="0.35">
      <c r="B147" s="34">
        <v>2013</v>
      </c>
      <c r="C147" s="44" t="s">
        <v>296</v>
      </c>
      <c r="D147" s="44" t="s">
        <v>744</v>
      </c>
      <c r="E147" s="45" t="s">
        <v>716</v>
      </c>
      <c r="F147" s="34" t="s">
        <v>745</v>
      </c>
      <c r="G147" s="34" t="s">
        <v>745</v>
      </c>
      <c r="H147" s="34" t="s">
        <v>745</v>
      </c>
      <c r="I147" s="34" t="s">
        <v>745</v>
      </c>
      <c r="J147" s="34" t="s">
        <v>745</v>
      </c>
      <c r="K147" s="34" t="s">
        <v>745</v>
      </c>
      <c r="L147" s="34" t="s">
        <v>745</v>
      </c>
      <c r="M147" s="34" t="s">
        <v>745</v>
      </c>
      <c r="N147" s="34" t="s">
        <v>745</v>
      </c>
      <c r="O147" s="34" t="s">
        <v>745</v>
      </c>
      <c r="P147" s="34" t="s">
        <v>745</v>
      </c>
      <c r="Q147" s="34" t="s">
        <v>745</v>
      </c>
      <c r="R147" s="34" t="s">
        <v>745</v>
      </c>
      <c r="S147" s="34" t="s">
        <v>745</v>
      </c>
      <c r="T147" s="34" t="s">
        <v>745</v>
      </c>
      <c r="U147" s="34" t="s">
        <v>745</v>
      </c>
      <c r="V147" s="34" t="s">
        <v>745</v>
      </c>
      <c r="W147" s="34" t="s">
        <v>745</v>
      </c>
      <c r="X147" s="34" t="s">
        <v>745</v>
      </c>
      <c r="Y147" s="34" t="s">
        <v>745</v>
      </c>
      <c r="Z147" s="34" t="s">
        <v>745</v>
      </c>
      <c r="AA147" s="34" t="s">
        <v>745</v>
      </c>
      <c r="AB147" s="34" t="s">
        <v>745</v>
      </c>
      <c r="AC147" s="34" t="s">
        <v>745</v>
      </c>
      <c r="AD147" s="34" t="s">
        <v>745</v>
      </c>
      <c r="AE147" s="34" t="s">
        <v>745</v>
      </c>
      <c r="AF147" s="34" t="s">
        <v>745</v>
      </c>
      <c r="AG147" s="34" t="s">
        <v>745</v>
      </c>
      <c r="AH147" s="34" t="s">
        <v>745</v>
      </c>
      <c r="AI147" s="34" t="s">
        <v>745</v>
      </c>
      <c r="AJ147" s="34" t="s">
        <v>745</v>
      </c>
      <c r="AK147" s="34" t="s">
        <v>745</v>
      </c>
      <c r="AL147" s="34" t="s">
        <v>745</v>
      </c>
      <c r="AM147" s="34" t="s">
        <v>745</v>
      </c>
      <c r="AN147" s="34" t="s">
        <v>745</v>
      </c>
      <c r="AO147" s="34" t="s">
        <v>745</v>
      </c>
      <c r="AP147" s="34" t="s">
        <v>745</v>
      </c>
      <c r="AQ147" s="34" t="s">
        <v>745</v>
      </c>
      <c r="AR147" s="34" t="s">
        <v>745</v>
      </c>
      <c r="AS147" s="34" t="s">
        <v>745</v>
      </c>
      <c r="AT147" s="34" t="s">
        <v>745</v>
      </c>
      <c r="AU147" s="34" t="s">
        <v>745</v>
      </c>
      <c r="AV147" s="34" t="s">
        <v>745</v>
      </c>
      <c r="AW147" s="34" t="s">
        <v>745</v>
      </c>
      <c r="AX147" s="34" t="s">
        <v>745</v>
      </c>
      <c r="AY147" s="34" t="s">
        <v>745</v>
      </c>
      <c r="AZ147" s="34" t="s">
        <v>745</v>
      </c>
      <c r="BA147" s="34" t="s">
        <v>745</v>
      </c>
      <c r="BB147" s="34" t="s">
        <v>745</v>
      </c>
      <c r="BC147" s="34" t="s">
        <v>745</v>
      </c>
      <c r="BD147" s="34" t="s">
        <v>745</v>
      </c>
      <c r="BE147" s="34" t="s">
        <v>745</v>
      </c>
      <c r="BF147" s="34" t="s">
        <v>745</v>
      </c>
      <c r="BG147" s="34" t="s">
        <v>745</v>
      </c>
      <c r="BH147" s="34" t="s">
        <v>745</v>
      </c>
      <c r="BI147" s="34" t="s">
        <v>745</v>
      </c>
      <c r="BJ147" s="34" t="s">
        <v>745</v>
      </c>
      <c r="BK147" s="34" t="s">
        <v>745</v>
      </c>
      <c r="BL147" s="34" t="s">
        <v>745</v>
      </c>
      <c r="BM147" s="34" t="s">
        <v>745</v>
      </c>
      <c r="BN147" s="34" t="s">
        <v>745</v>
      </c>
      <c r="BO147" s="34" t="s">
        <v>745</v>
      </c>
      <c r="BP147" s="34" t="s">
        <v>745</v>
      </c>
      <c r="BQ147" s="34" t="s">
        <v>745</v>
      </c>
      <c r="BR147" s="34" t="s">
        <v>745</v>
      </c>
      <c r="BS147" s="34">
        <v>4151</v>
      </c>
      <c r="BT147" s="34">
        <v>4297</v>
      </c>
      <c r="BU147" s="34">
        <v>3436</v>
      </c>
      <c r="BV147" s="34">
        <v>3031</v>
      </c>
      <c r="BW147" s="34">
        <v>2775</v>
      </c>
      <c r="BX147" s="34">
        <v>3151</v>
      </c>
      <c r="BY147" s="34">
        <v>3350</v>
      </c>
    </row>
    <row r="148" spans="1:77" x14ac:dyDescent="0.35">
      <c r="A148" s="34">
        <v>1961</v>
      </c>
      <c r="B148" s="34">
        <v>1995</v>
      </c>
      <c r="C148" s="44" t="s">
        <v>308</v>
      </c>
      <c r="D148" s="44" t="s">
        <v>744</v>
      </c>
      <c r="E148" s="45" t="s">
        <v>716</v>
      </c>
      <c r="F148" s="34" t="s">
        <v>745</v>
      </c>
      <c r="G148" s="34" t="s">
        <v>745</v>
      </c>
      <c r="H148" s="34" t="s">
        <v>745</v>
      </c>
      <c r="I148" s="34" t="s">
        <v>745</v>
      </c>
      <c r="J148" s="34" t="s">
        <v>745</v>
      </c>
      <c r="K148" s="34" t="s">
        <v>745</v>
      </c>
      <c r="L148" s="34" t="s">
        <v>745</v>
      </c>
      <c r="M148" s="34" t="s">
        <v>745</v>
      </c>
      <c r="N148" s="34" t="s">
        <v>745</v>
      </c>
      <c r="O148" s="34" t="s">
        <v>745</v>
      </c>
      <c r="P148" s="34" t="s">
        <v>745</v>
      </c>
      <c r="Q148" s="34" t="s">
        <v>745</v>
      </c>
      <c r="R148" s="34" t="s">
        <v>745</v>
      </c>
      <c r="S148" s="34">
        <v>112</v>
      </c>
      <c r="T148" s="34">
        <v>113</v>
      </c>
      <c r="U148" s="34">
        <v>113</v>
      </c>
      <c r="V148" s="34">
        <v>177</v>
      </c>
      <c r="W148" s="34">
        <v>197</v>
      </c>
      <c r="X148" s="34">
        <v>237</v>
      </c>
      <c r="Y148" s="34">
        <v>229</v>
      </c>
      <c r="Z148" s="34">
        <v>257</v>
      </c>
      <c r="AA148" s="34">
        <v>239</v>
      </c>
      <c r="AB148" s="34">
        <v>318</v>
      </c>
      <c r="AC148" s="34">
        <v>382</v>
      </c>
      <c r="AD148" s="34">
        <v>404</v>
      </c>
      <c r="AE148" s="34">
        <v>497</v>
      </c>
      <c r="AF148" s="34">
        <v>753</v>
      </c>
      <c r="AG148" s="34">
        <v>778</v>
      </c>
      <c r="AH148" s="34">
        <v>638</v>
      </c>
      <c r="AI148" s="34">
        <v>744</v>
      </c>
      <c r="AJ148" s="34">
        <v>1145</v>
      </c>
      <c r="AK148" s="34">
        <v>1105</v>
      </c>
      <c r="AL148" s="34">
        <v>1252</v>
      </c>
      <c r="AM148" s="34">
        <v>1213</v>
      </c>
      <c r="AN148" s="34">
        <v>1166</v>
      </c>
      <c r="AO148" s="34">
        <v>832</v>
      </c>
      <c r="AP148" s="34">
        <v>665</v>
      </c>
      <c r="AQ148" s="34">
        <v>1324</v>
      </c>
      <c r="AR148" s="34">
        <v>937</v>
      </c>
      <c r="AS148" s="34">
        <v>929</v>
      </c>
      <c r="AT148" s="34">
        <v>823</v>
      </c>
      <c r="AU148" s="34">
        <v>990</v>
      </c>
      <c r="AV148" s="34">
        <v>1027</v>
      </c>
      <c r="AW148" s="34">
        <v>1533</v>
      </c>
      <c r="AX148" s="34">
        <v>1510</v>
      </c>
      <c r="AY148" s="34">
        <v>1497</v>
      </c>
      <c r="AZ148" s="34">
        <v>1504</v>
      </c>
      <c r="BA148" s="34">
        <v>1675</v>
      </c>
      <c r="BB148" s="34">
        <v>1388</v>
      </c>
      <c r="BC148" s="34">
        <v>1337</v>
      </c>
      <c r="BD148" s="34">
        <v>1453</v>
      </c>
      <c r="BE148" s="34">
        <v>1556</v>
      </c>
      <c r="BF148" s="34">
        <v>1524</v>
      </c>
      <c r="BG148" s="34">
        <v>1712</v>
      </c>
      <c r="BH148" s="34">
        <v>1660</v>
      </c>
      <c r="BI148" s="34">
        <v>2125</v>
      </c>
      <c r="BJ148" s="34">
        <v>2726</v>
      </c>
      <c r="BK148" s="34">
        <v>3287</v>
      </c>
      <c r="BL148" s="34">
        <v>4246</v>
      </c>
      <c r="BM148" s="34">
        <v>5337</v>
      </c>
      <c r="BN148" s="34">
        <v>7703</v>
      </c>
      <c r="BO148" s="34">
        <v>6411</v>
      </c>
      <c r="BP148" s="34">
        <v>7874</v>
      </c>
      <c r="BQ148" s="34">
        <v>10799</v>
      </c>
      <c r="BR148" s="34">
        <v>11346</v>
      </c>
      <c r="BS148" s="34">
        <v>12091</v>
      </c>
      <c r="BT148" s="34">
        <v>11993</v>
      </c>
      <c r="BU148" s="34">
        <v>10789</v>
      </c>
      <c r="BV148" s="34">
        <v>9300</v>
      </c>
      <c r="BW148" s="34">
        <v>8299</v>
      </c>
      <c r="BX148" s="34">
        <v>9120</v>
      </c>
      <c r="BY148" s="34">
        <v>9452</v>
      </c>
    </row>
    <row r="149" spans="1:77" x14ac:dyDescent="0.35">
      <c r="A149" s="34">
        <v>1982</v>
      </c>
      <c r="B149" s="34">
        <v>1995</v>
      </c>
      <c r="C149" s="44" t="s">
        <v>294</v>
      </c>
      <c r="D149" s="44" t="s">
        <v>744</v>
      </c>
      <c r="E149" s="45" t="s">
        <v>716</v>
      </c>
      <c r="F149" s="34" t="s">
        <v>745</v>
      </c>
      <c r="G149" s="34" t="s">
        <v>745</v>
      </c>
      <c r="H149" s="34" t="s">
        <v>745</v>
      </c>
      <c r="I149" s="34" t="s">
        <v>745</v>
      </c>
      <c r="J149" s="34" t="s">
        <v>745</v>
      </c>
      <c r="K149" s="34" t="s">
        <v>745</v>
      </c>
      <c r="L149" s="34" t="s">
        <v>745</v>
      </c>
      <c r="M149" s="34" t="s">
        <v>745</v>
      </c>
      <c r="N149" s="34" t="s">
        <v>745</v>
      </c>
      <c r="O149" s="34" t="s">
        <v>745</v>
      </c>
      <c r="P149" s="34" t="s">
        <v>745</v>
      </c>
      <c r="Q149" s="34" t="s">
        <v>745</v>
      </c>
      <c r="R149" s="34" t="s">
        <v>745</v>
      </c>
      <c r="S149" s="34" t="s">
        <v>745</v>
      </c>
      <c r="T149" s="34" t="s">
        <v>745</v>
      </c>
      <c r="U149" s="34" t="s">
        <v>745</v>
      </c>
      <c r="V149" s="34" t="s">
        <v>745</v>
      </c>
      <c r="W149" s="34" t="s">
        <v>745</v>
      </c>
      <c r="X149" s="34" t="s">
        <v>745</v>
      </c>
      <c r="Y149" s="34" t="s">
        <v>745</v>
      </c>
      <c r="Z149" s="34" t="s">
        <v>745</v>
      </c>
      <c r="AA149" s="34" t="s">
        <v>745</v>
      </c>
      <c r="AB149" s="34" t="s">
        <v>745</v>
      </c>
      <c r="AC149" s="34" t="s">
        <v>745</v>
      </c>
      <c r="AD149" s="34" t="s">
        <v>745</v>
      </c>
      <c r="AE149" s="34" t="s">
        <v>745</v>
      </c>
      <c r="AF149" s="34" t="s">
        <v>745</v>
      </c>
      <c r="AG149" s="34" t="s">
        <v>745</v>
      </c>
      <c r="AH149" s="34" t="s">
        <v>745</v>
      </c>
      <c r="AI149" s="34" t="s">
        <v>745</v>
      </c>
      <c r="AJ149" s="34" t="s">
        <v>745</v>
      </c>
      <c r="AK149" s="34" t="s">
        <v>745</v>
      </c>
      <c r="AL149" s="34" t="s">
        <v>745</v>
      </c>
      <c r="AM149" s="34" t="s">
        <v>745</v>
      </c>
      <c r="AN149" s="34">
        <v>8548</v>
      </c>
      <c r="AO149" s="34">
        <v>10287</v>
      </c>
      <c r="AP149" s="34">
        <v>10398</v>
      </c>
      <c r="AQ149" s="34">
        <v>9242</v>
      </c>
      <c r="AR149" s="34">
        <v>9178</v>
      </c>
      <c r="AS149" s="34">
        <v>13000</v>
      </c>
      <c r="AT149" s="34">
        <v>20285</v>
      </c>
      <c r="AU149" s="34">
        <v>25770</v>
      </c>
      <c r="AV149" s="34">
        <v>33045</v>
      </c>
      <c r="AW149" s="34">
        <v>37569</v>
      </c>
      <c r="AX149" s="34">
        <v>40686</v>
      </c>
      <c r="AY149" s="34">
        <v>46077</v>
      </c>
      <c r="AZ149" s="34">
        <v>54459</v>
      </c>
      <c r="BA149" s="34">
        <v>70786</v>
      </c>
      <c r="BB149" s="34">
        <v>72332</v>
      </c>
      <c r="BC149" s="34">
        <v>62854</v>
      </c>
      <c r="BD149" s="34">
        <v>42971</v>
      </c>
      <c r="BE149" s="34">
        <v>50350</v>
      </c>
      <c r="BF149" s="34">
        <v>61923</v>
      </c>
      <c r="BG149" s="34">
        <v>61962</v>
      </c>
      <c r="BH149" s="34">
        <v>64645</v>
      </c>
      <c r="BI149" s="34">
        <v>75824</v>
      </c>
      <c r="BJ149" s="34">
        <v>94410</v>
      </c>
      <c r="BK149" s="34">
        <v>118178</v>
      </c>
      <c r="BL149" s="34">
        <v>128773</v>
      </c>
      <c r="BM149" s="34">
        <v>139966</v>
      </c>
      <c r="BN149" s="34">
        <v>179225</v>
      </c>
      <c r="BO149" s="34">
        <v>133709</v>
      </c>
      <c r="BP149" s="34">
        <v>182921</v>
      </c>
      <c r="BQ149" s="34">
        <v>228787</v>
      </c>
      <c r="BR149" s="34">
        <v>249115</v>
      </c>
      <c r="BS149" s="34">
        <v>250407</v>
      </c>
      <c r="BT149" s="34">
        <v>227749</v>
      </c>
      <c r="BU149" s="34">
        <v>202653</v>
      </c>
      <c r="BV149" s="34">
        <v>194198</v>
      </c>
      <c r="BW149" s="34">
        <v>221519</v>
      </c>
      <c r="BX149" s="34">
        <v>248201</v>
      </c>
      <c r="BY149" s="34">
        <v>236260</v>
      </c>
    </row>
    <row r="150" spans="1:77" x14ac:dyDescent="0.35">
      <c r="A150" s="34">
        <v>1964</v>
      </c>
      <c r="B150" s="34">
        <v>1995</v>
      </c>
      <c r="C150" s="44" t="s">
        <v>292</v>
      </c>
      <c r="D150" s="44" t="s">
        <v>744</v>
      </c>
      <c r="E150" s="45" t="s">
        <v>716</v>
      </c>
      <c r="F150" s="34" t="s">
        <v>745</v>
      </c>
      <c r="G150" s="34" t="s">
        <v>745</v>
      </c>
      <c r="H150" s="34" t="s">
        <v>745</v>
      </c>
      <c r="I150" s="34" t="s">
        <v>745</v>
      </c>
      <c r="J150" s="34" t="s">
        <v>745</v>
      </c>
      <c r="K150" s="34" t="s">
        <v>745</v>
      </c>
      <c r="L150" s="34" t="s">
        <v>745</v>
      </c>
      <c r="M150" s="34" t="s">
        <v>745</v>
      </c>
      <c r="N150" s="34" t="s">
        <v>745</v>
      </c>
      <c r="O150" s="34" t="s">
        <v>745</v>
      </c>
      <c r="P150" s="34" t="s">
        <v>745</v>
      </c>
      <c r="Q150" s="34" t="s">
        <v>745</v>
      </c>
      <c r="R150" s="34" t="s">
        <v>745</v>
      </c>
      <c r="S150" s="34" t="s">
        <v>745</v>
      </c>
      <c r="T150" s="34" t="s">
        <v>745</v>
      </c>
      <c r="U150" s="34" t="s">
        <v>745</v>
      </c>
      <c r="V150" s="34">
        <v>42</v>
      </c>
      <c r="W150" s="34">
        <v>45</v>
      </c>
      <c r="X150" s="34">
        <v>47</v>
      </c>
      <c r="Y150" s="34">
        <v>45</v>
      </c>
      <c r="Z150" s="34">
        <v>47</v>
      </c>
      <c r="AA150" s="34">
        <v>56</v>
      </c>
      <c r="AB150" s="34">
        <v>65</v>
      </c>
      <c r="AC150" s="34">
        <v>70</v>
      </c>
      <c r="AD150" s="34">
        <v>85</v>
      </c>
      <c r="AE150" s="34">
        <v>101</v>
      </c>
      <c r="AF150" s="34">
        <v>119</v>
      </c>
      <c r="AG150" s="34">
        <v>174</v>
      </c>
      <c r="AH150" s="34">
        <v>185</v>
      </c>
      <c r="AI150" s="34">
        <v>284</v>
      </c>
      <c r="AJ150" s="34">
        <v>450</v>
      </c>
      <c r="AK150" s="34">
        <v>519</v>
      </c>
      <c r="AL150" s="34">
        <v>551</v>
      </c>
      <c r="AM150" s="34">
        <v>434</v>
      </c>
      <c r="AN150" s="34">
        <v>393</v>
      </c>
      <c r="AO150" s="34">
        <v>282</v>
      </c>
      <c r="AP150" s="34">
        <v>271</v>
      </c>
      <c r="AQ150" s="34">
        <v>288</v>
      </c>
      <c r="AR150" s="34">
        <v>312</v>
      </c>
      <c r="AS150" s="34">
        <v>424</v>
      </c>
      <c r="AT150" s="34">
        <v>487</v>
      </c>
      <c r="AU150" s="34">
        <v>472</v>
      </c>
      <c r="AV150" s="34">
        <v>581</v>
      </c>
      <c r="AW150" s="34">
        <v>443</v>
      </c>
      <c r="AX150" s="34">
        <v>394</v>
      </c>
      <c r="AY150" s="34">
        <v>179</v>
      </c>
      <c r="AZ150" s="34">
        <v>222</v>
      </c>
      <c r="BA150" s="34">
        <v>594</v>
      </c>
      <c r="BB150" s="34">
        <v>664</v>
      </c>
      <c r="BC150" s="34">
        <v>645</v>
      </c>
      <c r="BD150" s="34">
        <v>588</v>
      </c>
      <c r="BE150" s="34">
        <v>597</v>
      </c>
      <c r="BF150" s="34">
        <v>562</v>
      </c>
      <c r="BG150" s="34">
        <v>553</v>
      </c>
      <c r="BH150" s="34">
        <v>591</v>
      </c>
      <c r="BI150" s="34">
        <v>775</v>
      </c>
      <c r="BJ150" s="34">
        <v>880</v>
      </c>
      <c r="BK150" s="34">
        <v>1060</v>
      </c>
      <c r="BL150" s="34">
        <v>1085</v>
      </c>
      <c r="BM150" s="34">
        <v>1237</v>
      </c>
      <c r="BN150" s="34">
        <v>1509</v>
      </c>
      <c r="BO150" s="34">
        <v>1509</v>
      </c>
      <c r="BP150" s="34">
        <v>1683</v>
      </c>
      <c r="BQ150" s="34">
        <v>2187</v>
      </c>
      <c r="BR150" s="34">
        <v>2380</v>
      </c>
      <c r="BS150" s="34">
        <v>2769</v>
      </c>
      <c r="BT150" s="34">
        <v>2526</v>
      </c>
      <c r="BU150" s="34">
        <v>2336</v>
      </c>
      <c r="BV150" s="34">
        <v>2261</v>
      </c>
      <c r="BW150" s="34">
        <v>1874</v>
      </c>
      <c r="BX150" s="34">
        <v>2116</v>
      </c>
      <c r="BY150" s="34">
        <v>2139</v>
      </c>
    </row>
    <row r="151" spans="1:77" x14ac:dyDescent="0.35">
      <c r="B151" s="34">
        <v>2007</v>
      </c>
      <c r="C151" s="44" t="s">
        <v>298</v>
      </c>
      <c r="D151" s="44" t="s">
        <v>744</v>
      </c>
      <c r="E151" s="45" t="s">
        <v>716</v>
      </c>
      <c r="F151" s="34" t="s">
        <v>745</v>
      </c>
      <c r="G151" s="34" t="s">
        <v>745</v>
      </c>
      <c r="H151" s="34" t="s">
        <v>745</v>
      </c>
      <c r="I151" s="34" t="s">
        <v>745</v>
      </c>
      <c r="J151" s="34" t="s">
        <v>745</v>
      </c>
      <c r="K151" s="34" t="s">
        <v>745</v>
      </c>
      <c r="L151" s="34" t="s">
        <v>745</v>
      </c>
      <c r="M151" s="34" t="s">
        <v>745</v>
      </c>
      <c r="N151" s="34" t="s">
        <v>745</v>
      </c>
      <c r="O151" s="34" t="s">
        <v>745</v>
      </c>
      <c r="P151" s="34" t="s">
        <v>745</v>
      </c>
      <c r="Q151" s="34" t="s">
        <v>745</v>
      </c>
      <c r="R151" s="34" t="s">
        <v>745</v>
      </c>
      <c r="S151" s="34" t="s">
        <v>745</v>
      </c>
      <c r="T151" s="34" t="s">
        <v>745</v>
      </c>
      <c r="U151" s="34" t="s">
        <v>745</v>
      </c>
      <c r="V151" s="34" t="s">
        <v>745</v>
      </c>
      <c r="W151" s="34" t="s">
        <v>745</v>
      </c>
      <c r="X151" s="34" t="s">
        <v>745</v>
      </c>
      <c r="Y151" s="34" t="s">
        <v>745</v>
      </c>
      <c r="Z151" s="34" t="s">
        <v>745</v>
      </c>
      <c r="AA151" s="34" t="s">
        <v>745</v>
      </c>
      <c r="AB151" s="34" t="s">
        <v>745</v>
      </c>
      <c r="AC151" s="34" t="s">
        <v>745</v>
      </c>
      <c r="AD151" s="34" t="s">
        <v>745</v>
      </c>
      <c r="AE151" s="34" t="s">
        <v>745</v>
      </c>
      <c r="AF151" s="34" t="s">
        <v>745</v>
      </c>
      <c r="AG151" s="34" t="s">
        <v>745</v>
      </c>
      <c r="AH151" s="34" t="s">
        <v>745</v>
      </c>
      <c r="AI151" s="34" t="s">
        <v>745</v>
      </c>
      <c r="AJ151" s="34" t="s">
        <v>745</v>
      </c>
      <c r="AK151" s="34" t="s">
        <v>745</v>
      </c>
      <c r="AL151" s="34" t="s">
        <v>745</v>
      </c>
      <c r="AM151" s="34" t="s">
        <v>745</v>
      </c>
      <c r="AN151" s="34" t="s">
        <v>745</v>
      </c>
      <c r="AO151" s="34" t="s">
        <v>745</v>
      </c>
      <c r="AP151" s="34" t="s">
        <v>745</v>
      </c>
      <c r="AQ151" s="34" t="s">
        <v>745</v>
      </c>
      <c r="AR151" s="34" t="s">
        <v>745</v>
      </c>
      <c r="AS151" s="34" t="s">
        <v>745</v>
      </c>
      <c r="AT151" s="34" t="s">
        <v>745</v>
      </c>
      <c r="AU151" s="34" t="s">
        <v>745</v>
      </c>
      <c r="AV151" s="34" t="s">
        <v>745</v>
      </c>
      <c r="AW151" s="34" t="s">
        <v>745</v>
      </c>
      <c r="AX151" s="34" t="s">
        <v>745</v>
      </c>
      <c r="AY151" s="34" t="s">
        <v>745</v>
      </c>
      <c r="AZ151" s="34" t="s">
        <v>745</v>
      </c>
      <c r="BA151" s="34" t="s">
        <v>745</v>
      </c>
      <c r="BB151" s="34" t="s">
        <v>745</v>
      </c>
      <c r="BC151" s="34" t="s">
        <v>745</v>
      </c>
      <c r="BD151" s="34" t="s">
        <v>745</v>
      </c>
      <c r="BE151" s="34" t="s">
        <v>745</v>
      </c>
      <c r="BF151" s="34" t="s">
        <v>745</v>
      </c>
      <c r="BG151" s="34" t="s">
        <v>745</v>
      </c>
      <c r="BH151" s="34" t="s">
        <v>745</v>
      </c>
      <c r="BI151" s="34" t="s">
        <v>745</v>
      </c>
      <c r="BJ151" s="34" t="s">
        <v>745</v>
      </c>
      <c r="BK151" s="34" t="s">
        <v>745</v>
      </c>
      <c r="BL151" s="34" t="s">
        <v>745</v>
      </c>
      <c r="BM151" s="34">
        <v>143</v>
      </c>
      <c r="BN151" s="34">
        <v>168</v>
      </c>
      <c r="BO151" s="34">
        <v>145</v>
      </c>
      <c r="BP151" s="34">
        <v>159</v>
      </c>
      <c r="BQ151" s="34">
        <v>193</v>
      </c>
      <c r="BR151" s="34">
        <v>199</v>
      </c>
      <c r="BS151" s="34">
        <v>198</v>
      </c>
      <c r="BT151" s="34">
        <v>219</v>
      </c>
      <c r="BU151" s="34">
        <v>209</v>
      </c>
      <c r="BV151" s="34">
        <v>229</v>
      </c>
      <c r="BW151" s="34">
        <v>231</v>
      </c>
      <c r="BX151" s="34">
        <v>230</v>
      </c>
      <c r="BY151" s="34">
        <v>238</v>
      </c>
    </row>
    <row r="152" spans="1:77" x14ac:dyDescent="0.35">
      <c r="A152" s="34">
        <v>1962</v>
      </c>
      <c r="B152" s="34">
        <v>1995</v>
      </c>
      <c r="C152" s="44" t="s">
        <v>300</v>
      </c>
      <c r="D152" s="44" t="s">
        <v>744</v>
      </c>
      <c r="E152" s="45" t="s">
        <v>716</v>
      </c>
      <c r="F152" s="34" t="s">
        <v>745</v>
      </c>
      <c r="G152" s="34" t="s">
        <v>745</v>
      </c>
      <c r="H152" s="34" t="s">
        <v>745</v>
      </c>
      <c r="I152" s="34" t="s">
        <v>745</v>
      </c>
      <c r="J152" s="34" t="s">
        <v>745</v>
      </c>
      <c r="K152" s="34" t="s">
        <v>745</v>
      </c>
      <c r="L152" s="34" t="s">
        <v>745</v>
      </c>
      <c r="M152" s="34" t="s">
        <v>745</v>
      </c>
      <c r="N152" s="34" t="s">
        <v>745</v>
      </c>
      <c r="O152" s="34" t="s">
        <v>745</v>
      </c>
      <c r="P152" s="34" t="s">
        <v>745</v>
      </c>
      <c r="Q152" s="34" t="s">
        <v>745</v>
      </c>
      <c r="R152" s="34" t="s">
        <v>745</v>
      </c>
      <c r="S152" s="34" t="s">
        <v>745</v>
      </c>
      <c r="T152" s="34">
        <v>353</v>
      </c>
      <c r="U152" s="34">
        <v>377</v>
      </c>
      <c r="V152" s="34">
        <v>426</v>
      </c>
      <c r="W152" s="34">
        <v>471</v>
      </c>
      <c r="X152" s="34">
        <v>454</v>
      </c>
      <c r="Y152" s="34">
        <v>417</v>
      </c>
      <c r="Z152" s="34">
        <v>420</v>
      </c>
      <c r="AA152" s="34">
        <v>483</v>
      </c>
      <c r="AB152" s="34">
        <v>544</v>
      </c>
      <c r="AC152" s="34">
        <v>666</v>
      </c>
      <c r="AD152" s="34">
        <v>766</v>
      </c>
      <c r="AE152" s="34">
        <v>797</v>
      </c>
      <c r="AF152" s="34">
        <v>1846</v>
      </c>
      <c r="AG152" s="34">
        <v>1469</v>
      </c>
      <c r="AH152" s="34">
        <v>2010</v>
      </c>
      <c r="AI152" s="34">
        <v>1819</v>
      </c>
      <c r="AJ152" s="34">
        <v>1967</v>
      </c>
      <c r="AK152" s="34">
        <v>2105</v>
      </c>
      <c r="AL152" s="34">
        <v>3178</v>
      </c>
      <c r="AM152" s="34">
        <v>3125</v>
      </c>
      <c r="AN152" s="34">
        <v>3697</v>
      </c>
      <c r="AO152" s="34">
        <v>2582</v>
      </c>
      <c r="AP152" s="34">
        <v>1919</v>
      </c>
      <c r="AQ152" s="34">
        <v>1534</v>
      </c>
      <c r="AR152" s="34">
        <v>1350</v>
      </c>
      <c r="AS152" s="34">
        <v>1219</v>
      </c>
      <c r="AT152" s="34">
        <v>1127</v>
      </c>
      <c r="AU152" s="34">
        <v>1221</v>
      </c>
      <c r="AV152" s="34">
        <v>1109</v>
      </c>
      <c r="AW152" s="34">
        <v>1667</v>
      </c>
      <c r="AX152" s="34">
        <v>1104</v>
      </c>
      <c r="AY152" s="34">
        <v>1463</v>
      </c>
      <c r="AZ152" s="34">
        <v>1134</v>
      </c>
      <c r="BA152" s="34">
        <v>1714</v>
      </c>
      <c r="BB152" s="34">
        <v>2146</v>
      </c>
      <c r="BC152" s="34">
        <v>2988</v>
      </c>
      <c r="BD152" s="34">
        <v>2999</v>
      </c>
      <c r="BE152" s="34">
        <v>2741</v>
      </c>
      <c r="BF152" s="34">
        <v>3308</v>
      </c>
      <c r="BG152" s="34">
        <v>3569</v>
      </c>
      <c r="BH152" s="34">
        <v>3643</v>
      </c>
      <c r="BI152" s="34">
        <v>3892</v>
      </c>
      <c r="BJ152" s="34">
        <v>4858</v>
      </c>
      <c r="BK152" s="34">
        <v>5694</v>
      </c>
      <c r="BL152" s="34">
        <v>6484</v>
      </c>
      <c r="BM152" s="34">
        <v>7663</v>
      </c>
      <c r="BN152" s="34">
        <v>9591</v>
      </c>
      <c r="BO152" s="34">
        <v>6955</v>
      </c>
      <c r="BP152" s="34">
        <v>6480</v>
      </c>
      <c r="BQ152" s="34">
        <v>9511</v>
      </c>
      <c r="BR152" s="34">
        <v>9065</v>
      </c>
      <c r="BS152" s="34">
        <v>12629</v>
      </c>
      <c r="BT152" s="34">
        <v>11249</v>
      </c>
      <c r="BU152" s="34">
        <v>9233</v>
      </c>
      <c r="BV152" s="34">
        <v>8052</v>
      </c>
      <c r="BW152" s="34">
        <v>6900</v>
      </c>
      <c r="BX152" s="34">
        <v>7759</v>
      </c>
      <c r="BY152" s="34">
        <v>7100</v>
      </c>
    </row>
    <row r="153" spans="1:77" x14ac:dyDescent="0.35">
      <c r="A153" s="34">
        <v>1990</v>
      </c>
      <c r="B153" s="34">
        <v>1995</v>
      </c>
      <c r="C153" s="44" t="s">
        <v>302</v>
      </c>
      <c r="D153" s="44" t="s">
        <v>744</v>
      </c>
      <c r="E153" s="45" t="s">
        <v>716</v>
      </c>
      <c r="F153" s="34" t="s">
        <v>745</v>
      </c>
      <c r="G153" s="34" t="s">
        <v>745</v>
      </c>
      <c r="H153" s="34" t="s">
        <v>745</v>
      </c>
      <c r="I153" s="34" t="s">
        <v>745</v>
      </c>
      <c r="J153" s="34" t="s">
        <v>745</v>
      </c>
      <c r="K153" s="34" t="s">
        <v>745</v>
      </c>
      <c r="L153" s="34" t="s">
        <v>745</v>
      </c>
      <c r="M153" s="34" t="s">
        <v>745</v>
      </c>
      <c r="N153" s="34" t="s">
        <v>745</v>
      </c>
      <c r="O153" s="34" t="s">
        <v>745</v>
      </c>
      <c r="P153" s="34" t="s">
        <v>745</v>
      </c>
      <c r="Q153" s="34" t="s">
        <v>745</v>
      </c>
      <c r="R153" s="34" t="s">
        <v>745</v>
      </c>
      <c r="S153" s="34" t="s">
        <v>745</v>
      </c>
      <c r="T153" s="34" t="s">
        <v>745</v>
      </c>
      <c r="U153" s="34" t="s">
        <v>745</v>
      </c>
      <c r="V153" s="34" t="s">
        <v>745</v>
      </c>
      <c r="W153" s="34" t="s">
        <v>745</v>
      </c>
      <c r="X153" s="34" t="s">
        <v>745</v>
      </c>
      <c r="Y153" s="34" t="s">
        <v>745</v>
      </c>
      <c r="Z153" s="34" t="s">
        <v>745</v>
      </c>
      <c r="AA153" s="34" t="s">
        <v>745</v>
      </c>
      <c r="AB153" s="34" t="s">
        <v>745</v>
      </c>
      <c r="AC153" s="34" t="s">
        <v>745</v>
      </c>
      <c r="AD153" s="34" t="s">
        <v>745</v>
      </c>
      <c r="AE153" s="34" t="s">
        <v>745</v>
      </c>
      <c r="AF153" s="34" t="s">
        <v>745</v>
      </c>
      <c r="AG153" s="34" t="s">
        <v>745</v>
      </c>
      <c r="AH153" s="34" t="s">
        <v>745</v>
      </c>
      <c r="AI153" s="34" t="s">
        <v>745</v>
      </c>
      <c r="AJ153" s="34" t="s">
        <v>745</v>
      </c>
      <c r="AK153" s="34" t="s">
        <v>745</v>
      </c>
      <c r="AL153" s="34" t="s">
        <v>745</v>
      </c>
      <c r="AM153" s="34" t="s">
        <v>745</v>
      </c>
      <c r="AN153" s="34" t="s">
        <v>745</v>
      </c>
      <c r="AO153" s="34" t="s">
        <v>745</v>
      </c>
      <c r="AP153" s="34" t="s">
        <v>745</v>
      </c>
      <c r="AQ153" s="34" t="s">
        <v>745</v>
      </c>
      <c r="AR153" s="34" t="s">
        <v>745</v>
      </c>
      <c r="AS153" s="34" t="s">
        <v>745</v>
      </c>
      <c r="AT153" s="34" t="s">
        <v>745</v>
      </c>
      <c r="AU153" s="34" t="s">
        <v>745</v>
      </c>
      <c r="AV153" s="34">
        <v>5513</v>
      </c>
      <c r="AW153" s="34">
        <v>5189</v>
      </c>
      <c r="AX153" s="34">
        <v>6431</v>
      </c>
      <c r="AY153" s="34">
        <v>6214</v>
      </c>
      <c r="AZ153" s="34">
        <v>6580</v>
      </c>
      <c r="BA153" s="34">
        <v>7902</v>
      </c>
      <c r="BB153" s="34">
        <v>7700</v>
      </c>
      <c r="BC153" s="34">
        <v>7914</v>
      </c>
      <c r="BD153" s="34">
        <v>8350</v>
      </c>
      <c r="BE153" s="34">
        <v>8474</v>
      </c>
      <c r="BF153" s="34">
        <v>8567</v>
      </c>
      <c r="BG153" s="34">
        <v>9529</v>
      </c>
      <c r="BH153" s="34">
        <v>9526</v>
      </c>
      <c r="BI153" s="34">
        <v>10910</v>
      </c>
      <c r="BJ153" s="34">
        <v>12818</v>
      </c>
      <c r="BK153" s="34">
        <v>13177</v>
      </c>
      <c r="BL153" s="34">
        <v>15007</v>
      </c>
      <c r="BM153" s="34">
        <v>19099</v>
      </c>
      <c r="BN153" s="34">
        <v>24638</v>
      </c>
      <c r="BO153" s="34">
        <v>19096</v>
      </c>
      <c r="BP153" s="34">
        <v>22215</v>
      </c>
      <c r="BQ153" s="34">
        <v>23952</v>
      </c>
      <c r="BR153" s="34">
        <v>24471</v>
      </c>
      <c r="BS153" s="34">
        <v>24266</v>
      </c>
      <c r="BT153" s="34">
        <v>24828</v>
      </c>
      <c r="BU153" s="34">
        <v>20221</v>
      </c>
      <c r="BV153" s="34">
        <v>19462</v>
      </c>
      <c r="BW153" s="34">
        <v>20654</v>
      </c>
      <c r="BX153" s="34">
        <v>22705</v>
      </c>
      <c r="BY153" s="34">
        <v>21555</v>
      </c>
    </row>
    <row r="154" spans="1:77" x14ac:dyDescent="0.35">
      <c r="A154" s="34">
        <v>1951</v>
      </c>
      <c r="B154" s="34">
        <v>1995</v>
      </c>
      <c r="C154" s="44" t="s">
        <v>304</v>
      </c>
      <c r="D154" s="44" t="s">
        <v>744</v>
      </c>
      <c r="E154" s="45" t="s">
        <v>716</v>
      </c>
      <c r="F154" s="34" t="s">
        <v>745</v>
      </c>
      <c r="G154" s="34" t="s">
        <v>745</v>
      </c>
      <c r="H154" s="34" t="s">
        <v>745</v>
      </c>
      <c r="I154" s="34">
        <v>402</v>
      </c>
      <c r="J154" s="34">
        <v>556</v>
      </c>
      <c r="K154" s="34">
        <v>533</v>
      </c>
      <c r="L154" s="34">
        <v>478</v>
      </c>
      <c r="M154" s="34">
        <v>498</v>
      </c>
      <c r="N154" s="34">
        <v>407</v>
      </c>
      <c r="O154" s="34">
        <v>397</v>
      </c>
      <c r="P154" s="34">
        <v>315</v>
      </c>
      <c r="Q154" s="34">
        <v>470</v>
      </c>
      <c r="R154" s="34">
        <v>468</v>
      </c>
      <c r="S154" s="34">
        <v>507</v>
      </c>
      <c r="T154" s="34">
        <v>619</v>
      </c>
      <c r="U154" s="34">
        <v>688</v>
      </c>
      <c r="V154" s="34">
        <v>537</v>
      </c>
      <c r="W154" s="34">
        <v>572</v>
      </c>
      <c r="X154" s="34">
        <v>718</v>
      </c>
      <c r="Y154" s="34">
        <v>685</v>
      </c>
      <c r="Z154" s="34">
        <v>764</v>
      </c>
      <c r="AA154" s="34">
        <v>801</v>
      </c>
      <c r="AB154" s="34">
        <v>948</v>
      </c>
      <c r="AC154" s="34">
        <v>1171</v>
      </c>
      <c r="AD154" s="34">
        <v>1563</v>
      </c>
      <c r="AE154" s="34">
        <v>2086</v>
      </c>
      <c r="AF154" s="34">
        <v>3778</v>
      </c>
      <c r="AG154" s="34">
        <v>4739</v>
      </c>
      <c r="AH154" s="34">
        <v>5129</v>
      </c>
      <c r="AI154" s="34">
        <v>5796</v>
      </c>
      <c r="AJ154" s="34">
        <v>4599</v>
      </c>
      <c r="AK154" s="34">
        <v>5070</v>
      </c>
      <c r="AL154" s="34">
        <v>7910</v>
      </c>
      <c r="AM154" s="34">
        <v>8933</v>
      </c>
      <c r="AN154" s="34">
        <v>8843</v>
      </c>
      <c r="AO154" s="34">
        <v>9235</v>
      </c>
      <c r="AP154" s="34">
        <v>10757</v>
      </c>
      <c r="AQ154" s="34">
        <v>11344</v>
      </c>
      <c r="AR154" s="34">
        <v>11105</v>
      </c>
      <c r="AS154" s="34">
        <v>14158</v>
      </c>
      <c r="AT154" s="34">
        <v>14335</v>
      </c>
      <c r="AU154" s="34">
        <v>15792</v>
      </c>
      <c r="AV154" s="34">
        <v>22303</v>
      </c>
      <c r="AW154" s="34">
        <v>21047</v>
      </c>
      <c r="AX154" s="34">
        <v>22871</v>
      </c>
      <c r="AY154" s="34">
        <v>29428</v>
      </c>
      <c r="AZ154" s="34">
        <v>23270</v>
      </c>
      <c r="BA154" s="34">
        <v>35710</v>
      </c>
      <c r="BB154" s="34">
        <v>43628</v>
      </c>
      <c r="BC154" s="34">
        <v>48560</v>
      </c>
      <c r="BD154" s="34">
        <v>45921</v>
      </c>
      <c r="BE154" s="34">
        <v>40226</v>
      </c>
      <c r="BF154" s="34">
        <v>54503</v>
      </c>
      <c r="BG154" s="34">
        <v>41399</v>
      </c>
      <c r="BH154" s="34">
        <v>51554</v>
      </c>
      <c r="BI154" s="34">
        <v>69340</v>
      </c>
      <c r="BJ154" s="34">
        <v>97540</v>
      </c>
      <c r="BK154" s="34">
        <v>116774</v>
      </c>
      <c r="BL154" s="34">
        <v>139576</v>
      </c>
      <c r="BM154" s="34">
        <v>170063</v>
      </c>
      <c r="BN154" s="34">
        <v>201964</v>
      </c>
      <c r="BO154" s="34">
        <v>140928</v>
      </c>
      <c r="BP154" s="34">
        <v>185544</v>
      </c>
      <c r="BQ154" s="34">
        <v>240842</v>
      </c>
      <c r="BR154" s="34">
        <v>236545</v>
      </c>
      <c r="BS154" s="34">
        <v>260823</v>
      </c>
      <c r="BT154" s="34">
        <v>251142</v>
      </c>
      <c r="BU154" s="34">
        <v>213619</v>
      </c>
      <c r="BV154" s="34">
        <v>202189</v>
      </c>
      <c r="BW154" s="34">
        <v>238715</v>
      </c>
      <c r="BX154" s="34">
        <v>231152</v>
      </c>
      <c r="BY154" s="34">
        <v>210345</v>
      </c>
    </row>
    <row r="155" spans="1:77" x14ac:dyDescent="0.35">
      <c r="A155" s="34">
        <v>1962</v>
      </c>
      <c r="B155" s="34">
        <v>1995</v>
      </c>
      <c r="C155" s="44" t="s">
        <v>310</v>
      </c>
      <c r="D155" s="44" t="s">
        <v>744</v>
      </c>
      <c r="E155" s="45" t="s">
        <v>716</v>
      </c>
      <c r="F155" s="34" t="s">
        <v>745</v>
      </c>
      <c r="G155" s="34" t="s">
        <v>745</v>
      </c>
      <c r="H155" s="34" t="s">
        <v>745</v>
      </c>
      <c r="I155" s="34" t="s">
        <v>745</v>
      </c>
      <c r="J155" s="34" t="s">
        <v>745</v>
      </c>
      <c r="K155" s="34" t="s">
        <v>745</v>
      </c>
      <c r="L155" s="34" t="s">
        <v>745</v>
      </c>
      <c r="M155" s="34" t="s">
        <v>745</v>
      </c>
      <c r="N155" s="34" t="s">
        <v>745</v>
      </c>
      <c r="O155" s="34" t="s">
        <v>745</v>
      </c>
      <c r="P155" s="34" t="s">
        <v>745</v>
      </c>
      <c r="Q155" s="34" t="s">
        <v>745</v>
      </c>
      <c r="R155" s="34" t="s">
        <v>745</v>
      </c>
      <c r="S155" s="34" t="s">
        <v>745</v>
      </c>
      <c r="T155" s="34">
        <v>95</v>
      </c>
      <c r="U155" s="34">
        <v>114</v>
      </c>
      <c r="V155" s="34">
        <v>130</v>
      </c>
      <c r="W155" s="34">
        <v>161</v>
      </c>
      <c r="X155" s="34">
        <v>166</v>
      </c>
      <c r="Y155" s="34">
        <v>159</v>
      </c>
      <c r="Z155" s="34">
        <v>165</v>
      </c>
      <c r="AA155" s="34">
        <v>175</v>
      </c>
      <c r="AB155" s="34">
        <v>172</v>
      </c>
      <c r="AC155" s="34">
        <v>250</v>
      </c>
      <c r="AD155" s="34">
        <v>162</v>
      </c>
      <c r="AE155" s="34">
        <v>163</v>
      </c>
      <c r="AF155" s="34">
        <v>213</v>
      </c>
      <c r="AG155" s="34">
        <v>207</v>
      </c>
      <c r="AH155" s="34">
        <v>172</v>
      </c>
      <c r="AI155" s="34">
        <v>241</v>
      </c>
      <c r="AJ155" s="34">
        <v>254</v>
      </c>
      <c r="AK155" s="34">
        <v>197</v>
      </c>
      <c r="AL155" s="34">
        <v>293</v>
      </c>
      <c r="AM155" s="34">
        <v>345</v>
      </c>
      <c r="AN155" s="34">
        <v>377</v>
      </c>
      <c r="AO155" s="34">
        <v>377</v>
      </c>
      <c r="AP155" s="34">
        <v>344</v>
      </c>
      <c r="AQ155" s="34">
        <v>327</v>
      </c>
      <c r="AR155" s="34">
        <v>307</v>
      </c>
      <c r="AS155" s="34">
        <v>848</v>
      </c>
      <c r="AT155" s="34">
        <v>887</v>
      </c>
      <c r="AU155" s="34">
        <v>271</v>
      </c>
      <c r="AV155" s="34">
        <v>288</v>
      </c>
      <c r="AW155" s="34">
        <v>196</v>
      </c>
      <c r="AX155" s="34">
        <v>505</v>
      </c>
      <c r="AY155" s="34">
        <v>535</v>
      </c>
      <c r="AZ155" s="34">
        <v>875</v>
      </c>
      <c r="BA155" s="34">
        <v>1056</v>
      </c>
      <c r="BB155" s="34">
        <v>1191</v>
      </c>
      <c r="BC155" s="34">
        <v>1316</v>
      </c>
      <c r="BD155" s="34">
        <v>1416</v>
      </c>
      <c r="BE155" s="34">
        <v>1342</v>
      </c>
      <c r="BF155" s="34">
        <v>1536</v>
      </c>
      <c r="BG155" s="34">
        <v>1594</v>
      </c>
      <c r="BH155" s="34">
        <v>1053</v>
      </c>
      <c r="BI155" s="34">
        <v>1375</v>
      </c>
      <c r="BJ155" s="34">
        <v>1726</v>
      </c>
      <c r="BK155" s="34">
        <v>2054</v>
      </c>
      <c r="BL155" s="34">
        <v>2557</v>
      </c>
      <c r="BM155" s="34">
        <v>3493</v>
      </c>
      <c r="BN155" s="34">
        <v>4526</v>
      </c>
      <c r="BO155" s="34">
        <v>4247</v>
      </c>
      <c r="BP155" s="34">
        <v>4664</v>
      </c>
      <c r="BQ155" s="34">
        <v>5631</v>
      </c>
      <c r="BR155" s="34">
        <v>6044</v>
      </c>
      <c r="BS155" s="34">
        <v>5818</v>
      </c>
      <c r="BT155" s="34">
        <v>6074</v>
      </c>
      <c r="BU155" s="34">
        <v>5528</v>
      </c>
      <c r="BV155" s="34">
        <v>4829</v>
      </c>
      <c r="BW155" s="34">
        <v>5596</v>
      </c>
      <c r="BX155" s="34">
        <v>6729</v>
      </c>
      <c r="BY155" s="34">
        <v>7518</v>
      </c>
    </row>
    <row r="156" spans="1:77" x14ac:dyDescent="0.35">
      <c r="B156" s="34">
        <v>2008</v>
      </c>
      <c r="C156" s="44" t="s">
        <v>312</v>
      </c>
      <c r="D156" s="44" t="s">
        <v>744</v>
      </c>
      <c r="E156" s="45" t="s">
        <v>716</v>
      </c>
      <c r="F156" s="34" t="s">
        <v>745</v>
      </c>
      <c r="G156" s="34" t="s">
        <v>745</v>
      </c>
      <c r="H156" s="34" t="s">
        <v>745</v>
      </c>
      <c r="I156" s="34" t="s">
        <v>745</v>
      </c>
      <c r="J156" s="34" t="s">
        <v>745</v>
      </c>
      <c r="K156" s="34" t="s">
        <v>745</v>
      </c>
      <c r="L156" s="34" t="s">
        <v>745</v>
      </c>
      <c r="M156" s="34" t="s">
        <v>745</v>
      </c>
      <c r="N156" s="34" t="s">
        <v>745</v>
      </c>
      <c r="O156" s="34" t="s">
        <v>745</v>
      </c>
      <c r="P156" s="34" t="s">
        <v>745</v>
      </c>
      <c r="Q156" s="34" t="s">
        <v>745</v>
      </c>
      <c r="R156" s="34" t="s">
        <v>745</v>
      </c>
      <c r="S156" s="34" t="s">
        <v>745</v>
      </c>
      <c r="T156" s="34" t="s">
        <v>745</v>
      </c>
      <c r="U156" s="34" t="s">
        <v>745</v>
      </c>
      <c r="V156" s="34" t="s">
        <v>745</v>
      </c>
      <c r="W156" s="34" t="s">
        <v>745</v>
      </c>
      <c r="X156" s="34" t="s">
        <v>745</v>
      </c>
      <c r="Y156" s="34" t="s">
        <v>745</v>
      </c>
      <c r="Z156" s="34" t="s">
        <v>745</v>
      </c>
      <c r="AA156" s="34" t="s">
        <v>745</v>
      </c>
      <c r="AB156" s="34" t="s">
        <v>745</v>
      </c>
      <c r="AC156" s="34" t="s">
        <v>745</v>
      </c>
      <c r="AD156" s="34" t="s">
        <v>745</v>
      </c>
      <c r="AE156" s="34" t="s">
        <v>745</v>
      </c>
      <c r="AF156" s="34" t="s">
        <v>745</v>
      </c>
      <c r="AG156" s="34" t="s">
        <v>745</v>
      </c>
      <c r="AH156" s="34" t="s">
        <v>745</v>
      </c>
      <c r="AI156" s="34" t="s">
        <v>745</v>
      </c>
      <c r="AJ156" s="34" t="s">
        <v>745</v>
      </c>
      <c r="AK156" s="34" t="s">
        <v>745</v>
      </c>
      <c r="AL156" s="34" t="s">
        <v>745</v>
      </c>
      <c r="AM156" s="34" t="s">
        <v>745</v>
      </c>
      <c r="AN156" s="34" t="s">
        <v>745</v>
      </c>
      <c r="AO156" s="34" t="s">
        <v>745</v>
      </c>
      <c r="AP156" s="34" t="s">
        <v>745</v>
      </c>
      <c r="AQ156" s="34" t="s">
        <v>745</v>
      </c>
      <c r="AR156" s="34" t="s">
        <v>745</v>
      </c>
      <c r="AS156" s="34" t="s">
        <v>745</v>
      </c>
      <c r="AT156" s="34" t="s">
        <v>745</v>
      </c>
      <c r="AU156" s="34" t="s">
        <v>745</v>
      </c>
      <c r="AV156" s="34" t="s">
        <v>745</v>
      </c>
      <c r="AW156" s="34" t="s">
        <v>745</v>
      </c>
      <c r="AX156" s="34" t="s">
        <v>745</v>
      </c>
      <c r="AY156" s="34" t="s">
        <v>745</v>
      </c>
      <c r="AZ156" s="34" t="s">
        <v>745</v>
      </c>
      <c r="BA156" s="34" t="s">
        <v>745</v>
      </c>
      <c r="BB156" s="34" t="s">
        <v>745</v>
      </c>
      <c r="BC156" s="34" t="s">
        <v>745</v>
      </c>
      <c r="BD156" s="34" t="s">
        <v>745</v>
      </c>
      <c r="BE156" s="34" t="s">
        <v>745</v>
      </c>
      <c r="BF156" s="34" t="s">
        <v>745</v>
      </c>
      <c r="BG156" s="34" t="s">
        <v>745</v>
      </c>
      <c r="BH156" s="34" t="s">
        <v>745</v>
      </c>
      <c r="BI156" s="34" t="s">
        <v>745</v>
      </c>
      <c r="BJ156" s="34" t="s">
        <v>745</v>
      </c>
      <c r="BK156" s="34" t="s">
        <v>745</v>
      </c>
      <c r="BL156" s="34" t="s">
        <v>745</v>
      </c>
      <c r="BM156" s="34" t="s">
        <v>745</v>
      </c>
      <c r="BN156" s="34">
        <v>85535</v>
      </c>
      <c r="BO156" s="34">
        <v>45487</v>
      </c>
      <c r="BP156" s="34">
        <v>60911</v>
      </c>
      <c r="BQ156" s="34">
        <v>82594</v>
      </c>
      <c r="BR156" s="34">
        <v>84639</v>
      </c>
      <c r="BS156" s="34">
        <v>76787</v>
      </c>
      <c r="BT156" s="34">
        <v>54430</v>
      </c>
      <c r="BU156" s="34">
        <v>37517</v>
      </c>
      <c r="BV156" s="34">
        <v>39252</v>
      </c>
      <c r="BW156" s="34">
        <v>49609</v>
      </c>
      <c r="BX156" s="34">
        <v>57046</v>
      </c>
      <c r="BY156" s="34">
        <v>60607</v>
      </c>
    </row>
    <row r="157" spans="1:77" x14ac:dyDescent="0.35">
      <c r="A157" s="34">
        <v>1994</v>
      </c>
      <c r="B157" s="34">
        <v>1996</v>
      </c>
      <c r="C157" s="44" t="s">
        <v>18</v>
      </c>
      <c r="D157" s="44" t="s">
        <v>744</v>
      </c>
      <c r="E157" s="45" t="s">
        <v>716</v>
      </c>
      <c r="F157" s="34" t="s">
        <v>745</v>
      </c>
      <c r="G157" s="34" t="s">
        <v>745</v>
      </c>
      <c r="H157" s="34" t="s">
        <v>745</v>
      </c>
      <c r="I157" s="34" t="s">
        <v>745</v>
      </c>
      <c r="J157" s="34" t="s">
        <v>745</v>
      </c>
      <c r="K157" s="34" t="s">
        <v>745</v>
      </c>
      <c r="L157" s="34" t="s">
        <v>745</v>
      </c>
      <c r="M157" s="34" t="s">
        <v>745</v>
      </c>
      <c r="N157" s="34" t="s">
        <v>745</v>
      </c>
      <c r="O157" s="34" t="s">
        <v>745</v>
      </c>
      <c r="P157" s="34" t="s">
        <v>745</v>
      </c>
      <c r="Q157" s="34" t="s">
        <v>745</v>
      </c>
      <c r="R157" s="34" t="s">
        <v>745</v>
      </c>
      <c r="S157" s="34" t="s">
        <v>745</v>
      </c>
      <c r="T157" s="34" t="s">
        <v>745</v>
      </c>
      <c r="U157" s="34" t="s">
        <v>745</v>
      </c>
      <c r="V157" s="34" t="s">
        <v>745</v>
      </c>
      <c r="W157" s="34" t="s">
        <v>745</v>
      </c>
      <c r="X157" s="34" t="s">
        <v>745</v>
      </c>
      <c r="Y157" s="34" t="s">
        <v>745</v>
      </c>
      <c r="Z157" s="34" t="s">
        <v>745</v>
      </c>
      <c r="AA157" s="34" t="s">
        <v>745</v>
      </c>
      <c r="AB157" s="34" t="s">
        <v>745</v>
      </c>
      <c r="AC157" s="34" t="s">
        <v>745</v>
      </c>
      <c r="AD157" s="34" t="s">
        <v>745</v>
      </c>
      <c r="AE157" s="34" t="s">
        <v>745</v>
      </c>
      <c r="AF157" s="34" t="s">
        <v>745</v>
      </c>
      <c r="AG157" s="34" t="s">
        <v>745</v>
      </c>
      <c r="AH157" s="34" t="s">
        <v>745</v>
      </c>
      <c r="AI157" s="34" t="s">
        <v>745</v>
      </c>
      <c r="AJ157" s="34" t="s">
        <v>745</v>
      </c>
      <c r="AK157" s="34" t="s">
        <v>745</v>
      </c>
      <c r="AL157" s="34" t="s">
        <v>745</v>
      </c>
      <c r="AM157" s="34" t="s">
        <v>745</v>
      </c>
      <c r="AN157" s="34" t="s">
        <v>745</v>
      </c>
      <c r="AO157" s="34" t="s">
        <v>745</v>
      </c>
      <c r="AP157" s="34" t="s">
        <v>745</v>
      </c>
      <c r="AQ157" s="34" t="s">
        <v>745</v>
      </c>
      <c r="AR157" s="34" t="s">
        <v>745</v>
      </c>
      <c r="AS157" s="34" t="s">
        <v>745</v>
      </c>
      <c r="AT157" s="34" t="s">
        <v>745</v>
      </c>
      <c r="AU157" s="34" t="s">
        <v>745</v>
      </c>
      <c r="AV157" s="34" t="s">
        <v>745</v>
      </c>
      <c r="AW157" s="34" t="s">
        <v>745</v>
      </c>
      <c r="AX157" s="34" t="s">
        <v>745</v>
      </c>
      <c r="AY157" s="34" t="s">
        <v>745</v>
      </c>
      <c r="AZ157" s="34">
        <v>22775</v>
      </c>
      <c r="BA157" s="34" t="s">
        <v>745</v>
      </c>
      <c r="BB157" s="34">
        <v>30563</v>
      </c>
      <c r="BC157" s="34">
        <v>34107</v>
      </c>
      <c r="BD157" s="34">
        <v>32588</v>
      </c>
      <c r="BE157" s="34">
        <v>31721</v>
      </c>
      <c r="BF157" s="34">
        <v>35009</v>
      </c>
      <c r="BG157" s="34">
        <v>37293</v>
      </c>
      <c r="BH157" s="34">
        <v>42652</v>
      </c>
      <c r="BI157" s="34">
        <v>52074</v>
      </c>
      <c r="BJ157" s="34">
        <v>72082</v>
      </c>
      <c r="BK157" s="34">
        <v>84654</v>
      </c>
      <c r="BL157" s="34">
        <v>100057</v>
      </c>
      <c r="BM157" s="34">
        <v>150123</v>
      </c>
      <c r="BN157" s="34">
        <v>200327</v>
      </c>
      <c r="BO157" s="34">
        <v>170121</v>
      </c>
      <c r="BP157" s="34">
        <v>187001</v>
      </c>
      <c r="BQ157" s="34">
        <v>229932</v>
      </c>
      <c r="BR157" s="34">
        <v>256528</v>
      </c>
      <c r="BS157" s="34">
        <v>270579</v>
      </c>
      <c r="BT157" s="34">
        <v>276025</v>
      </c>
      <c r="BU157" s="34">
        <v>263417</v>
      </c>
      <c r="BV157" s="34">
        <v>266576</v>
      </c>
      <c r="BW157" s="34">
        <v>273710</v>
      </c>
      <c r="BX157" s="34">
        <v>261538</v>
      </c>
      <c r="BY157" s="34">
        <v>267937</v>
      </c>
    </row>
    <row r="158" spans="1:77" x14ac:dyDescent="0.35">
      <c r="A158" s="34">
        <v>1948</v>
      </c>
      <c r="B158" s="34">
        <v>1995</v>
      </c>
      <c r="C158" s="44" t="s">
        <v>112</v>
      </c>
      <c r="D158" s="44" t="s">
        <v>744</v>
      </c>
      <c r="E158" s="45" t="s">
        <v>716</v>
      </c>
      <c r="F158" s="34">
        <v>8370</v>
      </c>
      <c r="G158" s="34">
        <v>8480</v>
      </c>
      <c r="H158" s="34">
        <v>7305</v>
      </c>
      <c r="I158" s="34">
        <v>10931</v>
      </c>
      <c r="J158" s="34">
        <v>9736</v>
      </c>
      <c r="K158" s="34">
        <v>9360</v>
      </c>
      <c r="L158" s="34">
        <v>9444</v>
      </c>
      <c r="M158" s="34">
        <v>10875</v>
      </c>
      <c r="N158" s="34">
        <v>10881</v>
      </c>
      <c r="O158" s="34">
        <v>11589</v>
      </c>
      <c r="P158" s="34">
        <v>10735</v>
      </c>
      <c r="Q158" s="34">
        <v>11444</v>
      </c>
      <c r="R158" s="34">
        <v>13034</v>
      </c>
      <c r="S158" s="34">
        <v>12729</v>
      </c>
      <c r="T158" s="34">
        <v>12958</v>
      </c>
      <c r="U158" s="34">
        <v>13969</v>
      </c>
      <c r="V158" s="34">
        <v>15966</v>
      </c>
      <c r="W158" s="34">
        <v>16128</v>
      </c>
      <c r="X158" s="34">
        <v>16663</v>
      </c>
      <c r="Y158" s="34">
        <v>17800</v>
      </c>
      <c r="Z158" s="34">
        <v>18960</v>
      </c>
      <c r="AA158" s="34">
        <v>19961</v>
      </c>
      <c r="AB158" s="34">
        <v>21871</v>
      </c>
      <c r="AC158" s="34">
        <v>23858</v>
      </c>
      <c r="AD158" s="34">
        <v>27661</v>
      </c>
      <c r="AE158" s="34">
        <v>38528</v>
      </c>
      <c r="AF158" s="34">
        <v>54190</v>
      </c>
      <c r="AG158" s="34">
        <v>53341</v>
      </c>
      <c r="AH158" s="34">
        <v>55744</v>
      </c>
      <c r="AI158" s="34">
        <v>63191</v>
      </c>
      <c r="AJ158" s="34">
        <v>75813</v>
      </c>
      <c r="AK158" s="34">
        <v>99600</v>
      </c>
      <c r="AL158" s="34">
        <v>115545</v>
      </c>
      <c r="AM158" s="34">
        <v>102708</v>
      </c>
      <c r="AN158" s="34">
        <v>99646</v>
      </c>
      <c r="AO158" s="34">
        <v>100080</v>
      </c>
      <c r="AP158" s="34">
        <v>104725</v>
      </c>
      <c r="AQ158" s="34">
        <v>108957</v>
      </c>
      <c r="AR158" s="34">
        <v>126330</v>
      </c>
      <c r="AS158" s="34">
        <v>154407</v>
      </c>
      <c r="AT158" s="34">
        <v>189340</v>
      </c>
      <c r="AU158" s="34">
        <v>197731</v>
      </c>
      <c r="AV158" s="34">
        <v>222977</v>
      </c>
      <c r="AW158" s="34">
        <v>209947</v>
      </c>
      <c r="AX158" s="34">
        <v>221551</v>
      </c>
      <c r="AY158" s="34">
        <v>209318</v>
      </c>
      <c r="AZ158" s="34">
        <v>234076</v>
      </c>
      <c r="BA158" s="34">
        <v>267250</v>
      </c>
      <c r="BB158" s="34">
        <v>287332</v>
      </c>
      <c r="BC158" s="34">
        <v>307518</v>
      </c>
      <c r="BD158" s="34">
        <v>321231</v>
      </c>
      <c r="BE158" s="34">
        <v>324899</v>
      </c>
      <c r="BF158" s="34">
        <v>339643</v>
      </c>
      <c r="BG158" s="34">
        <v>340963</v>
      </c>
      <c r="BH158" s="34">
        <v>360333</v>
      </c>
      <c r="BI158" s="34">
        <v>394573</v>
      </c>
      <c r="BJ158" s="34">
        <v>469732</v>
      </c>
      <c r="BK158" s="34">
        <v>521919</v>
      </c>
      <c r="BL158" s="34">
        <v>615683</v>
      </c>
      <c r="BM158" s="34">
        <v>644565</v>
      </c>
      <c r="BN158" s="34">
        <v>668600</v>
      </c>
      <c r="BO158" s="34">
        <v>522860</v>
      </c>
      <c r="BP158" s="34">
        <v>592271</v>
      </c>
      <c r="BQ158" s="34">
        <v>680939</v>
      </c>
      <c r="BR158" s="34">
        <v>702840</v>
      </c>
      <c r="BS158" s="34">
        <v>662160</v>
      </c>
      <c r="BT158" s="34">
        <v>694126</v>
      </c>
      <c r="BU158" s="34">
        <v>630003</v>
      </c>
      <c r="BV158" s="34">
        <v>636731</v>
      </c>
      <c r="BW158" s="34">
        <v>641002</v>
      </c>
      <c r="BX158" s="34">
        <v>672267</v>
      </c>
      <c r="BY158" s="34">
        <v>695798</v>
      </c>
    </row>
    <row r="159" spans="1:77" x14ac:dyDescent="0.35">
      <c r="A159" s="34">
        <v>1948</v>
      </c>
      <c r="B159" s="34">
        <v>1995</v>
      </c>
      <c r="C159" s="44" t="s">
        <v>316</v>
      </c>
      <c r="D159" s="44" t="s">
        <v>744</v>
      </c>
      <c r="E159" s="45" t="s">
        <v>716</v>
      </c>
      <c r="F159" s="34">
        <v>8081</v>
      </c>
      <c r="G159" s="34">
        <v>7544</v>
      </c>
      <c r="H159" s="34">
        <v>9631</v>
      </c>
      <c r="I159" s="34">
        <v>11922</v>
      </c>
      <c r="J159" s="34">
        <v>11707</v>
      </c>
      <c r="K159" s="34">
        <v>11846</v>
      </c>
      <c r="L159" s="34">
        <v>11140</v>
      </c>
      <c r="M159" s="34">
        <v>12489</v>
      </c>
      <c r="N159" s="34">
        <v>13987</v>
      </c>
      <c r="O159" s="34">
        <v>14620</v>
      </c>
      <c r="P159" s="34">
        <v>14618</v>
      </c>
      <c r="Q159" s="34">
        <v>17008</v>
      </c>
      <c r="R159" s="34">
        <v>16371</v>
      </c>
      <c r="S159" s="34">
        <v>15938</v>
      </c>
      <c r="T159" s="34">
        <v>17781</v>
      </c>
      <c r="U159" s="34">
        <v>18621</v>
      </c>
      <c r="V159" s="34">
        <v>20306</v>
      </c>
      <c r="W159" s="34">
        <v>23188</v>
      </c>
      <c r="X159" s="34">
        <v>27745</v>
      </c>
      <c r="Y159" s="34">
        <v>28753</v>
      </c>
      <c r="Z159" s="34">
        <v>35350</v>
      </c>
      <c r="AA159" s="34">
        <v>38312</v>
      </c>
      <c r="AB159" s="34">
        <v>42428</v>
      </c>
      <c r="AC159" s="34">
        <v>48342</v>
      </c>
      <c r="AD159" s="34">
        <v>58862</v>
      </c>
      <c r="AE159" s="34">
        <v>73572</v>
      </c>
      <c r="AF159" s="34">
        <v>110478</v>
      </c>
      <c r="AG159" s="34">
        <v>105881</v>
      </c>
      <c r="AH159" s="34">
        <v>132497</v>
      </c>
      <c r="AI159" s="34">
        <v>160411</v>
      </c>
      <c r="AJ159" s="34">
        <v>186046</v>
      </c>
      <c r="AK159" s="34">
        <v>222225</v>
      </c>
      <c r="AL159" s="34">
        <v>256985</v>
      </c>
      <c r="AM159" s="34">
        <v>273352</v>
      </c>
      <c r="AN159" s="34">
        <v>254884</v>
      </c>
      <c r="AO159" s="34">
        <v>269878</v>
      </c>
      <c r="AP159" s="34">
        <v>346363</v>
      </c>
      <c r="AQ159" s="34">
        <v>352463</v>
      </c>
      <c r="AR159" s="34">
        <v>382294</v>
      </c>
      <c r="AS159" s="34">
        <v>424443</v>
      </c>
      <c r="AT159" s="34">
        <v>459543</v>
      </c>
      <c r="AU159" s="34">
        <v>492922</v>
      </c>
      <c r="AV159" s="34">
        <v>516987</v>
      </c>
      <c r="AW159" s="34">
        <v>508363</v>
      </c>
      <c r="AX159" s="34">
        <v>553923</v>
      </c>
      <c r="AY159" s="34">
        <v>603438</v>
      </c>
      <c r="AZ159" s="34">
        <v>689215</v>
      </c>
      <c r="BA159" s="34">
        <v>770852</v>
      </c>
      <c r="BB159" s="34">
        <v>822025</v>
      </c>
      <c r="BC159" s="34">
        <v>899020</v>
      </c>
      <c r="BD159" s="34">
        <v>944353</v>
      </c>
      <c r="BE159" s="34">
        <v>1059440</v>
      </c>
      <c r="BF159" s="34">
        <v>1259300</v>
      </c>
      <c r="BG159" s="34">
        <v>1179180</v>
      </c>
      <c r="BH159" s="34">
        <v>1200230</v>
      </c>
      <c r="BI159" s="34">
        <v>1303050</v>
      </c>
      <c r="BJ159" s="34">
        <v>1525680</v>
      </c>
      <c r="BK159" s="34">
        <v>1732706</v>
      </c>
      <c r="BL159" s="34">
        <v>1918077</v>
      </c>
      <c r="BM159" s="34">
        <v>2020403</v>
      </c>
      <c r="BN159" s="34">
        <v>2169487</v>
      </c>
      <c r="BO159" s="34">
        <v>1605296</v>
      </c>
      <c r="BP159" s="34">
        <v>1969184</v>
      </c>
      <c r="BQ159" s="34">
        <v>2266024</v>
      </c>
      <c r="BR159" s="34">
        <v>2336524</v>
      </c>
      <c r="BS159" s="34">
        <v>2329060</v>
      </c>
      <c r="BT159" s="34">
        <v>2412547</v>
      </c>
      <c r="BU159" s="34">
        <v>2315301</v>
      </c>
      <c r="BV159" s="34">
        <v>2250154</v>
      </c>
      <c r="BW159" s="34">
        <v>2408476</v>
      </c>
      <c r="BX159" s="34">
        <v>2614221</v>
      </c>
      <c r="BY159" s="34">
        <v>2567445</v>
      </c>
    </row>
    <row r="160" spans="1:77" x14ac:dyDescent="0.35">
      <c r="A160" s="34">
        <v>1953</v>
      </c>
      <c r="B160" s="34">
        <v>1995</v>
      </c>
      <c r="C160" s="44" t="s">
        <v>314</v>
      </c>
      <c r="D160" s="44" t="s">
        <v>744</v>
      </c>
      <c r="E160" s="45" t="s">
        <v>716</v>
      </c>
      <c r="F160" s="34" t="s">
        <v>745</v>
      </c>
      <c r="G160" s="34" t="s">
        <v>745</v>
      </c>
      <c r="H160" s="34" t="s">
        <v>745</v>
      </c>
      <c r="I160" s="34" t="s">
        <v>745</v>
      </c>
      <c r="J160" s="34" t="s">
        <v>745</v>
      </c>
      <c r="K160" s="34">
        <v>207</v>
      </c>
      <c r="L160" s="34">
        <v>274</v>
      </c>
      <c r="M160" s="34">
        <v>238</v>
      </c>
      <c r="N160" s="34">
        <v>209</v>
      </c>
      <c r="O160" s="34">
        <v>253</v>
      </c>
      <c r="P160" s="34">
        <v>143</v>
      </c>
      <c r="Q160" s="34">
        <v>173</v>
      </c>
      <c r="R160" s="34">
        <v>218</v>
      </c>
      <c r="S160" s="34">
        <v>211</v>
      </c>
      <c r="T160" s="34">
        <v>230</v>
      </c>
      <c r="U160" s="34">
        <v>177</v>
      </c>
      <c r="V160" s="34">
        <v>198</v>
      </c>
      <c r="W160" s="34">
        <v>151</v>
      </c>
      <c r="X160" s="34">
        <v>164</v>
      </c>
      <c r="Y160" s="34">
        <v>171</v>
      </c>
      <c r="Z160" s="34">
        <v>157</v>
      </c>
      <c r="AA160" s="34">
        <v>197</v>
      </c>
      <c r="AB160" s="34">
        <v>231</v>
      </c>
      <c r="AC160" s="34">
        <v>229</v>
      </c>
      <c r="AD160" s="34">
        <v>212</v>
      </c>
      <c r="AE160" s="34">
        <v>285</v>
      </c>
      <c r="AF160" s="34">
        <v>487</v>
      </c>
      <c r="AG160" s="34">
        <v>556</v>
      </c>
      <c r="AH160" s="34">
        <v>587</v>
      </c>
      <c r="AI160" s="34">
        <v>730</v>
      </c>
      <c r="AJ160" s="34">
        <v>757</v>
      </c>
      <c r="AK160" s="34">
        <v>1206</v>
      </c>
      <c r="AL160" s="34">
        <v>1680</v>
      </c>
      <c r="AM160" s="34">
        <v>1641</v>
      </c>
      <c r="AN160" s="34">
        <v>1110</v>
      </c>
      <c r="AO160" s="34">
        <v>788</v>
      </c>
      <c r="AP160" s="34">
        <v>777</v>
      </c>
      <c r="AQ160" s="34">
        <v>708</v>
      </c>
      <c r="AR160" s="34">
        <v>870</v>
      </c>
      <c r="AS160" s="34">
        <v>1142</v>
      </c>
      <c r="AT160" s="34">
        <v>1157</v>
      </c>
      <c r="AU160" s="34">
        <v>1202</v>
      </c>
      <c r="AV160" s="34">
        <v>1343</v>
      </c>
      <c r="AW160" s="34">
        <v>1637</v>
      </c>
      <c r="AX160" s="34">
        <v>2045</v>
      </c>
      <c r="AY160" s="34">
        <v>2325</v>
      </c>
      <c r="AZ160" s="34">
        <v>2786</v>
      </c>
      <c r="BA160" s="34">
        <v>2867</v>
      </c>
      <c r="BB160" s="34">
        <v>3323</v>
      </c>
      <c r="BC160" s="34">
        <v>3727</v>
      </c>
      <c r="BD160" s="34">
        <v>3811</v>
      </c>
      <c r="BE160" s="34">
        <v>3357</v>
      </c>
      <c r="BF160" s="34">
        <v>3466</v>
      </c>
      <c r="BG160" s="34">
        <v>3061</v>
      </c>
      <c r="BH160" s="34">
        <v>1964</v>
      </c>
      <c r="BI160" s="34">
        <v>2190</v>
      </c>
      <c r="BJ160" s="34">
        <v>3114</v>
      </c>
      <c r="BK160" s="34">
        <v>3879</v>
      </c>
      <c r="BL160" s="34">
        <v>4806</v>
      </c>
      <c r="BM160" s="34">
        <v>5628</v>
      </c>
      <c r="BN160" s="34">
        <v>9069</v>
      </c>
      <c r="BO160" s="34">
        <v>6907</v>
      </c>
      <c r="BP160" s="34">
        <v>8622</v>
      </c>
      <c r="BQ160" s="34">
        <v>10726</v>
      </c>
      <c r="BR160" s="34">
        <v>11652</v>
      </c>
      <c r="BS160" s="34">
        <v>11642</v>
      </c>
      <c r="BT160" s="34">
        <v>11485</v>
      </c>
      <c r="BU160" s="34">
        <v>9489</v>
      </c>
      <c r="BV160" s="34">
        <v>8137</v>
      </c>
      <c r="BW160" s="34">
        <v>8458</v>
      </c>
      <c r="BX160" s="34">
        <v>8893</v>
      </c>
      <c r="BY160" s="34">
        <v>8246</v>
      </c>
    </row>
    <row r="161" spans="1:77" x14ac:dyDescent="0.35">
      <c r="B161" s="34">
        <v>2012</v>
      </c>
      <c r="C161" s="44" t="s">
        <v>324</v>
      </c>
      <c r="D161" s="44" t="s">
        <v>744</v>
      </c>
      <c r="E161" s="45" t="s">
        <v>716</v>
      </c>
      <c r="F161" s="34" t="s">
        <v>745</v>
      </c>
      <c r="G161" s="34" t="s">
        <v>745</v>
      </c>
      <c r="H161" s="34" t="s">
        <v>745</v>
      </c>
      <c r="I161" s="34" t="s">
        <v>745</v>
      </c>
      <c r="J161" s="34" t="s">
        <v>745</v>
      </c>
      <c r="K161" s="34" t="s">
        <v>745</v>
      </c>
      <c r="L161" s="34" t="s">
        <v>745</v>
      </c>
      <c r="M161" s="34" t="s">
        <v>745</v>
      </c>
      <c r="N161" s="34" t="s">
        <v>745</v>
      </c>
      <c r="O161" s="34" t="s">
        <v>745</v>
      </c>
      <c r="P161" s="34" t="s">
        <v>745</v>
      </c>
      <c r="Q161" s="34" t="s">
        <v>745</v>
      </c>
      <c r="R161" s="34" t="s">
        <v>745</v>
      </c>
      <c r="S161" s="34" t="s">
        <v>745</v>
      </c>
      <c r="T161" s="34" t="s">
        <v>745</v>
      </c>
      <c r="U161" s="34" t="s">
        <v>745</v>
      </c>
      <c r="V161" s="34" t="s">
        <v>745</v>
      </c>
      <c r="W161" s="34" t="s">
        <v>745</v>
      </c>
      <c r="X161" s="34" t="s">
        <v>745</v>
      </c>
      <c r="Y161" s="34" t="s">
        <v>745</v>
      </c>
      <c r="Z161" s="34" t="s">
        <v>745</v>
      </c>
      <c r="AA161" s="34" t="s">
        <v>745</v>
      </c>
      <c r="AB161" s="34" t="s">
        <v>745</v>
      </c>
      <c r="AC161" s="34" t="s">
        <v>745</v>
      </c>
      <c r="AD161" s="34" t="s">
        <v>745</v>
      </c>
      <c r="AE161" s="34" t="s">
        <v>745</v>
      </c>
      <c r="AF161" s="34" t="s">
        <v>745</v>
      </c>
      <c r="AG161" s="34" t="s">
        <v>745</v>
      </c>
      <c r="AH161" s="34" t="s">
        <v>745</v>
      </c>
      <c r="AI161" s="34" t="s">
        <v>745</v>
      </c>
      <c r="AJ161" s="34" t="s">
        <v>745</v>
      </c>
      <c r="AK161" s="34" t="s">
        <v>745</v>
      </c>
      <c r="AL161" s="34" t="s">
        <v>745</v>
      </c>
      <c r="AM161" s="34" t="s">
        <v>745</v>
      </c>
      <c r="AN161" s="34" t="s">
        <v>745</v>
      </c>
      <c r="AO161" s="34" t="s">
        <v>745</v>
      </c>
      <c r="AP161" s="34" t="s">
        <v>745</v>
      </c>
      <c r="AQ161" s="34" t="s">
        <v>745</v>
      </c>
      <c r="AR161" s="34" t="s">
        <v>745</v>
      </c>
      <c r="AS161" s="34" t="s">
        <v>745</v>
      </c>
      <c r="AT161" s="34" t="s">
        <v>745</v>
      </c>
      <c r="AU161" s="34" t="s">
        <v>745</v>
      </c>
      <c r="AV161" s="34" t="s">
        <v>745</v>
      </c>
      <c r="AW161" s="34" t="s">
        <v>745</v>
      </c>
      <c r="AX161" s="34" t="s">
        <v>745</v>
      </c>
      <c r="AY161" s="34" t="s">
        <v>745</v>
      </c>
      <c r="AZ161" s="34" t="s">
        <v>745</v>
      </c>
      <c r="BA161" s="34" t="s">
        <v>745</v>
      </c>
      <c r="BB161" s="34" t="s">
        <v>745</v>
      </c>
      <c r="BC161" s="34" t="s">
        <v>745</v>
      </c>
      <c r="BD161" s="34" t="s">
        <v>745</v>
      </c>
      <c r="BE161" s="34" t="s">
        <v>745</v>
      </c>
      <c r="BF161" s="34" t="s">
        <v>745</v>
      </c>
      <c r="BG161" s="34" t="s">
        <v>745</v>
      </c>
      <c r="BH161" s="34" t="s">
        <v>745</v>
      </c>
      <c r="BI161" s="34" t="s">
        <v>745</v>
      </c>
      <c r="BJ161" s="34" t="s">
        <v>745</v>
      </c>
      <c r="BK161" s="34" t="s">
        <v>745</v>
      </c>
      <c r="BL161" s="34" t="s">
        <v>745</v>
      </c>
      <c r="BM161" s="34" t="s">
        <v>745</v>
      </c>
      <c r="BN161" s="34" t="s">
        <v>745</v>
      </c>
      <c r="BO161" s="34" t="s">
        <v>745</v>
      </c>
      <c r="BP161" s="34" t="s">
        <v>745</v>
      </c>
      <c r="BQ161" s="34" t="s">
        <v>745</v>
      </c>
      <c r="BR161" s="34">
        <v>296</v>
      </c>
      <c r="BS161" s="34">
        <v>313</v>
      </c>
      <c r="BT161" s="34">
        <v>313</v>
      </c>
      <c r="BU161" s="34">
        <v>367</v>
      </c>
      <c r="BV161" s="34">
        <v>422</v>
      </c>
      <c r="BW161" s="34">
        <v>370</v>
      </c>
      <c r="BX161" s="34">
        <v>350</v>
      </c>
      <c r="BY161" s="34">
        <v>290</v>
      </c>
    </row>
    <row r="162" spans="1:77" x14ac:dyDescent="0.35">
      <c r="A162" s="34">
        <v>1990</v>
      </c>
      <c r="B162" s="34">
        <v>1995</v>
      </c>
      <c r="C162" s="44" t="s">
        <v>320</v>
      </c>
      <c r="D162" s="44" t="s">
        <v>744</v>
      </c>
      <c r="E162" s="45" t="s">
        <v>716</v>
      </c>
      <c r="F162" s="34" t="s">
        <v>745</v>
      </c>
      <c r="G162" s="34" t="s">
        <v>745</v>
      </c>
      <c r="H162" s="34" t="s">
        <v>745</v>
      </c>
      <c r="I162" s="34" t="s">
        <v>745</v>
      </c>
      <c r="J162" s="34" t="s">
        <v>745</v>
      </c>
      <c r="K162" s="34" t="s">
        <v>745</v>
      </c>
      <c r="L162" s="34" t="s">
        <v>745</v>
      </c>
      <c r="M162" s="34" t="s">
        <v>745</v>
      </c>
      <c r="N162" s="34" t="s">
        <v>745</v>
      </c>
      <c r="O162" s="34" t="s">
        <v>745</v>
      </c>
      <c r="P162" s="34" t="s">
        <v>745</v>
      </c>
      <c r="Q162" s="34" t="s">
        <v>745</v>
      </c>
      <c r="R162" s="34" t="s">
        <v>745</v>
      </c>
      <c r="S162" s="34" t="s">
        <v>745</v>
      </c>
      <c r="T162" s="34" t="s">
        <v>745</v>
      </c>
      <c r="U162" s="34" t="s">
        <v>745</v>
      </c>
      <c r="V162" s="34" t="s">
        <v>745</v>
      </c>
      <c r="W162" s="34" t="s">
        <v>745</v>
      </c>
      <c r="X162" s="34" t="s">
        <v>745</v>
      </c>
      <c r="Y162" s="34" t="s">
        <v>745</v>
      </c>
      <c r="Z162" s="34" t="s">
        <v>745</v>
      </c>
      <c r="AA162" s="34" t="s">
        <v>745</v>
      </c>
      <c r="AB162" s="34" t="s">
        <v>745</v>
      </c>
      <c r="AC162" s="34" t="s">
        <v>745</v>
      </c>
      <c r="AD162" s="34" t="s">
        <v>745</v>
      </c>
      <c r="AE162" s="34" t="s">
        <v>745</v>
      </c>
      <c r="AF162" s="34" t="s">
        <v>745</v>
      </c>
      <c r="AG162" s="34" t="s">
        <v>745</v>
      </c>
      <c r="AH162" s="34" t="s">
        <v>745</v>
      </c>
      <c r="AI162" s="34" t="s">
        <v>745</v>
      </c>
      <c r="AJ162" s="34" t="s">
        <v>745</v>
      </c>
      <c r="AK162" s="34" t="s">
        <v>745</v>
      </c>
      <c r="AL162" s="34" t="s">
        <v>745</v>
      </c>
      <c r="AM162" s="34" t="s">
        <v>745</v>
      </c>
      <c r="AN162" s="34" t="s">
        <v>745</v>
      </c>
      <c r="AO162" s="34" t="s">
        <v>745</v>
      </c>
      <c r="AP162" s="34" t="s">
        <v>745</v>
      </c>
      <c r="AQ162" s="34" t="s">
        <v>745</v>
      </c>
      <c r="AR162" s="34" t="s">
        <v>745</v>
      </c>
      <c r="AS162" s="34" t="s">
        <v>745</v>
      </c>
      <c r="AT162" s="34" t="s">
        <v>745</v>
      </c>
      <c r="AU162" s="34" t="s">
        <v>745</v>
      </c>
      <c r="AV162" s="34">
        <v>7335</v>
      </c>
      <c r="AW162" s="34">
        <v>11147</v>
      </c>
      <c r="AX162" s="34">
        <v>14065</v>
      </c>
      <c r="AY162" s="34">
        <v>12510</v>
      </c>
      <c r="AZ162" s="34">
        <v>9187</v>
      </c>
      <c r="BA162" s="34">
        <v>12649</v>
      </c>
      <c r="BB162" s="34">
        <v>9880</v>
      </c>
      <c r="BC162" s="34">
        <v>14606</v>
      </c>
      <c r="BD162" s="34">
        <v>15817</v>
      </c>
      <c r="BE162" s="34">
        <v>14064</v>
      </c>
      <c r="BF162" s="34">
        <v>16213</v>
      </c>
      <c r="BG162" s="34">
        <v>18323</v>
      </c>
      <c r="BH162" s="34">
        <v>12963</v>
      </c>
      <c r="BI162" s="34">
        <v>9256</v>
      </c>
      <c r="BJ162" s="34">
        <v>16679</v>
      </c>
      <c r="BK162" s="34">
        <v>24027</v>
      </c>
      <c r="BL162" s="34">
        <v>33616</v>
      </c>
      <c r="BM162" s="34">
        <v>46097</v>
      </c>
      <c r="BN162" s="34">
        <v>50450</v>
      </c>
      <c r="BO162" s="34">
        <v>41540</v>
      </c>
      <c r="BP162" s="34">
        <v>39000</v>
      </c>
      <c r="BQ162" s="34">
        <v>48000</v>
      </c>
      <c r="BR162" s="34">
        <v>51331</v>
      </c>
      <c r="BS162" s="34">
        <v>48773</v>
      </c>
      <c r="BT162" s="34">
        <v>43169</v>
      </c>
      <c r="BU162" s="34">
        <v>33330</v>
      </c>
      <c r="BV162" s="34">
        <v>15540</v>
      </c>
      <c r="BW162" s="34">
        <v>10570</v>
      </c>
      <c r="BX162" s="34">
        <v>11710</v>
      </c>
      <c r="BY162" s="34">
        <v>5830</v>
      </c>
    </row>
    <row r="163" spans="1:77" x14ac:dyDescent="0.35">
      <c r="B163" s="34">
        <v>2007</v>
      </c>
      <c r="C163" s="44" t="s">
        <v>322</v>
      </c>
      <c r="D163" s="44" t="s">
        <v>744</v>
      </c>
      <c r="E163" s="45" t="s">
        <v>716</v>
      </c>
      <c r="F163" s="34" t="s">
        <v>745</v>
      </c>
      <c r="G163" s="34" t="s">
        <v>745</v>
      </c>
      <c r="H163" s="34" t="s">
        <v>745</v>
      </c>
      <c r="I163" s="34" t="s">
        <v>745</v>
      </c>
      <c r="J163" s="34" t="s">
        <v>745</v>
      </c>
      <c r="K163" s="34" t="s">
        <v>745</v>
      </c>
      <c r="L163" s="34" t="s">
        <v>745</v>
      </c>
      <c r="M163" s="34" t="s">
        <v>745</v>
      </c>
      <c r="N163" s="34" t="s">
        <v>745</v>
      </c>
      <c r="O163" s="34" t="s">
        <v>745</v>
      </c>
      <c r="P163" s="34" t="s">
        <v>745</v>
      </c>
      <c r="Q163" s="34" t="s">
        <v>745</v>
      </c>
      <c r="R163" s="34" t="s">
        <v>745</v>
      </c>
      <c r="S163" s="34" t="s">
        <v>745</v>
      </c>
      <c r="T163" s="34" t="s">
        <v>745</v>
      </c>
      <c r="U163" s="34" t="s">
        <v>745</v>
      </c>
      <c r="V163" s="34" t="s">
        <v>745</v>
      </c>
      <c r="W163" s="34" t="s">
        <v>745</v>
      </c>
      <c r="X163" s="34" t="s">
        <v>745</v>
      </c>
      <c r="Y163" s="34" t="s">
        <v>745</v>
      </c>
      <c r="Z163" s="34" t="s">
        <v>745</v>
      </c>
      <c r="AA163" s="34" t="s">
        <v>745</v>
      </c>
      <c r="AB163" s="34" t="s">
        <v>745</v>
      </c>
      <c r="AC163" s="34" t="s">
        <v>745</v>
      </c>
      <c r="AD163" s="34" t="s">
        <v>745</v>
      </c>
      <c r="AE163" s="34" t="s">
        <v>745</v>
      </c>
      <c r="AF163" s="34" t="s">
        <v>745</v>
      </c>
      <c r="AG163" s="34" t="s">
        <v>745</v>
      </c>
      <c r="AH163" s="34" t="s">
        <v>745</v>
      </c>
      <c r="AI163" s="34" t="s">
        <v>745</v>
      </c>
      <c r="AJ163" s="34" t="s">
        <v>745</v>
      </c>
      <c r="AK163" s="34" t="s">
        <v>745</v>
      </c>
      <c r="AL163" s="34" t="s">
        <v>745</v>
      </c>
      <c r="AM163" s="34" t="s">
        <v>745</v>
      </c>
      <c r="AN163" s="34" t="s">
        <v>745</v>
      </c>
      <c r="AO163" s="34" t="s">
        <v>745</v>
      </c>
      <c r="AP163" s="34" t="s">
        <v>745</v>
      </c>
      <c r="AQ163" s="34" t="s">
        <v>745</v>
      </c>
      <c r="AR163" s="34" t="s">
        <v>745</v>
      </c>
      <c r="AS163" s="34" t="s">
        <v>745</v>
      </c>
      <c r="AT163" s="34" t="s">
        <v>745</v>
      </c>
      <c r="AU163" s="34" t="s">
        <v>745</v>
      </c>
      <c r="AV163" s="34" t="s">
        <v>745</v>
      </c>
      <c r="AW163" s="34" t="s">
        <v>745</v>
      </c>
      <c r="AX163" s="34" t="s">
        <v>745</v>
      </c>
      <c r="AY163" s="34" t="s">
        <v>745</v>
      </c>
      <c r="AZ163" s="34" t="s">
        <v>745</v>
      </c>
      <c r="BA163" s="34" t="s">
        <v>745</v>
      </c>
      <c r="BB163" s="34" t="s">
        <v>745</v>
      </c>
      <c r="BC163" s="34" t="s">
        <v>745</v>
      </c>
      <c r="BD163" s="34" t="s">
        <v>745</v>
      </c>
      <c r="BE163" s="34" t="s">
        <v>745</v>
      </c>
      <c r="BF163" s="34" t="s">
        <v>745</v>
      </c>
      <c r="BG163" s="34" t="s">
        <v>745</v>
      </c>
      <c r="BH163" s="34" t="s">
        <v>745</v>
      </c>
      <c r="BI163" s="34" t="s">
        <v>745</v>
      </c>
      <c r="BJ163" s="34" t="s">
        <v>745</v>
      </c>
      <c r="BK163" s="34" t="s">
        <v>745</v>
      </c>
      <c r="BL163" s="34" t="s">
        <v>745</v>
      </c>
      <c r="BM163" s="34">
        <v>62682</v>
      </c>
      <c r="BN163" s="34">
        <v>80714</v>
      </c>
      <c r="BO163" s="34">
        <v>69949</v>
      </c>
      <c r="BP163" s="34">
        <v>84839</v>
      </c>
      <c r="BQ163" s="34">
        <v>106750</v>
      </c>
      <c r="BR163" s="34">
        <v>113780</v>
      </c>
      <c r="BS163" s="34">
        <v>132033</v>
      </c>
      <c r="BT163" s="34">
        <v>147849</v>
      </c>
      <c r="BU163" s="34">
        <v>165610</v>
      </c>
      <c r="BV163" s="34">
        <v>174804</v>
      </c>
      <c r="BW163" s="34">
        <v>212919</v>
      </c>
      <c r="BX163" s="34">
        <v>236862</v>
      </c>
      <c r="BY163" s="34">
        <v>253903</v>
      </c>
    </row>
    <row r="164" spans="1:77" x14ac:dyDescent="0.35">
      <c r="B164" s="34">
        <v>2014</v>
      </c>
      <c r="C164" s="44" t="s">
        <v>328</v>
      </c>
      <c r="D164" s="44" t="s">
        <v>744</v>
      </c>
      <c r="E164" s="45" t="s">
        <v>716</v>
      </c>
      <c r="F164" s="34" t="s">
        <v>745</v>
      </c>
      <c r="G164" s="34" t="s">
        <v>745</v>
      </c>
      <c r="H164" s="34" t="s">
        <v>745</v>
      </c>
      <c r="I164" s="34" t="s">
        <v>745</v>
      </c>
      <c r="J164" s="34" t="s">
        <v>745</v>
      </c>
      <c r="K164" s="34" t="s">
        <v>745</v>
      </c>
      <c r="L164" s="34" t="s">
        <v>745</v>
      </c>
      <c r="M164" s="34" t="s">
        <v>745</v>
      </c>
      <c r="N164" s="34" t="s">
        <v>745</v>
      </c>
      <c r="O164" s="34" t="s">
        <v>745</v>
      </c>
      <c r="P164" s="34" t="s">
        <v>745</v>
      </c>
      <c r="Q164" s="34" t="s">
        <v>745</v>
      </c>
      <c r="R164" s="34" t="s">
        <v>745</v>
      </c>
      <c r="S164" s="34" t="s">
        <v>745</v>
      </c>
      <c r="T164" s="34" t="s">
        <v>745</v>
      </c>
      <c r="U164" s="34" t="s">
        <v>745</v>
      </c>
      <c r="V164" s="34" t="s">
        <v>745</v>
      </c>
      <c r="W164" s="34" t="s">
        <v>745</v>
      </c>
      <c r="X164" s="34" t="s">
        <v>745</v>
      </c>
      <c r="Y164" s="34" t="s">
        <v>745</v>
      </c>
      <c r="Z164" s="34" t="s">
        <v>745</v>
      </c>
      <c r="AA164" s="34" t="s">
        <v>745</v>
      </c>
      <c r="AB164" s="34" t="s">
        <v>745</v>
      </c>
      <c r="AC164" s="34" t="s">
        <v>745</v>
      </c>
      <c r="AD164" s="34" t="s">
        <v>745</v>
      </c>
      <c r="AE164" s="34" t="s">
        <v>745</v>
      </c>
      <c r="AF164" s="34" t="s">
        <v>745</v>
      </c>
      <c r="AG164" s="34" t="s">
        <v>745</v>
      </c>
      <c r="AH164" s="34" t="s">
        <v>745</v>
      </c>
      <c r="AI164" s="34" t="s">
        <v>745</v>
      </c>
      <c r="AJ164" s="34" t="s">
        <v>745</v>
      </c>
      <c r="AK164" s="34" t="s">
        <v>745</v>
      </c>
      <c r="AL164" s="34" t="s">
        <v>745</v>
      </c>
      <c r="AM164" s="34" t="s">
        <v>745</v>
      </c>
      <c r="AN164" s="34" t="s">
        <v>745</v>
      </c>
      <c r="AO164" s="34" t="s">
        <v>745</v>
      </c>
      <c r="AP164" s="34" t="s">
        <v>745</v>
      </c>
      <c r="AQ164" s="34" t="s">
        <v>745</v>
      </c>
      <c r="AR164" s="34" t="s">
        <v>745</v>
      </c>
      <c r="AS164" s="34" t="s">
        <v>745</v>
      </c>
      <c r="AT164" s="34" t="s">
        <v>745</v>
      </c>
      <c r="AU164" s="34" t="s">
        <v>745</v>
      </c>
      <c r="AV164" s="34" t="s">
        <v>745</v>
      </c>
      <c r="AW164" s="34" t="s">
        <v>745</v>
      </c>
      <c r="AX164" s="34" t="s">
        <v>745</v>
      </c>
      <c r="AY164" s="34" t="s">
        <v>745</v>
      </c>
      <c r="AZ164" s="34" t="s">
        <v>745</v>
      </c>
      <c r="BA164" s="34" t="s">
        <v>745</v>
      </c>
      <c r="BB164" s="34" t="s">
        <v>745</v>
      </c>
      <c r="BC164" s="34" t="s">
        <v>745</v>
      </c>
      <c r="BD164" s="34" t="s">
        <v>745</v>
      </c>
      <c r="BE164" s="34" t="s">
        <v>745</v>
      </c>
      <c r="BF164" s="34" t="s">
        <v>745</v>
      </c>
      <c r="BG164" s="34" t="s">
        <v>745</v>
      </c>
      <c r="BH164" s="34" t="s">
        <v>745</v>
      </c>
      <c r="BI164" s="34" t="s">
        <v>745</v>
      </c>
      <c r="BJ164" s="34" t="s">
        <v>745</v>
      </c>
      <c r="BK164" s="34" t="s">
        <v>745</v>
      </c>
      <c r="BL164" s="34" t="s">
        <v>745</v>
      </c>
      <c r="BM164" s="34" t="s">
        <v>745</v>
      </c>
      <c r="BN164" s="34" t="s">
        <v>745</v>
      </c>
      <c r="BO164" s="34" t="s">
        <v>745</v>
      </c>
      <c r="BP164" s="34" t="s">
        <v>745</v>
      </c>
      <c r="BQ164" s="34" t="s">
        <v>745</v>
      </c>
      <c r="BR164" s="34" t="s">
        <v>745</v>
      </c>
      <c r="BS164" s="34" t="s">
        <v>745</v>
      </c>
      <c r="BT164" s="34">
        <v>12042</v>
      </c>
      <c r="BU164" s="34">
        <v>6573</v>
      </c>
      <c r="BV164" s="34">
        <v>7700</v>
      </c>
      <c r="BW164" s="34">
        <v>7089</v>
      </c>
      <c r="BX164" s="34">
        <v>8212</v>
      </c>
      <c r="BY164" s="34">
        <v>10407</v>
      </c>
    </row>
    <row r="165" spans="1:77" x14ac:dyDescent="0.35">
      <c r="A165" s="34">
        <v>1982</v>
      </c>
      <c r="B165" s="34">
        <v>1995</v>
      </c>
      <c r="C165" s="44" t="s">
        <v>332</v>
      </c>
      <c r="D165" s="44" t="s">
        <v>744</v>
      </c>
      <c r="E165" s="45" t="s">
        <v>716</v>
      </c>
      <c r="F165" s="34" t="s">
        <v>745</v>
      </c>
      <c r="G165" s="34" t="s">
        <v>745</v>
      </c>
      <c r="H165" s="34" t="s">
        <v>745</v>
      </c>
      <c r="I165" s="34" t="s">
        <v>745</v>
      </c>
      <c r="J165" s="34" t="s">
        <v>745</v>
      </c>
      <c r="K165" s="34" t="s">
        <v>745</v>
      </c>
      <c r="L165" s="34" t="s">
        <v>745</v>
      </c>
      <c r="M165" s="34" t="s">
        <v>745</v>
      </c>
      <c r="N165" s="34" t="s">
        <v>745</v>
      </c>
      <c r="O165" s="34" t="s">
        <v>745</v>
      </c>
      <c r="P165" s="34" t="s">
        <v>745</v>
      </c>
      <c r="Q165" s="34" t="s">
        <v>745</v>
      </c>
      <c r="R165" s="34" t="s">
        <v>745</v>
      </c>
      <c r="S165" s="34" t="s">
        <v>745</v>
      </c>
      <c r="T165" s="34" t="s">
        <v>745</v>
      </c>
      <c r="U165" s="34" t="s">
        <v>745</v>
      </c>
      <c r="V165" s="34" t="s">
        <v>745</v>
      </c>
      <c r="W165" s="34" t="s">
        <v>745</v>
      </c>
      <c r="X165" s="34" t="s">
        <v>745</v>
      </c>
      <c r="Y165" s="34" t="s">
        <v>745</v>
      </c>
      <c r="Z165" s="34" t="s">
        <v>745</v>
      </c>
      <c r="AA165" s="34" t="s">
        <v>745</v>
      </c>
      <c r="AB165" s="34" t="s">
        <v>745</v>
      </c>
      <c r="AC165" s="34" t="s">
        <v>745</v>
      </c>
      <c r="AD165" s="34" t="s">
        <v>745</v>
      </c>
      <c r="AE165" s="34" t="s">
        <v>745</v>
      </c>
      <c r="AF165" s="34" t="s">
        <v>745</v>
      </c>
      <c r="AG165" s="34" t="s">
        <v>745</v>
      </c>
      <c r="AH165" s="34" t="s">
        <v>745</v>
      </c>
      <c r="AI165" s="34" t="s">
        <v>745</v>
      </c>
      <c r="AJ165" s="34" t="s">
        <v>745</v>
      </c>
      <c r="AK165" s="34" t="s">
        <v>745</v>
      </c>
      <c r="AL165" s="34" t="s">
        <v>745</v>
      </c>
      <c r="AM165" s="34" t="s">
        <v>745</v>
      </c>
      <c r="AN165" s="34">
        <v>1201</v>
      </c>
      <c r="AO165" s="34">
        <v>851</v>
      </c>
      <c r="AP165" s="34">
        <v>730</v>
      </c>
      <c r="AQ165" s="34">
        <v>654</v>
      </c>
      <c r="AR165" s="34">
        <v>648</v>
      </c>
      <c r="AS165" s="34">
        <v>816</v>
      </c>
      <c r="AT165" s="34">
        <v>835</v>
      </c>
      <c r="AU165" s="34">
        <v>906</v>
      </c>
      <c r="AV165" s="34">
        <v>1220</v>
      </c>
      <c r="AW165" s="34">
        <v>818</v>
      </c>
      <c r="AX165" s="34">
        <v>795</v>
      </c>
      <c r="AY165" s="34">
        <v>809</v>
      </c>
      <c r="AZ165" s="34">
        <v>594</v>
      </c>
      <c r="BA165" s="34">
        <v>700</v>
      </c>
      <c r="BB165" s="34">
        <v>835</v>
      </c>
      <c r="BC165" s="34">
        <v>819</v>
      </c>
      <c r="BD165" s="34">
        <v>1100</v>
      </c>
      <c r="BE165" s="34">
        <v>822</v>
      </c>
      <c r="BF165" s="34">
        <v>888</v>
      </c>
      <c r="BG165" s="34">
        <v>1082</v>
      </c>
      <c r="BH165" s="34">
        <v>1102</v>
      </c>
      <c r="BI165" s="34">
        <v>1574</v>
      </c>
      <c r="BJ165" s="34">
        <v>2152</v>
      </c>
      <c r="BK165" s="34">
        <v>2558</v>
      </c>
      <c r="BL165" s="34">
        <v>3074</v>
      </c>
      <c r="BM165" s="34">
        <v>4007</v>
      </c>
      <c r="BN165" s="34">
        <v>5060</v>
      </c>
      <c r="BO165" s="34">
        <v>3832</v>
      </c>
      <c r="BP165" s="34">
        <v>5321</v>
      </c>
      <c r="BQ165" s="34">
        <v>7178</v>
      </c>
      <c r="BR165" s="34">
        <v>8805</v>
      </c>
      <c r="BS165" s="34">
        <v>10586</v>
      </c>
      <c r="BT165" s="34">
        <v>9707</v>
      </c>
      <c r="BU165" s="34">
        <v>7935</v>
      </c>
      <c r="BV165" s="34">
        <v>7290</v>
      </c>
      <c r="BW165" s="34">
        <v>7988</v>
      </c>
      <c r="BX165" s="34">
        <v>9466</v>
      </c>
      <c r="BY165" s="34">
        <v>7225</v>
      </c>
    </row>
    <row r="166" spans="1:77" x14ac:dyDescent="0.35">
      <c r="A166" s="34">
        <v>1948</v>
      </c>
      <c r="B166" s="34">
        <v>1995</v>
      </c>
      <c r="C166" s="46" t="s">
        <v>334</v>
      </c>
      <c r="D166" s="46" t="s">
        <v>744</v>
      </c>
      <c r="E166" s="47" t="s">
        <v>716</v>
      </c>
      <c r="F166" s="34">
        <v>171</v>
      </c>
      <c r="G166" s="34">
        <v>200</v>
      </c>
      <c r="H166" s="34">
        <v>164</v>
      </c>
      <c r="I166" s="34">
        <v>239</v>
      </c>
      <c r="J166" s="34">
        <v>246</v>
      </c>
      <c r="K166" s="34">
        <v>217</v>
      </c>
      <c r="L166" s="34">
        <v>225</v>
      </c>
      <c r="M166" s="34">
        <v>229</v>
      </c>
      <c r="N166" s="34">
        <v>234</v>
      </c>
      <c r="O166" s="34">
        <v>238</v>
      </c>
      <c r="P166" s="34">
        <v>243</v>
      </c>
      <c r="Q166" s="34">
        <v>247</v>
      </c>
      <c r="R166" s="34">
        <v>252</v>
      </c>
      <c r="S166" s="34">
        <v>257</v>
      </c>
      <c r="T166" s="34">
        <v>244</v>
      </c>
      <c r="U166" s="34">
        <v>230</v>
      </c>
      <c r="V166" s="34">
        <v>349</v>
      </c>
      <c r="W166" s="34">
        <v>386</v>
      </c>
      <c r="X166" s="34">
        <v>273</v>
      </c>
      <c r="Y166" s="34">
        <v>301</v>
      </c>
      <c r="Z166" s="34">
        <v>333</v>
      </c>
      <c r="AA166" s="34">
        <v>321</v>
      </c>
      <c r="AB166" s="34">
        <v>378</v>
      </c>
      <c r="AC166" s="34">
        <v>456</v>
      </c>
      <c r="AD166" s="34">
        <v>478</v>
      </c>
      <c r="AE166" s="34">
        <v>606</v>
      </c>
      <c r="AF166" s="34">
        <v>865</v>
      </c>
      <c r="AG166" s="34">
        <v>932</v>
      </c>
      <c r="AH166" s="34">
        <v>703</v>
      </c>
      <c r="AI166" s="34">
        <v>710</v>
      </c>
      <c r="AJ166" s="34">
        <v>685</v>
      </c>
      <c r="AK166" s="34">
        <v>930</v>
      </c>
      <c r="AL166" s="34">
        <v>1448</v>
      </c>
      <c r="AM166" s="34">
        <v>1696</v>
      </c>
      <c r="AN166" s="34">
        <v>1639</v>
      </c>
      <c r="AO166" s="34">
        <v>1205</v>
      </c>
      <c r="AP166" s="34">
        <v>1098</v>
      </c>
      <c r="AQ166" s="34">
        <v>1031</v>
      </c>
      <c r="AR166" s="34">
        <v>1132</v>
      </c>
      <c r="AS166" s="34">
        <v>1205</v>
      </c>
      <c r="AT166" s="34">
        <v>1301</v>
      </c>
      <c r="AU166" s="34">
        <v>1623</v>
      </c>
      <c r="AV166" s="34">
        <v>1847</v>
      </c>
      <c r="AW166" s="34">
        <v>2055</v>
      </c>
      <c r="AX166" s="34">
        <v>2203</v>
      </c>
      <c r="AY166" s="34">
        <v>1819</v>
      </c>
      <c r="AZ166" s="34">
        <v>2241</v>
      </c>
      <c r="BA166" s="34">
        <v>2660</v>
      </c>
      <c r="BB166" s="34">
        <v>2803</v>
      </c>
      <c r="BC166" s="34">
        <v>3092</v>
      </c>
      <c r="BD166" s="34">
        <v>2701</v>
      </c>
      <c r="BE166" s="34">
        <v>2126</v>
      </c>
      <c r="BF166" s="34">
        <v>1863</v>
      </c>
      <c r="BG166" s="34">
        <v>1715</v>
      </c>
      <c r="BH166" s="34">
        <v>1751</v>
      </c>
      <c r="BI166" s="34">
        <v>1710</v>
      </c>
      <c r="BJ166" s="34">
        <v>2204</v>
      </c>
      <c r="BK166" s="34">
        <v>2350</v>
      </c>
      <c r="BL166" s="34">
        <v>2300</v>
      </c>
      <c r="BM166" s="34">
        <v>2550</v>
      </c>
      <c r="BN166" s="34">
        <v>2950</v>
      </c>
      <c r="BO166" s="34">
        <v>2900</v>
      </c>
      <c r="BP166" s="34">
        <v>3800</v>
      </c>
      <c r="BQ166" s="34">
        <v>4400</v>
      </c>
      <c r="BR166" s="34">
        <v>4400</v>
      </c>
      <c r="BS166" s="34">
        <v>4300</v>
      </c>
      <c r="BT166" s="34">
        <v>4200</v>
      </c>
      <c r="BU166" s="34">
        <v>4000</v>
      </c>
      <c r="BV166" s="34">
        <v>3700</v>
      </c>
      <c r="BW166" s="34">
        <v>3800</v>
      </c>
      <c r="BX166" s="34">
        <v>4100</v>
      </c>
      <c r="BY166" s="34">
        <v>3500</v>
      </c>
    </row>
    <row r="168" spans="1:77" x14ac:dyDescent="0.35">
      <c r="C168" s="48" t="s">
        <v>749</v>
      </c>
      <c r="D168" s="49" t="s">
        <v>744</v>
      </c>
      <c r="E168" s="49" t="s">
        <v>716</v>
      </c>
      <c r="F168" s="50">
        <f>SUM(F4:F166)</f>
        <v>34901</v>
      </c>
      <c r="G168" s="51">
        <f t="shared" ref="G168:BR168" si="0">SUM(G4:G166)</f>
        <v>34351</v>
      </c>
      <c r="H168" s="51">
        <f t="shared" si="0"/>
        <v>39935</v>
      </c>
      <c r="I168" s="51">
        <f t="shared" si="0"/>
        <v>60201</v>
      </c>
      <c r="J168" s="51">
        <f t="shared" si="0"/>
        <v>59040</v>
      </c>
      <c r="K168" s="51">
        <f t="shared" si="0"/>
        <v>56039</v>
      </c>
      <c r="L168" s="51">
        <f t="shared" si="0"/>
        <v>58438</v>
      </c>
      <c r="M168" s="51">
        <f t="shared" si="0"/>
        <v>68036</v>
      </c>
      <c r="N168" s="51">
        <f t="shared" si="0"/>
        <v>75742</v>
      </c>
      <c r="O168" s="51">
        <f t="shared" si="0"/>
        <v>83783</v>
      </c>
      <c r="P168" s="51">
        <f t="shared" si="0"/>
        <v>77743</v>
      </c>
      <c r="Q168" s="51">
        <f t="shared" si="0"/>
        <v>83997</v>
      </c>
      <c r="R168" s="51">
        <f t="shared" si="0"/>
        <v>95427</v>
      </c>
      <c r="S168" s="51">
        <f t="shared" si="0"/>
        <v>99160</v>
      </c>
      <c r="T168" s="51">
        <f t="shared" si="0"/>
        <v>107565</v>
      </c>
      <c r="U168" s="51">
        <f t="shared" si="0"/>
        <v>120966</v>
      </c>
      <c r="V168" s="51">
        <f t="shared" si="0"/>
        <v>136603</v>
      </c>
      <c r="W168" s="51">
        <f t="shared" si="0"/>
        <v>148806</v>
      </c>
      <c r="X168" s="51">
        <f t="shared" si="0"/>
        <v>168024</v>
      </c>
      <c r="Y168" s="51">
        <f t="shared" si="0"/>
        <v>181516</v>
      </c>
      <c r="Z168" s="51">
        <f t="shared" si="0"/>
        <v>202180</v>
      </c>
      <c r="AA168" s="51">
        <f t="shared" si="0"/>
        <v>231353</v>
      </c>
      <c r="AB168" s="51">
        <f t="shared" si="0"/>
        <v>267070</v>
      </c>
      <c r="AC168" s="51">
        <f t="shared" si="0"/>
        <v>299939</v>
      </c>
      <c r="AD168" s="51">
        <f t="shared" si="0"/>
        <v>354997</v>
      </c>
      <c r="AE168" s="51">
        <f t="shared" si="0"/>
        <v>497356</v>
      </c>
      <c r="AF168" s="51">
        <f t="shared" si="0"/>
        <v>719227</v>
      </c>
      <c r="AG168" s="51">
        <f t="shared" si="0"/>
        <v>735916</v>
      </c>
      <c r="AH168" s="51">
        <f t="shared" si="0"/>
        <v>833644</v>
      </c>
      <c r="AI168" s="51">
        <f t="shared" si="0"/>
        <v>944641</v>
      </c>
      <c r="AJ168" s="51">
        <f t="shared" si="0"/>
        <v>1092239</v>
      </c>
      <c r="AK168" s="51">
        <f t="shared" si="0"/>
        <v>1386298</v>
      </c>
      <c r="AL168" s="51">
        <f t="shared" si="0"/>
        <v>1680955</v>
      </c>
      <c r="AM168" s="51">
        <f t="shared" si="0"/>
        <v>1634866</v>
      </c>
      <c r="AN168" s="51">
        <f t="shared" si="0"/>
        <v>1537417</v>
      </c>
      <c r="AO168" s="51">
        <f t="shared" si="0"/>
        <v>1501035</v>
      </c>
      <c r="AP168" s="51">
        <f t="shared" si="0"/>
        <v>1615348</v>
      </c>
      <c r="AQ168" s="51">
        <f t="shared" si="0"/>
        <v>1634059</v>
      </c>
      <c r="AR168" s="51">
        <f t="shared" si="0"/>
        <v>1869001</v>
      </c>
      <c r="AS168" s="51">
        <f t="shared" si="0"/>
        <v>2222977</v>
      </c>
      <c r="AT168" s="51">
        <f t="shared" si="0"/>
        <v>2546796</v>
      </c>
      <c r="AU168" s="51">
        <f t="shared" si="0"/>
        <v>2768264</v>
      </c>
      <c r="AV168" s="51">
        <f t="shared" si="0"/>
        <v>3192728</v>
      </c>
      <c r="AW168" s="51">
        <f t="shared" si="0"/>
        <v>3281775</v>
      </c>
      <c r="AX168" s="51">
        <f t="shared" si="0"/>
        <v>3491748</v>
      </c>
      <c r="AY168" s="51">
        <f t="shared" si="0"/>
        <v>3447625</v>
      </c>
      <c r="AZ168" s="51">
        <f t="shared" si="0"/>
        <v>3981447</v>
      </c>
      <c r="BA168" s="51">
        <f t="shared" si="0"/>
        <v>4705889</v>
      </c>
      <c r="BB168" s="51">
        <f t="shared" si="0"/>
        <v>4982440</v>
      </c>
      <c r="BC168" s="51">
        <f t="shared" si="0"/>
        <v>5152970</v>
      </c>
      <c r="BD168" s="51">
        <f t="shared" si="0"/>
        <v>5125972</v>
      </c>
      <c r="BE168" s="51">
        <f t="shared" si="0"/>
        <v>5360633</v>
      </c>
      <c r="BF168" s="51">
        <f t="shared" si="0"/>
        <v>6061389</v>
      </c>
      <c r="BG168" s="51">
        <f t="shared" si="0"/>
        <v>6062107</v>
      </c>
      <c r="BH168" s="51">
        <f t="shared" si="0"/>
        <v>6401258</v>
      </c>
      <c r="BI168" s="51">
        <f t="shared" si="0"/>
        <v>7462228</v>
      </c>
      <c r="BJ168" s="51">
        <f t="shared" si="0"/>
        <v>9076004</v>
      </c>
      <c r="BK168" s="51">
        <f t="shared" si="0"/>
        <v>10365092</v>
      </c>
      <c r="BL168" s="51">
        <f t="shared" si="0"/>
        <v>11868785</v>
      </c>
      <c r="BM168" s="51">
        <f t="shared" si="0"/>
        <v>13682245</v>
      </c>
      <c r="BN168" s="51">
        <f t="shared" si="0"/>
        <v>15817784</v>
      </c>
      <c r="BO168" s="51">
        <f t="shared" si="0"/>
        <v>12173041</v>
      </c>
      <c r="BP168" s="51">
        <f t="shared" si="0"/>
        <v>14798255</v>
      </c>
      <c r="BQ168" s="51">
        <f t="shared" si="0"/>
        <v>17674138</v>
      </c>
      <c r="BR168" s="51">
        <f t="shared" si="0"/>
        <v>18193222</v>
      </c>
      <c r="BS168" s="51">
        <f t="shared" ref="BS168:BY168" si="1">SUM(BS4:BS166)</f>
        <v>18505047</v>
      </c>
      <c r="BT168" s="51">
        <f t="shared" si="1"/>
        <v>18606167</v>
      </c>
      <c r="BU168" s="51">
        <f t="shared" si="1"/>
        <v>16366404</v>
      </c>
      <c r="BV168" s="51">
        <f t="shared" si="1"/>
        <v>15892433</v>
      </c>
      <c r="BW168" s="51">
        <f t="shared" si="1"/>
        <v>17643105</v>
      </c>
      <c r="BX168" s="51">
        <f t="shared" si="1"/>
        <v>19464265</v>
      </c>
      <c r="BY168" s="52">
        <f t="shared" si="1"/>
        <v>18914793</v>
      </c>
    </row>
    <row r="169" spans="1:77" x14ac:dyDescent="0.35">
      <c r="C169" s="48" t="s">
        <v>716</v>
      </c>
      <c r="D169" s="49" t="s">
        <v>744</v>
      </c>
      <c r="E169" s="49" t="s">
        <v>716</v>
      </c>
      <c r="F169" s="50">
        <v>62250</v>
      </c>
      <c r="G169" s="51">
        <v>62750</v>
      </c>
      <c r="H169" s="51">
        <v>63810</v>
      </c>
      <c r="I169" s="51">
        <v>88350</v>
      </c>
      <c r="J169" s="51">
        <v>87900</v>
      </c>
      <c r="K169" s="51">
        <v>85060</v>
      </c>
      <c r="L169" s="51">
        <v>88750</v>
      </c>
      <c r="M169" s="51">
        <v>99090</v>
      </c>
      <c r="N169" s="51">
        <v>109110</v>
      </c>
      <c r="O169" s="51">
        <v>120850</v>
      </c>
      <c r="P169" s="51">
        <v>114840</v>
      </c>
      <c r="Q169" s="51">
        <v>123080</v>
      </c>
      <c r="R169" s="51">
        <v>137130</v>
      </c>
      <c r="S169" s="51">
        <v>142610</v>
      </c>
      <c r="T169" s="51">
        <v>150620</v>
      </c>
      <c r="U169" s="51">
        <v>163800</v>
      </c>
      <c r="V169" s="51">
        <v>183480</v>
      </c>
      <c r="W169" s="51">
        <v>198850</v>
      </c>
      <c r="X169" s="51">
        <v>217780</v>
      </c>
      <c r="Y169" s="51">
        <v>228090</v>
      </c>
      <c r="Z169" s="51">
        <v>252500</v>
      </c>
      <c r="AA169" s="51">
        <v>286820</v>
      </c>
      <c r="AB169" s="51">
        <v>329390</v>
      </c>
      <c r="AC169" s="51">
        <v>366140</v>
      </c>
      <c r="AD169" s="51">
        <v>432870</v>
      </c>
      <c r="AE169" s="51">
        <v>594970</v>
      </c>
      <c r="AF169" s="51">
        <v>861180</v>
      </c>
      <c r="AG169" s="51">
        <v>911950</v>
      </c>
      <c r="AH169" s="51">
        <v>1025750</v>
      </c>
      <c r="AI169" s="51">
        <v>1170510</v>
      </c>
      <c r="AJ169" s="51">
        <v>1358430</v>
      </c>
      <c r="AK169" s="51">
        <v>1693680</v>
      </c>
      <c r="AL169" s="51">
        <v>2077186</v>
      </c>
      <c r="AM169" s="51">
        <v>2070487</v>
      </c>
      <c r="AN169" s="51">
        <v>1943873</v>
      </c>
      <c r="AO169" s="51">
        <v>1891558</v>
      </c>
      <c r="AP169" s="51">
        <v>2015655</v>
      </c>
      <c r="AQ169" s="51">
        <v>2015516</v>
      </c>
      <c r="AR169" s="51">
        <v>2207607</v>
      </c>
      <c r="AS169" s="51">
        <v>2583723</v>
      </c>
      <c r="AT169" s="51">
        <v>2965273</v>
      </c>
      <c r="AU169" s="51">
        <v>3205459</v>
      </c>
      <c r="AV169" s="51">
        <v>3599975</v>
      </c>
      <c r="AW169" s="51">
        <v>3628449</v>
      </c>
      <c r="AX169" s="51">
        <v>3900517</v>
      </c>
      <c r="AY169" s="51">
        <v>3894426</v>
      </c>
      <c r="AZ169" s="51">
        <v>4428573</v>
      </c>
      <c r="BA169" s="51">
        <v>5285272</v>
      </c>
      <c r="BB169" s="51">
        <v>5547270</v>
      </c>
      <c r="BC169" s="51">
        <v>5738660</v>
      </c>
      <c r="BD169" s="51">
        <v>5682580</v>
      </c>
      <c r="BE169" s="51">
        <v>5926281</v>
      </c>
      <c r="BF169" s="51">
        <v>6647491</v>
      </c>
      <c r="BG169" s="51">
        <v>6406946</v>
      </c>
      <c r="BH169" s="51">
        <v>6656539</v>
      </c>
      <c r="BI169" s="51">
        <v>7771071</v>
      </c>
      <c r="BJ169" s="51">
        <v>9473361</v>
      </c>
      <c r="BK169" s="51">
        <v>10785267</v>
      </c>
      <c r="BL169" s="51">
        <v>12368961</v>
      </c>
      <c r="BM169" s="51">
        <v>14266815</v>
      </c>
      <c r="BN169" s="51">
        <v>16497525</v>
      </c>
      <c r="BO169" s="51">
        <v>12710370</v>
      </c>
      <c r="BP169" s="51">
        <v>15436185</v>
      </c>
      <c r="BQ169" s="51">
        <v>18432774</v>
      </c>
      <c r="BR169" s="51">
        <v>18654734</v>
      </c>
      <c r="BS169" s="51">
        <v>18964214</v>
      </c>
      <c r="BT169" s="51">
        <v>19055638</v>
      </c>
      <c r="BU169" s="51">
        <v>16722594</v>
      </c>
      <c r="BV169" s="51">
        <v>16201626</v>
      </c>
      <c r="BW169" s="51">
        <v>17980045</v>
      </c>
      <c r="BX169" s="51">
        <v>19826949</v>
      </c>
      <c r="BY169" s="52">
        <v>19263214</v>
      </c>
    </row>
    <row r="170" spans="1:77" x14ac:dyDescent="0.35">
      <c r="C170" s="48" t="s">
        <v>750</v>
      </c>
      <c r="D170" s="49" t="s">
        <v>744</v>
      </c>
      <c r="E170" s="49" t="s">
        <v>716</v>
      </c>
      <c r="F170" s="50">
        <f>F169-F168</f>
        <v>27349</v>
      </c>
      <c r="G170" s="51">
        <f t="shared" ref="G170:BR170" si="2">G169-G168</f>
        <v>28399</v>
      </c>
      <c r="H170" s="51">
        <f t="shared" si="2"/>
        <v>23875</v>
      </c>
      <c r="I170" s="51">
        <f t="shared" si="2"/>
        <v>28149</v>
      </c>
      <c r="J170" s="51">
        <f t="shared" si="2"/>
        <v>28860</v>
      </c>
      <c r="K170" s="51">
        <f t="shared" si="2"/>
        <v>29021</v>
      </c>
      <c r="L170" s="51">
        <f t="shared" si="2"/>
        <v>30312</v>
      </c>
      <c r="M170" s="51">
        <f t="shared" si="2"/>
        <v>31054</v>
      </c>
      <c r="N170" s="51">
        <f t="shared" si="2"/>
        <v>33368</v>
      </c>
      <c r="O170" s="51">
        <f t="shared" si="2"/>
        <v>37067</v>
      </c>
      <c r="P170" s="51">
        <f t="shared" si="2"/>
        <v>37097</v>
      </c>
      <c r="Q170" s="51">
        <f t="shared" si="2"/>
        <v>39083</v>
      </c>
      <c r="R170" s="51">
        <f t="shared" si="2"/>
        <v>41703</v>
      </c>
      <c r="S170" s="51">
        <f t="shared" si="2"/>
        <v>43450</v>
      </c>
      <c r="T170" s="51">
        <f t="shared" si="2"/>
        <v>43055</v>
      </c>
      <c r="U170" s="51">
        <f t="shared" si="2"/>
        <v>42834</v>
      </c>
      <c r="V170" s="51">
        <f t="shared" si="2"/>
        <v>46877</v>
      </c>
      <c r="W170" s="51">
        <f t="shared" si="2"/>
        <v>50044</v>
      </c>
      <c r="X170" s="51">
        <f t="shared" si="2"/>
        <v>49756</v>
      </c>
      <c r="Y170" s="51">
        <f t="shared" si="2"/>
        <v>46574</v>
      </c>
      <c r="Z170" s="51">
        <f t="shared" si="2"/>
        <v>50320</v>
      </c>
      <c r="AA170" s="51">
        <f t="shared" si="2"/>
        <v>55467</v>
      </c>
      <c r="AB170" s="51">
        <f t="shared" si="2"/>
        <v>62320</v>
      </c>
      <c r="AC170" s="51">
        <f t="shared" si="2"/>
        <v>66201</v>
      </c>
      <c r="AD170" s="51">
        <f t="shared" si="2"/>
        <v>77873</v>
      </c>
      <c r="AE170" s="51">
        <f t="shared" si="2"/>
        <v>97614</v>
      </c>
      <c r="AF170" s="51">
        <f t="shared" si="2"/>
        <v>141953</v>
      </c>
      <c r="AG170" s="51">
        <f t="shared" si="2"/>
        <v>176034</v>
      </c>
      <c r="AH170" s="51">
        <f t="shared" si="2"/>
        <v>192106</v>
      </c>
      <c r="AI170" s="51">
        <f t="shared" si="2"/>
        <v>225869</v>
      </c>
      <c r="AJ170" s="51">
        <f t="shared" si="2"/>
        <v>266191</v>
      </c>
      <c r="AK170" s="51">
        <f t="shared" si="2"/>
        <v>307382</v>
      </c>
      <c r="AL170" s="51">
        <f t="shared" si="2"/>
        <v>396231</v>
      </c>
      <c r="AM170" s="51">
        <f t="shared" si="2"/>
        <v>435621</v>
      </c>
      <c r="AN170" s="51">
        <f t="shared" si="2"/>
        <v>406456</v>
      </c>
      <c r="AO170" s="51">
        <f t="shared" si="2"/>
        <v>390523</v>
      </c>
      <c r="AP170" s="51">
        <f t="shared" si="2"/>
        <v>400307</v>
      </c>
      <c r="AQ170" s="51">
        <f t="shared" si="2"/>
        <v>381457</v>
      </c>
      <c r="AR170" s="51">
        <f t="shared" si="2"/>
        <v>338606</v>
      </c>
      <c r="AS170" s="51">
        <f t="shared" si="2"/>
        <v>360746</v>
      </c>
      <c r="AT170" s="51">
        <f t="shared" si="2"/>
        <v>418477</v>
      </c>
      <c r="AU170" s="51">
        <f t="shared" si="2"/>
        <v>437195</v>
      </c>
      <c r="AV170" s="51">
        <f t="shared" si="2"/>
        <v>407247</v>
      </c>
      <c r="AW170" s="51">
        <f t="shared" si="2"/>
        <v>346674</v>
      </c>
      <c r="AX170" s="51">
        <f t="shared" si="2"/>
        <v>408769</v>
      </c>
      <c r="AY170" s="51">
        <f t="shared" si="2"/>
        <v>446801</v>
      </c>
      <c r="AZ170" s="51">
        <f t="shared" si="2"/>
        <v>447126</v>
      </c>
      <c r="BA170" s="51">
        <f t="shared" si="2"/>
        <v>579383</v>
      </c>
      <c r="BB170" s="51">
        <f t="shared" si="2"/>
        <v>564830</v>
      </c>
      <c r="BC170" s="51">
        <f t="shared" si="2"/>
        <v>585690</v>
      </c>
      <c r="BD170" s="51">
        <f t="shared" si="2"/>
        <v>556608</v>
      </c>
      <c r="BE170" s="51">
        <f t="shared" si="2"/>
        <v>565648</v>
      </c>
      <c r="BF170" s="51">
        <f t="shared" si="2"/>
        <v>586102</v>
      </c>
      <c r="BG170" s="51">
        <f t="shared" si="2"/>
        <v>344839</v>
      </c>
      <c r="BH170" s="51">
        <f t="shared" si="2"/>
        <v>255281</v>
      </c>
      <c r="BI170" s="51">
        <f t="shared" si="2"/>
        <v>308843</v>
      </c>
      <c r="BJ170" s="51">
        <f t="shared" si="2"/>
        <v>397357</v>
      </c>
      <c r="BK170" s="51">
        <f t="shared" si="2"/>
        <v>420175</v>
      </c>
      <c r="BL170" s="51">
        <f t="shared" si="2"/>
        <v>500176</v>
      </c>
      <c r="BM170" s="51">
        <f t="shared" si="2"/>
        <v>584570</v>
      </c>
      <c r="BN170" s="51">
        <f t="shared" si="2"/>
        <v>679741</v>
      </c>
      <c r="BO170" s="51">
        <f t="shared" si="2"/>
        <v>537329</v>
      </c>
      <c r="BP170" s="51">
        <f t="shared" si="2"/>
        <v>637930</v>
      </c>
      <c r="BQ170" s="51">
        <f t="shared" si="2"/>
        <v>758636</v>
      </c>
      <c r="BR170" s="51">
        <f t="shared" si="2"/>
        <v>461512</v>
      </c>
      <c r="BS170" s="51">
        <f t="shared" ref="BS170:BY170" si="3">BS169-BS168</f>
        <v>459167</v>
      </c>
      <c r="BT170" s="51">
        <f t="shared" si="3"/>
        <v>449471</v>
      </c>
      <c r="BU170" s="51">
        <f t="shared" si="3"/>
        <v>356190</v>
      </c>
      <c r="BV170" s="51">
        <f t="shared" si="3"/>
        <v>309193</v>
      </c>
      <c r="BW170" s="51">
        <f t="shared" si="3"/>
        <v>336940</v>
      </c>
      <c r="BX170" s="51">
        <f t="shared" si="3"/>
        <v>362684</v>
      </c>
      <c r="BY170" s="52">
        <f t="shared" si="3"/>
        <v>348421</v>
      </c>
    </row>
    <row r="171" spans="1:77" ht="15.5" x14ac:dyDescent="0.35">
      <c r="C171" s="63" t="s">
        <v>751</v>
      </c>
      <c r="D171" s="49" t="s">
        <v>744</v>
      </c>
      <c r="E171" s="49" t="s">
        <v>716</v>
      </c>
      <c r="F171" s="64">
        <f>F169/F169</f>
        <v>1</v>
      </c>
      <c r="G171" s="65">
        <f t="shared" ref="G171:BR171" si="4">G169/G169</f>
        <v>1</v>
      </c>
      <c r="H171" s="65">
        <f t="shared" si="4"/>
        <v>1</v>
      </c>
      <c r="I171" s="65">
        <f t="shared" si="4"/>
        <v>1</v>
      </c>
      <c r="J171" s="65">
        <f t="shared" si="4"/>
        <v>1</v>
      </c>
      <c r="K171" s="65">
        <f t="shared" si="4"/>
        <v>1</v>
      </c>
      <c r="L171" s="65">
        <f t="shared" si="4"/>
        <v>1</v>
      </c>
      <c r="M171" s="65">
        <f t="shared" si="4"/>
        <v>1</v>
      </c>
      <c r="N171" s="65">
        <f t="shared" si="4"/>
        <v>1</v>
      </c>
      <c r="O171" s="65">
        <f t="shared" si="4"/>
        <v>1</v>
      </c>
      <c r="P171" s="65">
        <f t="shared" si="4"/>
        <v>1</v>
      </c>
      <c r="Q171" s="65">
        <f t="shared" si="4"/>
        <v>1</v>
      </c>
      <c r="R171" s="65">
        <f t="shared" si="4"/>
        <v>1</v>
      </c>
      <c r="S171" s="65">
        <f t="shared" si="4"/>
        <v>1</v>
      </c>
      <c r="T171" s="65">
        <f t="shared" si="4"/>
        <v>1</v>
      </c>
      <c r="U171" s="65">
        <f t="shared" si="4"/>
        <v>1</v>
      </c>
      <c r="V171" s="65">
        <f t="shared" si="4"/>
        <v>1</v>
      </c>
      <c r="W171" s="65">
        <f t="shared" si="4"/>
        <v>1</v>
      </c>
      <c r="X171" s="65">
        <f t="shared" si="4"/>
        <v>1</v>
      </c>
      <c r="Y171" s="65">
        <f t="shared" si="4"/>
        <v>1</v>
      </c>
      <c r="Z171" s="65">
        <f t="shared" si="4"/>
        <v>1</v>
      </c>
      <c r="AA171" s="65">
        <f t="shared" si="4"/>
        <v>1</v>
      </c>
      <c r="AB171" s="65">
        <f t="shared" si="4"/>
        <v>1</v>
      </c>
      <c r="AC171" s="65">
        <f t="shared" si="4"/>
        <v>1</v>
      </c>
      <c r="AD171" s="65">
        <f t="shared" si="4"/>
        <v>1</v>
      </c>
      <c r="AE171" s="65">
        <f t="shared" si="4"/>
        <v>1</v>
      </c>
      <c r="AF171" s="65">
        <f t="shared" si="4"/>
        <v>1</v>
      </c>
      <c r="AG171" s="65">
        <f t="shared" si="4"/>
        <v>1</v>
      </c>
      <c r="AH171" s="65">
        <f t="shared" si="4"/>
        <v>1</v>
      </c>
      <c r="AI171" s="65">
        <f t="shared" si="4"/>
        <v>1</v>
      </c>
      <c r="AJ171" s="65">
        <f t="shared" si="4"/>
        <v>1</v>
      </c>
      <c r="AK171" s="65">
        <f t="shared" si="4"/>
        <v>1</v>
      </c>
      <c r="AL171" s="65">
        <f t="shared" si="4"/>
        <v>1</v>
      </c>
      <c r="AM171" s="65">
        <f t="shared" si="4"/>
        <v>1</v>
      </c>
      <c r="AN171" s="65">
        <f t="shared" si="4"/>
        <v>1</v>
      </c>
      <c r="AO171" s="65">
        <f t="shared" si="4"/>
        <v>1</v>
      </c>
      <c r="AP171" s="65">
        <f t="shared" si="4"/>
        <v>1</v>
      </c>
      <c r="AQ171" s="65">
        <f t="shared" si="4"/>
        <v>1</v>
      </c>
      <c r="AR171" s="65">
        <f t="shared" si="4"/>
        <v>1</v>
      </c>
      <c r="AS171" s="65">
        <f t="shared" si="4"/>
        <v>1</v>
      </c>
      <c r="AT171" s="65">
        <f t="shared" si="4"/>
        <v>1</v>
      </c>
      <c r="AU171" s="65">
        <f t="shared" si="4"/>
        <v>1</v>
      </c>
      <c r="AV171" s="65">
        <f t="shared" si="4"/>
        <v>1</v>
      </c>
      <c r="AW171" s="65">
        <f t="shared" si="4"/>
        <v>1</v>
      </c>
      <c r="AX171" s="65">
        <f t="shared" si="4"/>
        <v>1</v>
      </c>
      <c r="AY171" s="65">
        <f t="shared" si="4"/>
        <v>1</v>
      </c>
      <c r="AZ171" s="65">
        <f t="shared" si="4"/>
        <v>1</v>
      </c>
      <c r="BA171" s="65">
        <f t="shared" si="4"/>
        <v>1</v>
      </c>
      <c r="BB171" s="65">
        <f t="shared" si="4"/>
        <v>1</v>
      </c>
      <c r="BC171" s="65">
        <f t="shared" si="4"/>
        <v>1</v>
      </c>
      <c r="BD171" s="65">
        <f t="shared" si="4"/>
        <v>1</v>
      </c>
      <c r="BE171" s="65">
        <f t="shared" si="4"/>
        <v>1</v>
      </c>
      <c r="BF171" s="65">
        <f t="shared" si="4"/>
        <v>1</v>
      </c>
      <c r="BG171" s="65">
        <f t="shared" si="4"/>
        <v>1</v>
      </c>
      <c r="BH171" s="65">
        <f t="shared" si="4"/>
        <v>1</v>
      </c>
      <c r="BI171" s="65">
        <f t="shared" si="4"/>
        <v>1</v>
      </c>
      <c r="BJ171" s="65">
        <f t="shared" si="4"/>
        <v>1</v>
      </c>
      <c r="BK171" s="65">
        <f t="shared" si="4"/>
        <v>1</v>
      </c>
      <c r="BL171" s="65">
        <f t="shared" si="4"/>
        <v>1</v>
      </c>
      <c r="BM171" s="65">
        <f t="shared" si="4"/>
        <v>1</v>
      </c>
      <c r="BN171" s="65">
        <f t="shared" si="4"/>
        <v>1</v>
      </c>
      <c r="BO171" s="65">
        <f t="shared" si="4"/>
        <v>1</v>
      </c>
      <c r="BP171" s="65">
        <f t="shared" si="4"/>
        <v>1</v>
      </c>
      <c r="BQ171" s="65">
        <f t="shared" si="4"/>
        <v>1</v>
      </c>
      <c r="BR171" s="65">
        <f t="shared" si="4"/>
        <v>1</v>
      </c>
      <c r="BS171" s="65">
        <f t="shared" ref="BS171:BY171" si="5">BS169/BS169</f>
        <v>1</v>
      </c>
      <c r="BT171" s="65">
        <f t="shared" si="5"/>
        <v>1</v>
      </c>
      <c r="BU171" s="65">
        <f t="shared" si="5"/>
        <v>1</v>
      </c>
      <c r="BV171" s="65">
        <f t="shared" si="5"/>
        <v>1</v>
      </c>
      <c r="BW171" s="65">
        <f t="shared" si="5"/>
        <v>1</v>
      </c>
      <c r="BX171" s="65">
        <f t="shared" si="5"/>
        <v>1</v>
      </c>
      <c r="BY171" s="66">
        <f t="shared" si="5"/>
        <v>1</v>
      </c>
    </row>
    <row r="172" spans="1:77" ht="15.5" x14ac:dyDescent="0.35">
      <c r="C172" s="63" t="s">
        <v>752</v>
      </c>
      <c r="D172" s="49" t="s">
        <v>744</v>
      </c>
      <c r="E172" s="49" t="s">
        <v>716</v>
      </c>
      <c r="F172" s="57">
        <f>F168/F169</f>
        <v>0.56065863453815257</v>
      </c>
      <c r="G172" s="58">
        <f t="shared" ref="G172:BR172" si="6">G168/G169</f>
        <v>0.54742629482071714</v>
      </c>
      <c r="H172" s="58">
        <f t="shared" si="6"/>
        <v>0.625842344460116</v>
      </c>
      <c r="I172" s="58">
        <f t="shared" si="6"/>
        <v>0.68139219015280139</v>
      </c>
      <c r="J172" s="58">
        <f t="shared" si="6"/>
        <v>0.67167235494880551</v>
      </c>
      <c r="K172" s="58">
        <f t="shared" si="6"/>
        <v>0.65881730543146011</v>
      </c>
      <c r="L172" s="58">
        <f t="shared" si="6"/>
        <v>0.65845633802816905</v>
      </c>
      <c r="M172" s="58">
        <f t="shared" si="6"/>
        <v>0.68660813401957821</v>
      </c>
      <c r="N172" s="58">
        <f t="shared" si="6"/>
        <v>0.69418018513426816</v>
      </c>
      <c r="O172" s="58">
        <f t="shared" si="6"/>
        <v>0.69328092676872155</v>
      </c>
      <c r="P172" s="58">
        <f t="shared" si="6"/>
        <v>0.67696795541623123</v>
      </c>
      <c r="Q172" s="58">
        <f t="shared" si="6"/>
        <v>0.68245856353591161</v>
      </c>
      <c r="R172" s="58">
        <f t="shared" si="6"/>
        <v>0.69588711441697659</v>
      </c>
      <c r="S172" s="58">
        <f t="shared" si="6"/>
        <v>0.69532290863193325</v>
      </c>
      <c r="T172" s="58">
        <f t="shared" si="6"/>
        <v>0.71414818749170095</v>
      </c>
      <c r="U172" s="58">
        <f t="shared" si="6"/>
        <v>0.73849816849816852</v>
      </c>
      <c r="V172" s="58">
        <f t="shared" si="6"/>
        <v>0.7445116633965555</v>
      </c>
      <c r="W172" s="58">
        <f t="shared" si="6"/>
        <v>0.74833291425697757</v>
      </c>
      <c r="X172" s="58">
        <f t="shared" si="6"/>
        <v>0.77153090274589031</v>
      </c>
      <c r="Y172" s="58">
        <f t="shared" si="6"/>
        <v>0.79580867201543248</v>
      </c>
      <c r="Z172" s="58">
        <f t="shared" si="6"/>
        <v>0.80071287128712876</v>
      </c>
      <c r="AA172" s="58">
        <f t="shared" si="6"/>
        <v>0.80661390419078172</v>
      </c>
      <c r="AB172" s="58">
        <f t="shared" si="6"/>
        <v>0.81080178511794532</v>
      </c>
      <c r="AC172" s="58">
        <f t="shared" si="6"/>
        <v>0.81919211230676792</v>
      </c>
      <c r="AD172" s="58">
        <f t="shared" si="6"/>
        <v>0.82010072308083259</v>
      </c>
      <c r="AE172" s="58">
        <f t="shared" si="6"/>
        <v>0.83593458493705564</v>
      </c>
      <c r="AF172" s="58">
        <f t="shared" si="6"/>
        <v>0.83516454167537568</v>
      </c>
      <c r="AG172" s="58">
        <f t="shared" si="6"/>
        <v>0.8069696803552826</v>
      </c>
      <c r="AH172" s="58">
        <f t="shared" si="6"/>
        <v>0.81271654886668288</v>
      </c>
      <c r="AI172" s="58">
        <f t="shared" si="6"/>
        <v>0.80703368617098525</v>
      </c>
      <c r="AJ172" s="58">
        <f t="shared" si="6"/>
        <v>0.80404511090008324</v>
      </c>
      <c r="AK172" s="58">
        <f t="shared" si="6"/>
        <v>0.81851235180199333</v>
      </c>
      <c r="AL172" s="58">
        <f t="shared" si="6"/>
        <v>0.80924625912171566</v>
      </c>
      <c r="AM172" s="58">
        <f t="shared" si="6"/>
        <v>0.7896045712916816</v>
      </c>
      <c r="AN172" s="58">
        <f t="shared" si="6"/>
        <v>0.79090403539737419</v>
      </c>
      <c r="AO172" s="58">
        <f t="shared" si="6"/>
        <v>0.79354426351187746</v>
      </c>
      <c r="AP172" s="58">
        <f t="shared" si="6"/>
        <v>0.80140103341097557</v>
      </c>
      <c r="AQ172" s="58">
        <f t="shared" si="6"/>
        <v>0.8107397807807033</v>
      </c>
      <c r="AR172" s="58">
        <f t="shared" si="6"/>
        <v>0.84661853309941493</v>
      </c>
      <c r="AS172" s="58">
        <f t="shared" si="6"/>
        <v>0.86037744758242274</v>
      </c>
      <c r="AT172" s="58">
        <f t="shared" si="6"/>
        <v>0.85887403959095843</v>
      </c>
      <c r="AU172" s="58">
        <f t="shared" si="6"/>
        <v>0.86360923661790712</v>
      </c>
      <c r="AV172" s="58">
        <f t="shared" si="6"/>
        <v>0.8868750477433871</v>
      </c>
      <c r="AW172" s="58">
        <f t="shared" si="6"/>
        <v>0.90445669761377379</v>
      </c>
      <c r="AX172" s="58">
        <f t="shared" si="6"/>
        <v>0.89520132843928124</v>
      </c>
      <c r="AY172" s="58">
        <f t="shared" si="6"/>
        <v>0.88527166776310551</v>
      </c>
      <c r="AZ172" s="58">
        <f t="shared" si="6"/>
        <v>0.89903610034202897</v>
      </c>
      <c r="BA172" s="58">
        <f t="shared" si="6"/>
        <v>0.89037782729062953</v>
      </c>
      <c r="BB172" s="58">
        <f t="shared" si="6"/>
        <v>0.89817874377847118</v>
      </c>
      <c r="BC172" s="58">
        <f t="shared" si="6"/>
        <v>0.89793958868446644</v>
      </c>
      <c r="BD172" s="58">
        <f t="shared" si="6"/>
        <v>0.902050125119224</v>
      </c>
      <c r="BE172" s="58">
        <f t="shared" si="6"/>
        <v>0.90455261908775508</v>
      </c>
      <c r="BF172" s="58">
        <f t="shared" si="6"/>
        <v>0.91183109537117091</v>
      </c>
      <c r="BG172" s="58">
        <f t="shared" si="6"/>
        <v>0.94617732067665317</v>
      </c>
      <c r="BH172" s="58">
        <f t="shared" si="6"/>
        <v>0.96164958997460992</v>
      </c>
      <c r="BI172" s="58">
        <f t="shared" si="6"/>
        <v>0.96025734419361242</v>
      </c>
      <c r="BJ172" s="58">
        <f t="shared" si="6"/>
        <v>0.95805533009878963</v>
      </c>
      <c r="BK172" s="58">
        <f t="shared" si="6"/>
        <v>0.96104176187756873</v>
      </c>
      <c r="BL172" s="58">
        <f t="shared" si="6"/>
        <v>0.95956200363150956</v>
      </c>
      <c r="BM172" s="58">
        <f t="shared" si="6"/>
        <v>0.95902589330554855</v>
      </c>
      <c r="BN172" s="58">
        <f t="shared" si="6"/>
        <v>0.9587973953668808</v>
      </c>
      <c r="BO172" s="58">
        <f t="shared" si="6"/>
        <v>0.95772514883516369</v>
      </c>
      <c r="BP172" s="58">
        <f t="shared" si="6"/>
        <v>0.95867307887279141</v>
      </c>
      <c r="BQ172" s="58">
        <f t="shared" si="6"/>
        <v>0.95884309111585697</v>
      </c>
      <c r="BR172" s="58">
        <f t="shared" si="6"/>
        <v>0.97526032802183082</v>
      </c>
      <c r="BS172" s="58">
        <f t="shared" ref="BS172:BY172" si="7">BS168/BS169</f>
        <v>0.97578771258328978</v>
      </c>
      <c r="BT172" s="58">
        <f t="shared" si="7"/>
        <v>0.9764127026342545</v>
      </c>
      <c r="BU172" s="58">
        <f t="shared" si="7"/>
        <v>0.97870007488072719</v>
      </c>
      <c r="BV172" s="58">
        <f t="shared" si="7"/>
        <v>0.98091592782107173</v>
      </c>
      <c r="BW172" s="58">
        <f t="shared" si="7"/>
        <v>0.98126033611150587</v>
      </c>
      <c r="BX172" s="58">
        <f t="shared" si="7"/>
        <v>0.9817075234318704</v>
      </c>
      <c r="BY172" s="59">
        <f t="shared" si="7"/>
        <v>0.98191262371897026</v>
      </c>
    </row>
    <row r="173" spans="1:77" ht="15.5" x14ac:dyDescent="0.35">
      <c r="C173" s="63" t="s">
        <v>753</v>
      </c>
      <c r="D173" s="49" t="s">
        <v>744</v>
      </c>
      <c r="E173" s="49" t="s">
        <v>716</v>
      </c>
      <c r="F173" s="57">
        <f>F170/F169</f>
        <v>0.43934136546184738</v>
      </c>
      <c r="G173" s="58">
        <f t="shared" ref="G173:BR173" si="8">G170/G169</f>
        <v>0.45257370517928286</v>
      </c>
      <c r="H173" s="58">
        <f t="shared" si="8"/>
        <v>0.374157655539884</v>
      </c>
      <c r="I173" s="58">
        <f t="shared" si="8"/>
        <v>0.31860780984719866</v>
      </c>
      <c r="J173" s="58">
        <f t="shared" si="8"/>
        <v>0.32832764505119455</v>
      </c>
      <c r="K173" s="58">
        <f t="shared" si="8"/>
        <v>0.34118269456853983</v>
      </c>
      <c r="L173" s="58">
        <f t="shared" si="8"/>
        <v>0.341543661971831</v>
      </c>
      <c r="M173" s="58">
        <f t="shared" si="8"/>
        <v>0.31339186598042185</v>
      </c>
      <c r="N173" s="58">
        <f t="shared" si="8"/>
        <v>0.30581981486573184</v>
      </c>
      <c r="O173" s="58">
        <f t="shared" si="8"/>
        <v>0.30671907323127845</v>
      </c>
      <c r="P173" s="58">
        <f t="shared" si="8"/>
        <v>0.32303204458376872</v>
      </c>
      <c r="Q173" s="58">
        <f t="shared" si="8"/>
        <v>0.31754143646408839</v>
      </c>
      <c r="R173" s="58">
        <f t="shared" si="8"/>
        <v>0.30411288558302341</v>
      </c>
      <c r="S173" s="58">
        <f t="shared" si="8"/>
        <v>0.30467709136806675</v>
      </c>
      <c r="T173" s="58">
        <f t="shared" si="8"/>
        <v>0.28585181250829905</v>
      </c>
      <c r="U173" s="58">
        <f t="shared" si="8"/>
        <v>0.26150183150183148</v>
      </c>
      <c r="V173" s="58">
        <f t="shared" si="8"/>
        <v>0.2554883366034445</v>
      </c>
      <c r="W173" s="58">
        <f t="shared" si="8"/>
        <v>0.25166708574302238</v>
      </c>
      <c r="X173" s="58">
        <f t="shared" si="8"/>
        <v>0.22846909725410966</v>
      </c>
      <c r="Y173" s="58">
        <f t="shared" si="8"/>
        <v>0.20419132798456749</v>
      </c>
      <c r="Z173" s="58">
        <f t="shared" si="8"/>
        <v>0.1992871287128713</v>
      </c>
      <c r="AA173" s="58">
        <f t="shared" si="8"/>
        <v>0.19338609580921831</v>
      </c>
      <c r="AB173" s="58">
        <f t="shared" si="8"/>
        <v>0.18919821488205471</v>
      </c>
      <c r="AC173" s="58">
        <f t="shared" si="8"/>
        <v>0.18080788769323208</v>
      </c>
      <c r="AD173" s="58">
        <f t="shared" si="8"/>
        <v>0.17989927691916741</v>
      </c>
      <c r="AE173" s="58">
        <f t="shared" si="8"/>
        <v>0.16406541506294434</v>
      </c>
      <c r="AF173" s="58">
        <f t="shared" si="8"/>
        <v>0.16483545832462435</v>
      </c>
      <c r="AG173" s="58">
        <f t="shared" si="8"/>
        <v>0.19303031964471737</v>
      </c>
      <c r="AH173" s="58">
        <f t="shared" si="8"/>
        <v>0.1872834511333171</v>
      </c>
      <c r="AI173" s="58">
        <f t="shared" si="8"/>
        <v>0.19296631382901469</v>
      </c>
      <c r="AJ173" s="58">
        <f t="shared" si="8"/>
        <v>0.19595488909991682</v>
      </c>
      <c r="AK173" s="58">
        <f t="shared" si="8"/>
        <v>0.1814876481980067</v>
      </c>
      <c r="AL173" s="58">
        <f t="shared" si="8"/>
        <v>0.19075374087828437</v>
      </c>
      <c r="AM173" s="58">
        <f t="shared" si="8"/>
        <v>0.21039542870831837</v>
      </c>
      <c r="AN173" s="58">
        <f t="shared" si="8"/>
        <v>0.20909596460262578</v>
      </c>
      <c r="AO173" s="58">
        <f t="shared" si="8"/>
        <v>0.20645573648812249</v>
      </c>
      <c r="AP173" s="58">
        <f t="shared" si="8"/>
        <v>0.1985989665890244</v>
      </c>
      <c r="AQ173" s="58">
        <f t="shared" si="8"/>
        <v>0.1892602192192967</v>
      </c>
      <c r="AR173" s="58">
        <f t="shared" si="8"/>
        <v>0.1533814669005851</v>
      </c>
      <c r="AS173" s="58">
        <f t="shared" si="8"/>
        <v>0.13962255241757726</v>
      </c>
      <c r="AT173" s="58">
        <f t="shared" si="8"/>
        <v>0.1411259604090416</v>
      </c>
      <c r="AU173" s="58">
        <f t="shared" si="8"/>
        <v>0.13639076338209286</v>
      </c>
      <c r="AV173" s="58">
        <f t="shared" si="8"/>
        <v>0.1131249522566129</v>
      </c>
      <c r="AW173" s="58">
        <f t="shared" si="8"/>
        <v>9.5543302386226187E-2</v>
      </c>
      <c r="AX173" s="58">
        <f t="shared" si="8"/>
        <v>0.10479867156071875</v>
      </c>
      <c r="AY173" s="58">
        <f t="shared" si="8"/>
        <v>0.11472833223689448</v>
      </c>
      <c r="AZ173" s="58">
        <f t="shared" si="8"/>
        <v>0.10096389965797109</v>
      </c>
      <c r="BA173" s="58">
        <f t="shared" si="8"/>
        <v>0.1096221727093705</v>
      </c>
      <c r="BB173" s="58">
        <f t="shared" si="8"/>
        <v>0.10182125622152879</v>
      </c>
      <c r="BC173" s="58">
        <f t="shared" si="8"/>
        <v>0.10206041131553359</v>
      </c>
      <c r="BD173" s="58">
        <f t="shared" si="8"/>
        <v>9.7949874880775986E-2</v>
      </c>
      <c r="BE173" s="58">
        <f t="shared" si="8"/>
        <v>9.5447380912244958E-2</v>
      </c>
      <c r="BF173" s="58">
        <f t="shared" si="8"/>
        <v>8.8168904628829134E-2</v>
      </c>
      <c r="BG173" s="58">
        <f t="shared" si="8"/>
        <v>5.3822679323346882E-2</v>
      </c>
      <c r="BH173" s="58">
        <f t="shared" si="8"/>
        <v>3.8350410025390073E-2</v>
      </c>
      <c r="BI173" s="58">
        <f t="shared" si="8"/>
        <v>3.9742655806387563E-2</v>
      </c>
      <c r="BJ173" s="58">
        <f t="shared" si="8"/>
        <v>4.1944669901210353E-2</v>
      </c>
      <c r="BK173" s="58">
        <f t="shared" si="8"/>
        <v>3.8958238122431273E-2</v>
      </c>
      <c r="BL173" s="58">
        <f t="shared" si="8"/>
        <v>4.043799636849045E-2</v>
      </c>
      <c r="BM173" s="58">
        <f t="shared" si="8"/>
        <v>4.0974106694451423E-2</v>
      </c>
      <c r="BN173" s="58">
        <f t="shared" si="8"/>
        <v>4.1202604633119214E-2</v>
      </c>
      <c r="BO173" s="58">
        <f t="shared" si="8"/>
        <v>4.2274851164836272E-2</v>
      </c>
      <c r="BP173" s="58">
        <f t="shared" si="8"/>
        <v>4.1326921127208566E-2</v>
      </c>
      <c r="BQ173" s="58">
        <f t="shared" si="8"/>
        <v>4.1156908884142994E-2</v>
      </c>
      <c r="BR173" s="58">
        <f t="shared" si="8"/>
        <v>2.4739671978169186E-2</v>
      </c>
      <c r="BS173" s="58">
        <f t="shared" ref="BS173:BY173" si="9">BS170/BS169</f>
        <v>2.4212287416710231E-2</v>
      </c>
      <c r="BT173" s="58">
        <f t="shared" si="9"/>
        <v>2.3587297365745507E-2</v>
      </c>
      <c r="BU173" s="58">
        <f t="shared" si="9"/>
        <v>2.1299925119272763E-2</v>
      </c>
      <c r="BV173" s="58">
        <f t="shared" si="9"/>
        <v>1.9084072178928213E-2</v>
      </c>
      <c r="BW173" s="58">
        <f t="shared" si="9"/>
        <v>1.873966388849416E-2</v>
      </c>
      <c r="BX173" s="58">
        <f t="shared" si="9"/>
        <v>1.829247656812957E-2</v>
      </c>
      <c r="BY173" s="59">
        <f t="shared" si="9"/>
        <v>1.808737628102974E-2</v>
      </c>
    </row>
  </sheetData>
  <mergeCells count="1">
    <mergeCell ref="D1:L1"/>
  </mergeCells>
  <conditionalFormatting sqref="A1:XFD167 A174:XFD1048576 A168:B173 F168:XFD173">
    <cfRule type="containsText" dxfId="4" priority="5" operator="containsText" text="not incl.">
      <formula>NOT(ISERROR(SEARCH("not incl.",A1)))</formula>
    </cfRule>
  </conditionalFormatting>
  <conditionalFormatting sqref="C171:C173 E168:E173">
    <cfRule type="containsText" dxfId="3" priority="4" operator="containsText" text="not incl.">
      <formula>NOT(ISERROR(SEARCH("not incl.",C168)))</formula>
    </cfRule>
  </conditionalFormatting>
  <conditionalFormatting sqref="C168:C169">
    <cfRule type="containsText" dxfId="2" priority="3" operator="containsText" text="not incl.">
      <formula>NOT(ISERROR(SEARCH("not incl.",C168)))</formula>
    </cfRule>
  </conditionalFormatting>
  <conditionalFormatting sqref="C170">
    <cfRule type="containsText" dxfId="1" priority="2" operator="containsText" text="not incl.">
      <formula>NOT(ISERROR(SEARCH("not incl.",C170)))</formula>
    </cfRule>
  </conditionalFormatting>
  <conditionalFormatting sqref="D168:D173">
    <cfRule type="containsText" dxfId="0" priority="1" operator="containsText" text="not incl.">
      <formula>NOT(ISERROR(SEARCH("not incl.",D168)))</formula>
    </cfRule>
  </conditionalFormatting>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U164"/>
  <sheetViews>
    <sheetView zoomScale="71" zoomScaleNormal="71" workbookViewId="0">
      <pane xSplit="1" ySplit="3" topLeftCell="B4" activePane="bottomRight" state="frozen"/>
      <selection pane="topRight" activeCell="B1" sqref="B1"/>
      <selection pane="bottomLeft" activeCell="A3" sqref="A3"/>
      <selection pane="bottomRight"/>
    </sheetView>
  </sheetViews>
  <sheetFormatPr defaultColWidth="11" defaultRowHeight="15.5" x14ac:dyDescent="0.35"/>
  <cols>
    <col min="1" max="1" width="18.5" style="1" bestFit="1" customWidth="1"/>
    <col min="2" max="2" width="16.58203125" style="2" customWidth="1"/>
    <col min="3" max="7" width="11" style="2"/>
    <col min="8" max="8" width="50.08203125" style="2" bestFit="1" customWidth="1"/>
    <col min="9" max="12" width="30.25" style="2" customWidth="1"/>
    <col min="13" max="13" width="50.08203125" style="2" bestFit="1" customWidth="1"/>
    <col min="14" max="16" width="24.25" style="2" customWidth="1"/>
    <col min="17" max="20" width="11" style="2"/>
    <col min="21" max="21" width="116" style="2" customWidth="1"/>
    <col min="22" max="16384" width="11" style="2"/>
  </cols>
  <sheetData>
    <row r="1" spans="1:21" x14ac:dyDescent="0.35">
      <c r="A1" s="1" t="s">
        <v>335</v>
      </c>
    </row>
    <row r="2" spans="1:21" x14ac:dyDescent="0.35">
      <c r="I2" s="129" t="s">
        <v>5</v>
      </c>
      <c r="J2" s="129"/>
      <c r="K2" s="129"/>
      <c r="L2" s="129"/>
      <c r="N2" s="129" t="s">
        <v>6</v>
      </c>
      <c r="O2" s="129"/>
      <c r="P2" s="129"/>
    </row>
    <row r="3" spans="1:21" s="1" customFormat="1" x14ac:dyDescent="0.35">
      <c r="A3" s="1" t="s">
        <v>0</v>
      </c>
      <c r="B3" s="1" t="s">
        <v>336</v>
      </c>
      <c r="C3" s="1" t="s">
        <v>338</v>
      </c>
      <c r="D3" s="1" t="s">
        <v>339</v>
      </c>
      <c r="E3" s="1" t="s">
        <v>340</v>
      </c>
      <c r="F3" s="1" t="s">
        <v>341</v>
      </c>
      <c r="G3" s="1" t="s">
        <v>342</v>
      </c>
      <c r="H3" s="8" t="s">
        <v>5</v>
      </c>
      <c r="I3" s="123" t="s">
        <v>17</v>
      </c>
      <c r="J3" s="123" t="s">
        <v>14</v>
      </c>
      <c r="K3" s="123" t="s">
        <v>13</v>
      </c>
      <c r="L3" s="123" t="s">
        <v>9</v>
      </c>
      <c r="M3" s="8" t="s">
        <v>6</v>
      </c>
      <c r="N3" s="123" t="s">
        <v>17</v>
      </c>
      <c r="O3" s="123" t="s">
        <v>14</v>
      </c>
      <c r="P3" s="123" t="s">
        <v>10</v>
      </c>
    </row>
    <row r="4" spans="1:21" x14ac:dyDescent="0.35">
      <c r="A4" s="1" t="s">
        <v>181</v>
      </c>
      <c r="B4" s="3">
        <v>3.6271135999999999</v>
      </c>
      <c r="C4" s="3">
        <v>0.64440642999999997</v>
      </c>
      <c r="D4" s="3">
        <v>5.6286117000000004</v>
      </c>
      <c r="E4" s="3">
        <v>1.817E-8</v>
      </c>
      <c r="F4" s="3">
        <v>2.3641002000000002</v>
      </c>
      <c r="G4" s="3">
        <v>4.8901269999999997</v>
      </c>
      <c r="H4" s="2" t="s">
        <v>17</v>
      </c>
      <c r="I4" s="16">
        <f t="shared" ref="I4:I35" si="0">IF($H4=$I$3,$B4,"")</f>
        <v>3.6271135999999999</v>
      </c>
      <c r="J4" s="16" t="str">
        <f t="shared" ref="J4:J35" si="1">IF($H4=$J$3,$B4,"")</f>
        <v/>
      </c>
      <c r="K4" s="16" t="str">
        <f t="shared" ref="K4:K35" si="2">IF($H4=$K$3,$B4,"")</f>
        <v/>
      </c>
      <c r="L4" s="16" t="str">
        <f t="shared" ref="L4:L35" si="3">IF($H4=$L$3,$B4,"")</f>
        <v/>
      </c>
      <c r="M4" s="2" t="s">
        <v>10</v>
      </c>
      <c r="N4" s="16" t="str">
        <f t="shared" ref="N4:N35" si="4">IF($M4=$N$3,$B4,"")</f>
        <v/>
      </c>
      <c r="O4" s="16" t="str">
        <f t="shared" ref="O4:O35" si="5">IF($M4=$O$3,$B4,"")</f>
        <v/>
      </c>
      <c r="P4" s="16">
        <f t="shared" ref="P4:P35" si="6">IF($M4=$P$3,$B4,"")</f>
        <v>3.6271135999999999</v>
      </c>
    </row>
    <row r="5" spans="1:21" ht="22.5" customHeight="1" x14ac:dyDescent="0.35">
      <c r="A5" s="1" t="s">
        <v>53</v>
      </c>
      <c r="B5" s="3">
        <v>3.5245747999999999</v>
      </c>
      <c r="C5" s="3">
        <v>0.56482261</v>
      </c>
      <c r="D5" s="3">
        <v>6.2401448000000004</v>
      </c>
      <c r="E5" s="3">
        <v>4.372E-10</v>
      </c>
      <c r="F5" s="3">
        <v>2.4175428999999999</v>
      </c>
      <c r="G5" s="3">
        <v>4.6316068000000001</v>
      </c>
      <c r="H5" s="2" t="s">
        <v>17</v>
      </c>
      <c r="I5" s="16">
        <f t="shared" si="0"/>
        <v>3.5245747999999999</v>
      </c>
      <c r="J5" s="16" t="str">
        <f t="shared" si="1"/>
        <v/>
      </c>
      <c r="K5" s="16" t="str">
        <f t="shared" si="2"/>
        <v/>
      </c>
      <c r="L5" s="16" t="str">
        <f t="shared" si="3"/>
        <v/>
      </c>
      <c r="M5" s="2" t="s">
        <v>17</v>
      </c>
      <c r="N5" s="16">
        <f t="shared" si="4"/>
        <v>3.5245747999999999</v>
      </c>
      <c r="O5" s="16" t="str">
        <f t="shared" si="5"/>
        <v/>
      </c>
      <c r="P5" s="16" t="str">
        <f t="shared" si="6"/>
        <v/>
      </c>
      <c r="U5" s="67" t="s">
        <v>755</v>
      </c>
    </row>
    <row r="6" spans="1:21" x14ac:dyDescent="0.35">
      <c r="A6" s="1" t="s">
        <v>69</v>
      </c>
      <c r="B6" s="3">
        <v>3.4208881999999998</v>
      </c>
      <c r="C6" s="3">
        <v>0.60797175999999997</v>
      </c>
      <c r="D6" s="3">
        <v>5.6267223</v>
      </c>
      <c r="E6" s="3">
        <v>1.8369999999999998E-8</v>
      </c>
      <c r="F6" s="3">
        <v>2.2292855</v>
      </c>
      <c r="G6" s="3">
        <v>4.6124910000000003</v>
      </c>
      <c r="H6" s="2" t="s">
        <v>17</v>
      </c>
      <c r="I6" s="16">
        <f t="shared" si="0"/>
        <v>3.4208881999999998</v>
      </c>
      <c r="J6" s="16" t="str">
        <f t="shared" si="1"/>
        <v/>
      </c>
      <c r="K6" s="16" t="str">
        <f t="shared" si="2"/>
        <v/>
      </c>
      <c r="L6" s="16" t="str">
        <f t="shared" si="3"/>
        <v/>
      </c>
      <c r="M6" s="2" t="s">
        <v>10</v>
      </c>
      <c r="N6" s="16" t="str">
        <f t="shared" si="4"/>
        <v/>
      </c>
      <c r="O6" s="16" t="str">
        <f t="shared" si="5"/>
        <v/>
      </c>
      <c r="P6" s="16">
        <f t="shared" si="6"/>
        <v>3.4208881999999998</v>
      </c>
    </row>
    <row r="7" spans="1:21" x14ac:dyDescent="0.35">
      <c r="A7" s="1" t="s">
        <v>137</v>
      </c>
      <c r="B7" s="3">
        <v>3.0046738999999998</v>
      </c>
      <c r="C7" s="3">
        <v>0.73941444000000001</v>
      </c>
      <c r="D7" s="3">
        <v>4.0635857</v>
      </c>
      <c r="E7" s="3">
        <v>4.8319999999999998E-5</v>
      </c>
      <c r="F7" s="3">
        <v>1.5554482999999999</v>
      </c>
      <c r="G7" s="3">
        <v>4.4538995999999997</v>
      </c>
      <c r="H7" s="2" t="s">
        <v>17</v>
      </c>
      <c r="I7" s="16">
        <f t="shared" si="0"/>
        <v>3.0046738999999998</v>
      </c>
      <c r="J7" s="16" t="str">
        <f t="shared" si="1"/>
        <v/>
      </c>
      <c r="K7" s="16" t="str">
        <f t="shared" si="2"/>
        <v/>
      </c>
      <c r="L7" s="16" t="str">
        <f t="shared" si="3"/>
        <v/>
      </c>
      <c r="M7" s="2" t="s">
        <v>10</v>
      </c>
      <c r="N7" s="16" t="str">
        <f t="shared" si="4"/>
        <v/>
      </c>
      <c r="O7" s="16" t="str">
        <f t="shared" si="5"/>
        <v/>
      </c>
      <c r="P7" s="16">
        <f t="shared" si="6"/>
        <v>3.0046738999999998</v>
      </c>
    </row>
    <row r="8" spans="1:21" x14ac:dyDescent="0.35">
      <c r="A8" s="1" t="s">
        <v>51</v>
      </c>
      <c r="B8" s="3">
        <v>2.7853213000000001</v>
      </c>
      <c r="C8" s="3">
        <v>0.65145282000000004</v>
      </c>
      <c r="D8" s="3">
        <v>4.2755533999999997</v>
      </c>
      <c r="E8" s="3">
        <v>1.9069999999999999E-5</v>
      </c>
      <c r="F8" s="3">
        <v>1.5084972999999999</v>
      </c>
      <c r="G8" s="3">
        <v>4.0621454000000004</v>
      </c>
      <c r="H8" s="2" t="s">
        <v>9</v>
      </c>
      <c r="I8" s="16" t="str">
        <f t="shared" si="0"/>
        <v/>
      </c>
      <c r="J8" s="16" t="str">
        <f t="shared" si="1"/>
        <v/>
      </c>
      <c r="K8" s="16" t="str">
        <f t="shared" si="2"/>
        <v/>
      </c>
      <c r="L8" s="16">
        <f t="shared" si="3"/>
        <v>2.7853213000000001</v>
      </c>
      <c r="M8" s="2" t="s">
        <v>17</v>
      </c>
      <c r="N8" s="16">
        <f t="shared" si="4"/>
        <v>2.7853213000000001</v>
      </c>
      <c r="O8" s="16" t="str">
        <f t="shared" si="5"/>
        <v/>
      </c>
      <c r="P8" s="16" t="str">
        <f t="shared" si="6"/>
        <v/>
      </c>
    </row>
    <row r="9" spans="1:21" x14ac:dyDescent="0.35">
      <c r="A9" s="1" t="s">
        <v>35</v>
      </c>
      <c r="B9" s="3">
        <v>2.7226786000000001</v>
      </c>
      <c r="C9" s="3">
        <v>0.52204170000000005</v>
      </c>
      <c r="D9" s="3">
        <v>5.2154426999999997</v>
      </c>
      <c r="E9" s="3">
        <v>1.8339999999999999E-7</v>
      </c>
      <c r="F9" s="3">
        <v>1.6994956000000001</v>
      </c>
      <c r="G9" s="3">
        <v>3.7458615000000002</v>
      </c>
      <c r="H9" s="2" t="s">
        <v>17</v>
      </c>
      <c r="I9" s="16">
        <f t="shared" si="0"/>
        <v>2.7226786000000001</v>
      </c>
      <c r="J9" s="16" t="str">
        <f t="shared" si="1"/>
        <v/>
      </c>
      <c r="K9" s="16" t="str">
        <f t="shared" si="2"/>
        <v/>
      </c>
      <c r="L9" s="16" t="str">
        <f t="shared" si="3"/>
        <v/>
      </c>
      <c r="M9" s="2" t="s">
        <v>10</v>
      </c>
      <c r="N9" s="16" t="str">
        <f t="shared" si="4"/>
        <v/>
      </c>
      <c r="O9" s="16" t="str">
        <f t="shared" si="5"/>
        <v/>
      </c>
      <c r="P9" s="16">
        <f t="shared" si="6"/>
        <v>2.7226786000000001</v>
      </c>
    </row>
    <row r="10" spans="1:21" x14ac:dyDescent="0.35">
      <c r="A10" s="1" t="s">
        <v>45</v>
      </c>
      <c r="B10" s="3">
        <v>2.5455798999999999</v>
      </c>
      <c r="C10" s="3">
        <v>0.33015044999999998</v>
      </c>
      <c r="D10" s="3">
        <v>7.7103631000000004</v>
      </c>
      <c r="E10" s="3">
        <v>1.2549999999999999E-14</v>
      </c>
      <c r="F10" s="3">
        <v>1.8984969</v>
      </c>
      <c r="G10" s="3">
        <v>3.1926629000000002</v>
      </c>
      <c r="H10" s="2" t="s">
        <v>9</v>
      </c>
      <c r="I10" s="16" t="str">
        <f t="shared" si="0"/>
        <v/>
      </c>
      <c r="J10" s="16" t="str">
        <f t="shared" si="1"/>
        <v/>
      </c>
      <c r="K10" s="16" t="str">
        <f t="shared" si="2"/>
        <v/>
      </c>
      <c r="L10" s="16">
        <f t="shared" si="3"/>
        <v>2.5455798999999999</v>
      </c>
      <c r="M10" s="2" t="s">
        <v>17</v>
      </c>
      <c r="N10" s="16">
        <f t="shared" si="4"/>
        <v>2.5455798999999999</v>
      </c>
      <c r="O10" s="16" t="str">
        <f t="shared" si="5"/>
        <v/>
      </c>
      <c r="P10" s="16" t="str">
        <f t="shared" si="6"/>
        <v/>
      </c>
    </row>
    <row r="11" spans="1:21" x14ac:dyDescent="0.35">
      <c r="A11" s="1" t="s">
        <v>289</v>
      </c>
      <c r="B11" s="3">
        <v>2.4635125000000002</v>
      </c>
      <c r="C11" s="3">
        <v>0.65355423999999995</v>
      </c>
      <c r="D11" s="3">
        <v>3.7694078000000002</v>
      </c>
      <c r="E11" s="3">
        <v>1.6364E-4</v>
      </c>
      <c r="F11" s="3">
        <v>1.1825696999999999</v>
      </c>
      <c r="G11" s="3">
        <v>3.7444552999999998</v>
      </c>
      <c r="H11" s="2" t="s">
        <v>9</v>
      </c>
      <c r="I11" s="16" t="str">
        <f t="shared" si="0"/>
        <v/>
      </c>
      <c r="J11" s="16" t="str">
        <f t="shared" si="1"/>
        <v/>
      </c>
      <c r="K11" s="16" t="str">
        <f t="shared" si="2"/>
        <v/>
      </c>
      <c r="L11" s="16">
        <f t="shared" si="3"/>
        <v>2.4635125000000002</v>
      </c>
      <c r="M11" s="2" t="s">
        <v>10</v>
      </c>
      <c r="N11" s="16" t="str">
        <f t="shared" si="4"/>
        <v/>
      </c>
      <c r="O11" s="16" t="str">
        <f t="shared" si="5"/>
        <v/>
      </c>
      <c r="P11" s="16">
        <f t="shared" si="6"/>
        <v>2.4635125000000002</v>
      </c>
    </row>
    <row r="12" spans="1:21" x14ac:dyDescent="0.35">
      <c r="A12" s="1" t="s">
        <v>195</v>
      </c>
      <c r="B12" s="3">
        <v>2.3477141000000001</v>
      </c>
      <c r="C12" s="3">
        <v>0.36806650000000002</v>
      </c>
      <c r="D12" s="3">
        <v>6.3785052999999996</v>
      </c>
      <c r="E12" s="3">
        <v>1.7879999999999999E-10</v>
      </c>
      <c r="F12" s="3">
        <v>1.626317</v>
      </c>
      <c r="G12" s="3">
        <v>3.0691112</v>
      </c>
      <c r="H12" s="2" t="s">
        <v>17</v>
      </c>
      <c r="I12" s="16">
        <f t="shared" si="0"/>
        <v>2.3477141000000001</v>
      </c>
      <c r="J12" s="16" t="str">
        <f t="shared" si="1"/>
        <v/>
      </c>
      <c r="K12" s="16" t="str">
        <f t="shared" si="2"/>
        <v/>
      </c>
      <c r="L12" s="16" t="str">
        <f t="shared" si="3"/>
        <v/>
      </c>
      <c r="M12" s="2" t="s">
        <v>10</v>
      </c>
      <c r="N12" s="16" t="str">
        <f t="shared" si="4"/>
        <v/>
      </c>
      <c r="O12" s="16" t="str">
        <f t="shared" si="5"/>
        <v/>
      </c>
      <c r="P12" s="16">
        <f t="shared" si="6"/>
        <v>2.3477141000000001</v>
      </c>
    </row>
    <row r="13" spans="1:21" x14ac:dyDescent="0.35">
      <c r="A13" s="1" t="s">
        <v>203</v>
      </c>
      <c r="B13" s="3">
        <v>2.3171005</v>
      </c>
      <c r="C13" s="3">
        <v>0.62262167000000002</v>
      </c>
      <c r="D13" s="3">
        <v>3.7215224999999998</v>
      </c>
      <c r="E13" s="3">
        <v>1.9803E-4</v>
      </c>
      <c r="F13" s="3">
        <v>1.0967845000000001</v>
      </c>
      <c r="G13" s="3">
        <v>3.5374165999999998</v>
      </c>
      <c r="H13" s="2" t="s">
        <v>17</v>
      </c>
      <c r="I13" s="16">
        <f t="shared" si="0"/>
        <v>2.3171005</v>
      </c>
      <c r="J13" s="16" t="str">
        <f t="shared" si="1"/>
        <v/>
      </c>
      <c r="K13" s="16" t="str">
        <f t="shared" si="2"/>
        <v/>
      </c>
      <c r="L13" s="16" t="str">
        <f t="shared" si="3"/>
        <v/>
      </c>
      <c r="M13" s="2" t="s">
        <v>10</v>
      </c>
      <c r="N13" s="16" t="str">
        <f t="shared" si="4"/>
        <v/>
      </c>
      <c r="O13" s="16" t="str">
        <f t="shared" si="5"/>
        <v/>
      </c>
      <c r="P13" s="16">
        <f t="shared" si="6"/>
        <v>2.3171005</v>
      </c>
    </row>
    <row r="14" spans="1:21" x14ac:dyDescent="0.35">
      <c r="A14" s="1" t="s">
        <v>287</v>
      </c>
      <c r="B14" s="3">
        <v>2.2884943</v>
      </c>
      <c r="C14" s="3">
        <v>0.59124189999999999</v>
      </c>
      <c r="D14" s="3">
        <v>3.8706564999999999</v>
      </c>
      <c r="E14" s="3">
        <v>1.0854E-4</v>
      </c>
      <c r="F14" s="3">
        <v>1.1296815</v>
      </c>
      <c r="G14" s="3">
        <v>3.4473072</v>
      </c>
      <c r="H14" s="2" t="s">
        <v>17</v>
      </c>
      <c r="I14" s="16">
        <f t="shared" si="0"/>
        <v>2.2884943</v>
      </c>
      <c r="J14" s="16" t="str">
        <f t="shared" si="1"/>
        <v/>
      </c>
      <c r="K14" s="16" t="str">
        <f t="shared" si="2"/>
        <v/>
      </c>
      <c r="L14" s="16" t="str">
        <f t="shared" si="3"/>
        <v/>
      </c>
      <c r="M14" s="2" t="s">
        <v>17</v>
      </c>
      <c r="N14" s="16">
        <f t="shared" si="4"/>
        <v>2.2884943</v>
      </c>
      <c r="O14" s="16" t="str">
        <f t="shared" si="5"/>
        <v/>
      </c>
      <c r="P14" s="16" t="str">
        <f t="shared" si="6"/>
        <v/>
      </c>
    </row>
    <row r="15" spans="1:21" x14ac:dyDescent="0.35">
      <c r="A15" s="1" t="s">
        <v>77</v>
      </c>
      <c r="B15" s="3">
        <v>2.2204088</v>
      </c>
      <c r="C15" s="3">
        <v>0.26763261999999999</v>
      </c>
      <c r="D15" s="3">
        <v>8.2964804000000001</v>
      </c>
      <c r="E15" s="3">
        <v>1.072E-16</v>
      </c>
      <c r="F15" s="3">
        <v>1.6958584999999999</v>
      </c>
      <c r="G15" s="3">
        <v>2.7449591</v>
      </c>
      <c r="H15" s="2" t="s">
        <v>17</v>
      </c>
      <c r="I15" s="16">
        <f t="shared" si="0"/>
        <v>2.2204088</v>
      </c>
      <c r="J15" s="16" t="str">
        <f t="shared" si="1"/>
        <v/>
      </c>
      <c r="K15" s="16" t="str">
        <f t="shared" si="2"/>
        <v/>
      </c>
      <c r="L15" s="16" t="str">
        <f t="shared" si="3"/>
        <v/>
      </c>
      <c r="M15" s="2" t="s">
        <v>17</v>
      </c>
      <c r="N15" s="16">
        <f t="shared" si="4"/>
        <v>2.2204088</v>
      </c>
      <c r="O15" s="16" t="str">
        <f t="shared" si="5"/>
        <v/>
      </c>
      <c r="P15" s="16" t="str">
        <f t="shared" si="6"/>
        <v/>
      </c>
    </row>
    <row r="16" spans="1:21" x14ac:dyDescent="0.35">
      <c r="A16" s="1" t="s">
        <v>133</v>
      </c>
      <c r="B16" s="3">
        <v>2.1826978000000001</v>
      </c>
      <c r="C16" s="3">
        <v>0.37076452999999998</v>
      </c>
      <c r="D16" s="3">
        <v>5.8870189000000002</v>
      </c>
      <c r="E16" s="3">
        <v>3.9320000000000001E-9</v>
      </c>
      <c r="F16" s="3">
        <v>1.4560127</v>
      </c>
      <c r="G16" s="3">
        <v>2.9093829000000002</v>
      </c>
      <c r="H16" s="2" t="s">
        <v>17</v>
      </c>
      <c r="I16" s="16">
        <f t="shared" si="0"/>
        <v>2.1826978000000001</v>
      </c>
      <c r="J16" s="16" t="str">
        <f t="shared" si="1"/>
        <v/>
      </c>
      <c r="K16" s="16" t="str">
        <f t="shared" si="2"/>
        <v/>
      </c>
      <c r="L16" s="16" t="str">
        <f t="shared" si="3"/>
        <v/>
      </c>
      <c r="M16" s="2" t="s">
        <v>17</v>
      </c>
      <c r="N16" s="16">
        <f t="shared" si="4"/>
        <v>2.1826978000000001</v>
      </c>
      <c r="O16" s="16" t="str">
        <f t="shared" si="5"/>
        <v/>
      </c>
      <c r="P16" s="16" t="str">
        <f t="shared" si="6"/>
        <v/>
      </c>
    </row>
    <row r="17" spans="1:16" x14ac:dyDescent="0.35">
      <c r="A17" s="1" t="s">
        <v>93</v>
      </c>
      <c r="B17" s="3">
        <v>2.1574727999999999</v>
      </c>
      <c r="C17" s="3">
        <v>0.29042324000000003</v>
      </c>
      <c r="D17" s="3">
        <v>7.4287194000000003</v>
      </c>
      <c r="E17" s="3">
        <v>1.097E-13</v>
      </c>
      <c r="F17" s="3">
        <v>1.5882537000000001</v>
      </c>
      <c r="G17" s="3">
        <v>2.7266919000000001</v>
      </c>
      <c r="H17" s="2" t="s">
        <v>17</v>
      </c>
      <c r="I17" s="16">
        <f t="shared" si="0"/>
        <v>2.1574727999999999</v>
      </c>
      <c r="J17" s="16" t="str">
        <f t="shared" si="1"/>
        <v/>
      </c>
      <c r="K17" s="16" t="str">
        <f t="shared" si="2"/>
        <v/>
      </c>
      <c r="L17" s="16" t="str">
        <f t="shared" si="3"/>
        <v/>
      </c>
      <c r="M17" s="2" t="s">
        <v>17</v>
      </c>
      <c r="N17" s="16">
        <f t="shared" si="4"/>
        <v>2.1574727999999999</v>
      </c>
      <c r="O17" s="16" t="str">
        <f t="shared" si="5"/>
        <v/>
      </c>
      <c r="P17" s="16" t="str">
        <f t="shared" si="6"/>
        <v/>
      </c>
    </row>
    <row r="18" spans="1:16" x14ac:dyDescent="0.35">
      <c r="A18" s="1" t="s">
        <v>75</v>
      </c>
      <c r="B18" s="3">
        <v>2.1090494999999998</v>
      </c>
      <c r="C18" s="3">
        <v>0.62614362999999995</v>
      </c>
      <c r="D18" s="3">
        <v>3.3683158999999998</v>
      </c>
      <c r="E18" s="3">
        <v>7.5628999999999996E-4</v>
      </c>
      <c r="F18" s="3">
        <v>0.88183058000000003</v>
      </c>
      <c r="G18" s="3">
        <v>3.3362685000000001</v>
      </c>
      <c r="H18" s="2" t="s">
        <v>17</v>
      </c>
      <c r="I18" s="16">
        <f t="shared" si="0"/>
        <v>2.1090494999999998</v>
      </c>
      <c r="J18" s="16" t="str">
        <f t="shared" si="1"/>
        <v/>
      </c>
      <c r="K18" s="16" t="str">
        <f t="shared" si="2"/>
        <v/>
      </c>
      <c r="L18" s="16" t="str">
        <f t="shared" si="3"/>
        <v/>
      </c>
      <c r="M18" s="2" t="s">
        <v>17</v>
      </c>
      <c r="N18" s="16">
        <f t="shared" si="4"/>
        <v>2.1090494999999998</v>
      </c>
      <c r="O18" s="16" t="str">
        <f t="shared" si="5"/>
        <v/>
      </c>
      <c r="P18" s="16" t="str">
        <f t="shared" si="6"/>
        <v/>
      </c>
    </row>
    <row r="19" spans="1:16" x14ac:dyDescent="0.35">
      <c r="A19" s="1" t="s">
        <v>229</v>
      </c>
      <c r="B19" s="3">
        <v>2.0481660000000002</v>
      </c>
      <c r="C19" s="3">
        <v>0.54119596000000003</v>
      </c>
      <c r="D19" s="3">
        <v>3.7845181999999999</v>
      </c>
      <c r="E19" s="3">
        <v>1.5401E-4</v>
      </c>
      <c r="F19" s="3">
        <v>0.98744138999999997</v>
      </c>
      <c r="G19" s="3">
        <v>3.1088906000000001</v>
      </c>
      <c r="H19" s="2" t="s">
        <v>17</v>
      </c>
      <c r="I19" s="16">
        <f t="shared" si="0"/>
        <v>2.0481660000000002</v>
      </c>
      <c r="J19" s="16" t="str">
        <f t="shared" si="1"/>
        <v/>
      </c>
      <c r="K19" s="16" t="str">
        <f t="shared" si="2"/>
        <v/>
      </c>
      <c r="L19" s="16" t="str">
        <f t="shared" si="3"/>
        <v/>
      </c>
      <c r="M19" s="2" t="s">
        <v>17</v>
      </c>
      <c r="N19" s="16">
        <f t="shared" si="4"/>
        <v>2.0481660000000002</v>
      </c>
      <c r="O19" s="16" t="str">
        <f t="shared" si="5"/>
        <v/>
      </c>
      <c r="P19" s="16" t="str">
        <f t="shared" si="6"/>
        <v/>
      </c>
    </row>
    <row r="20" spans="1:16" x14ac:dyDescent="0.35">
      <c r="A20" s="1" t="s">
        <v>331</v>
      </c>
      <c r="B20" s="3">
        <v>1.9851890000000001</v>
      </c>
      <c r="C20" s="3">
        <v>0.65698060000000003</v>
      </c>
      <c r="D20" s="3">
        <v>3.0216858000000002</v>
      </c>
      <c r="E20" s="3">
        <v>2.5137100000000002E-3</v>
      </c>
      <c r="F20" s="3">
        <v>0.69753063999999998</v>
      </c>
      <c r="G20" s="3">
        <v>3.2728473</v>
      </c>
      <c r="H20" s="2" t="s">
        <v>17</v>
      </c>
      <c r="I20" s="16">
        <f t="shared" si="0"/>
        <v>1.9851890000000001</v>
      </c>
      <c r="J20" s="16" t="str">
        <f t="shared" si="1"/>
        <v/>
      </c>
      <c r="K20" s="16" t="str">
        <f t="shared" si="2"/>
        <v/>
      </c>
      <c r="L20" s="16" t="str">
        <f t="shared" si="3"/>
        <v/>
      </c>
      <c r="M20" s="2" t="s">
        <v>10</v>
      </c>
      <c r="N20" s="16" t="str">
        <f t="shared" si="4"/>
        <v/>
      </c>
      <c r="O20" s="16" t="str">
        <f t="shared" si="5"/>
        <v/>
      </c>
      <c r="P20" s="16">
        <f t="shared" si="6"/>
        <v>1.9851890000000001</v>
      </c>
    </row>
    <row r="21" spans="1:16" x14ac:dyDescent="0.35">
      <c r="A21" s="1" t="s">
        <v>175</v>
      </c>
      <c r="B21" s="3">
        <v>1.9798566</v>
      </c>
      <c r="C21" s="3">
        <v>0.43002364999999998</v>
      </c>
      <c r="D21" s="3">
        <v>4.6040644000000004</v>
      </c>
      <c r="E21" s="3">
        <v>4.143E-6</v>
      </c>
      <c r="F21" s="3">
        <v>1.1370256999999999</v>
      </c>
      <c r="G21" s="3">
        <v>2.8226874</v>
      </c>
      <c r="H21" s="2" t="s">
        <v>17</v>
      </c>
      <c r="I21" s="16">
        <f t="shared" si="0"/>
        <v>1.9798566</v>
      </c>
      <c r="J21" s="16" t="str">
        <f t="shared" si="1"/>
        <v/>
      </c>
      <c r="K21" s="16" t="str">
        <f t="shared" si="2"/>
        <v/>
      </c>
      <c r="L21" s="16" t="str">
        <f t="shared" si="3"/>
        <v/>
      </c>
      <c r="M21" s="2" t="s">
        <v>17</v>
      </c>
      <c r="N21" s="16">
        <f t="shared" si="4"/>
        <v>1.9798566</v>
      </c>
      <c r="O21" s="16" t="str">
        <f t="shared" si="5"/>
        <v/>
      </c>
      <c r="P21" s="16" t="str">
        <f t="shared" si="6"/>
        <v/>
      </c>
    </row>
    <row r="22" spans="1:16" x14ac:dyDescent="0.35">
      <c r="A22" s="1" t="s">
        <v>119</v>
      </c>
      <c r="B22" s="3">
        <v>1.9669285000000001</v>
      </c>
      <c r="C22" s="3">
        <v>0.55196078999999998</v>
      </c>
      <c r="D22" s="3">
        <v>3.5635295</v>
      </c>
      <c r="E22" s="3">
        <v>3.659E-4</v>
      </c>
      <c r="F22" s="3">
        <v>0.88510527000000006</v>
      </c>
      <c r="G22" s="3">
        <v>3.0487517999999998</v>
      </c>
      <c r="H22" s="2" t="s">
        <v>17</v>
      </c>
      <c r="I22" s="16">
        <f t="shared" si="0"/>
        <v>1.9669285000000001</v>
      </c>
      <c r="J22" s="16" t="str">
        <f t="shared" si="1"/>
        <v/>
      </c>
      <c r="K22" s="16" t="str">
        <f t="shared" si="2"/>
        <v/>
      </c>
      <c r="L22" s="16" t="str">
        <f t="shared" si="3"/>
        <v/>
      </c>
      <c r="M22" s="2" t="s">
        <v>10</v>
      </c>
      <c r="N22" s="16" t="str">
        <f t="shared" si="4"/>
        <v/>
      </c>
      <c r="O22" s="16" t="str">
        <f t="shared" si="5"/>
        <v/>
      </c>
      <c r="P22" s="16">
        <f t="shared" si="6"/>
        <v>1.9669285000000001</v>
      </c>
    </row>
    <row r="23" spans="1:16" x14ac:dyDescent="0.35">
      <c r="A23" s="1" t="s">
        <v>249</v>
      </c>
      <c r="B23" s="3">
        <v>1.8439496</v>
      </c>
      <c r="C23" s="3">
        <v>0.62131340000000002</v>
      </c>
      <c r="D23" s="3">
        <v>2.9678252000000001</v>
      </c>
      <c r="E23" s="3">
        <v>2.9991499999999999E-3</v>
      </c>
      <c r="F23" s="3">
        <v>0.62619767999999998</v>
      </c>
      <c r="G23" s="3">
        <v>3.0617014999999999</v>
      </c>
      <c r="H23" s="2" t="s">
        <v>9</v>
      </c>
      <c r="I23" s="16" t="str">
        <f t="shared" si="0"/>
        <v/>
      </c>
      <c r="J23" s="16" t="str">
        <f t="shared" si="1"/>
        <v/>
      </c>
      <c r="K23" s="16" t="str">
        <f t="shared" si="2"/>
        <v/>
      </c>
      <c r="L23" s="16">
        <f t="shared" si="3"/>
        <v>1.8439496</v>
      </c>
      <c r="M23" s="2" t="s">
        <v>17</v>
      </c>
      <c r="N23" s="16">
        <f t="shared" si="4"/>
        <v>1.8439496</v>
      </c>
      <c r="O23" s="16" t="str">
        <f t="shared" si="5"/>
        <v/>
      </c>
      <c r="P23" s="16" t="str">
        <f t="shared" si="6"/>
        <v/>
      </c>
    </row>
    <row r="24" spans="1:16" x14ac:dyDescent="0.35">
      <c r="A24" s="1" t="s">
        <v>275</v>
      </c>
      <c r="B24" s="3">
        <v>1.8258928999999999</v>
      </c>
      <c r="C24" s="3">
        <v>0.41354010000000002</v>
      </c>
      <c r="D24" s="3">
        <v>4.4152741000000004</v>
      </c>
      <c r="E24" s="3">
        <v>1.009E-5</v>
      </c>
      <c r="F24" s="3">
        <v>1.0153692000000001</v>
      </c>
      <c r="G24" s="3">
        <v>2.6364166</v>
      </c>
      <c r="H24" s="2" t="s">
        <v>17</v>
      </c>
      <c r="I24" s="16">
        <f t="shared" si="0"/>
        <v>1.8258928999999999</v>
      </c>
      <c r="J24" s="16" t="str">
        <f t="shared" si="1"/>
        <v/>
      </c>
      <c r="K24" s="16" t="str">
        <f t="shared" si="2"/>
        <v/>
      </c>
      <c r="L24" s="16" t="str">
        <f t="shared" si="3"/>
        <v/>
      </c>
      <c r="M24" s="2" t="s">
        <v>17</v>
      </c>
      <c r="N24" s="16">
        <f t="shared" si="4"/>
        <v>1.8258928999999999</v>
      </c>
      <c r="O24" s="16" t="str">
        <f t="shared" si="5"/>
        <v/>
      </c>
      <c r="P24" s="16" t="str">
        <f t="shared" si="6"/>
        <v/>
      </c>
    </row>
    <row r="25" spans="1:16" x14ac:dyDescent="0.35">
      <c r="A25" s="1" t="s">
        <v>165</v>
      </c>
      <c r="B25" s="3">
        <v>1.8229880999999999</v>
      </c>
      <c r="C25" s="3">
        <v>0.43197031000000002</v>
      </c>
      <c r="D25" s="3">
        <v>4.2201700000000004</v>
      </c>
      <c r="E25" s="3">
        <v>2.4409999999999998E-5</v>
      </c>
      <c r="F25" s="3">
        <v>0.97634188</v>
      </c>
      <c r="G25" s="3">
        <v>2.6696344000000001</v>
      </c>
      <c r="H25" s="2" t="s">
        <v>17</v>
      </c>
      <c r="I25" s="16">
        <f t="shared" si="0"/>
        <v>1.8229880999999999</v>
      </c>
      <c r="J25" s="16" t="str">
        <f t="shared" si="1"/>
        <v/>
      </c>
      <c r="K25" s="16" t="str">
        <f t="shared" si="2"/>
        <v/>
      </c>
      <c r="L25" s="16" t="str">
        <f t="shared" si="3"/>
        <v/>
      </c>
      <c r="M25" s="2" t="s">
        <v>10</v>
      </c>
      <c r="N25" s="16" t="str">
        <f t="shared" si="4"/>
        <v/>
      </c>
      <c r="O25" s="16" t="str">
        <f t="shared" si="5"/>
        <v/>
      </c>
      <c r="P25" s="16">
        <f t="shared" si="6"/>
        <v>1.8229880999999999</v>
      </c>
    </row>
    <row r="26" spans="1:16" x14ac:dyDescent="0.35">
      <c r="A26" s="1" t="s">
        <v>213</v>
      </c>
      <c r="B26" s="3">
        <v>1.7836472000000001</v>
      </c>
      <c r="C26" s="3">
        <v>0.46570239000000002</v>
      </c>
      <c r="D26" s="3">
        <v>3.8300152000000001</v>
      </c>
      <c r="E26" s="3">
        <v>1.2814E-4</v>
      </c>
      <c r="F26" s="3">
        <v>0.87088732999999996</v>
      </c>
      <c r="G26" s="3">
        <v>2.6964071000000001</v>
      </c>
      <c r="H26" s="2" t="s">
        <v>9</v>
      </c>
      <c r="I26" s="16" t="str">
        <f t="shared" si="0"/>
        <v/>
      </c>
      <c r="J26" s="16" t="str">
        <f t="shared" si="1"/>
        <v/>
      </c>
      <c r="K26" s="16" t="str">
        <f t="shared" si="2"/>
        <v/>
      </c>
      <c r="L26" s="16">
        <f t="shared" si="3"/>
        <v>1.7836472000000001</v>
      </c>
      <c r="M26" s="2" t="s">
        <v>10</v>
      </c>
      <c r="N26" s="16" t="str">
        <f t="shared" si="4"/>
        <v/>
      </c>
      <c r="O26" s="16" t="str">
        <f t="shared" si="5"/>
        <v/>
      </c>
      <c r="P26" s="16">
        <f t="shared" si="6"/>
        <v>1.7836472000000001</v>
      </c>
    </row>
    <row r="27" spans="1:16" x14ac:dyDescent="0.35">
      <c r="A27" s="1" t="s">
        <v>199</v>
      </c>
      <c r="B27" s="3">
        <v>1.7801422</v>
      </c>
      <c r="C27" s="3">
        <v>0.36348656000000001</v>
      </c>
      <c r="D27" s="3">
        <v>4.8974085000000001</v>
      </c>
      <c r="E27" s="3">
        <v>9.710999999999999E-7</v>
      </c>
      <c r="F27" s="3">
        <v>1.0677216</v>
      </c>
      <c r="G27" s="3">
        <v>2.4925627000000001</v>
      </c>
      <c r="H27" s="2" t="s">
        <v>17</v>
      </c>
      <c r="I27" s="16">
        <f t="shared" si="0"/>
        <v>1.7801422</v>
      </c>
      <c r="J27" s="16" t="str">
        <f t="shared" si="1"/>
        <v/>
      </c>
      <c r="K27" s="16" t="str">
        <f t="shared" si="2"/>
        <v/>
      </c>
      <c r="L27" s="16" t="str">
        <f t="shared" si="3"/>
        <v/>
      </c>
      <c r="M27" s="2" t="s">
        <v>17</v>
      </c>
      <c r="N27" s="16">
        <f t="shared" si="4"/>
        <v>1.7801422</v>
      </c>
      <c r="O27" s="16" t="str">
        <f t="shared" si="5"/>
        <v/>
      </c>
      <c r="P27" s="16" t="str">
        <f t="shared" si="6"/>
        <v/>
      </c>
    </row>
    <row r="28" spans="1:16" x14ac:dyDescent="0.35">
      <c r="A28" s="1" t="s">
        <v>277</v>
      </c>
      <c r="B28" s="3">
        <v>1.7708511</v>
      </c>
      <c r="C28" s="3">
        <v>0.53218869999999996</v>
      </c>
      <c r="D28" s="3">
        <v>3.3274872000000002</v>
      </c>
      <c r="E28" s="3">
        <v>8.7633000000000003E-4</v>
      </c>
      <c r="F28" s="3">
        <v>0.72778041999999998</v>
      </c>
      <c r="G28" s="3">
        <v>2.8139218000000001</v>
      </c>
      <c r="H28" s="2" t="s">
        <v>17</v>
      </c>
      <c r="I28" s="16">
        <f t="shared" si="0"/>
        <v>1.7708511</v>
      </c>
      <c r="J28" s="16" t="str">
        <f t="shared" si="1"/>
        <v/>
      </c>
      <c r="K28" s="16" t="str">
        <f t="shared" si="2"/>
        <v/>
      </c>
      <c r="L28" s="16" t="str">
        <f t="shared" si="3"/>
        <v/>
      </c>
      <c r="M28" s="2" t="s">
        <v>17</v>
      </c>
      <c r="N28" s="16">
        <f t="shared" si="4"/>
        <v>1.7708511</v>
      </c>
      <c r="O28" s="16" t="str">
        <f t="shared" si="5"/>
        <v/>
      </c>
      <c r="P28" s="16" t="str">
        <f t="shared" si="6"/>
        <v/>
      </c>
    </row>
    <row r="29" spans="1:16" x14ac:dyDescent="0.35">
      <c r="A29" s="1" t="s">
        <v>245</v>
      </c>
      <c r="B29" s="3">
        <v>1.7165904000000001</v>
      </c>
      <c r="C29" s="3">
        <v>0.26245822000000002</v>
      </c>
      <c r="D29" s="3">
        <v>6.5404328999999999</v>
      </c>
      <c r="E29" s="3">
        <v>6.1340000000000005E-11</v>
      </c>
      <c r="F29" s="3">
        <v>1.2021816999999999</v>
      </c>
      <c r="G29" s="3">
        <v>2.2309990000000002</v>
      </c>
      <c r="H29" s="2" t="s">
        <v>17</v>
      </c>
      <c r="I29" s="16">
        <f t="shared" si="0"/>
        <v>1.7165904000000001</v>
      </c>
      <c r="J29" s="16" t="str">
        <f t="shared" si="1"/>
        <v/>
      </c>
      <c r="K29" s="16" t="str">
        <f t="shared" si="2"/>
        <v/>
      </c>
      <c r="L29" s="16" t="str">
        <f t="shared" si="3"/>
        <v/>
      </c>
      <c r="M29" s="2" t="s">
        <v>17</v>
      </c>
      <c r="N29" s="16">
        <f t="shared" si="4"/>
        <v>1.7165904000000001</v>
      </c>
      <c r="O29" s="16" t="str">
        <f t="shared" si="5"/>
        <v/>
      </c>
      <c r="P29" s="16" t="str">
        <f t="shared" si="6"/>
        <v/>
      </c>
    </row>
    <row r="30" spans="1:16" x14ac:dyDescent="0.35">
      <c r="A30" s="1" t="s">
        <v>109</v>
      </c>
      <c r="B30" s="3">
        <v>1.6647957</v>
      </c>
      <c r="C30" s="3">
        <v>0.68727492000000001</v>
      </c>
      <c r="D30" s="3">
        <v>2.4223140000000001</v>
      </c>
      <c r="E30" s="3">
        <v>1.542202E-2</v>
      </c>
      <c r="F30" s="3">
        <v>0.31776157999999999</v>
      </c>
      <c r="G30" s="3">
        <v>3.0118298000000001</v>
      </c>
      <c r="H30" s="2" t="s">
        <v>9</v>
      </c>
      <c r="I30" s="16" t="str">
        <f t="shared" si="0"/>
        <v/>
      </c>
      <c r="J30" s="16" t="str">
        <f t="shared" si="1"/>
        <v/>
      </c>
      <c r="K30" s="16" t="str">
        <f t="shared" si="2"/>
        <v/>
      </c>
      <c r="L30" s="16">
        <f t="shared" si="3"/>
        <v>1.6647957</v>
      </c>
      <c r="M30" s="2" t="s">
        <v>17</v>
      </c>
      <c r="N30" s="16">
        <f t="shared" si="4"/>
        <v>1.6647957</v>
      </c>
      <c r="O30" s="16" t="str">
        <f t="shared" si="5"/>
        <v/>
      </c>
      <c r="P30" s="16" t="str">
        <f t="shared" si="6"/>
        <v/>
      </c>
    </row>
    <row r="31" spans="1:16" x14ac:dyDescent="0.35">
      <c r="A31" s="1" t="s">
        <v>61</v>
      </c>
      <c r="B31" s="3">
        <v>1.6328203999999999</v>
      </c>
      <c r="C31" s="3">
        <v>0.27018818999999999</v>
      </c>
      <c r="D31" s="3">
        <v>6.0432709999999998</v>
      </c>
      <c r="E31" s="3">
        <v>1.51E-9</v>
      </c>
      <c r="F31" s="3">
        <v>1.1032613</v>
      </c>
      <c r="G31" s="3">
        <v>2.1623795000000001</v>
      </c>
      <c r="H31" s="2" t="s">
        <v>17</v>
      </c>
      <c r="I31" s="16">
        <f t="shared" si="0"/>
        <v>1.6328203999999999</v>
      </c>
      <c r="J31" s="16" t="str">
        <f t="shared" si="1"/>
        <v/>
      </c>
      <c r="K31" s="16" t="str">
        <f t="shared" si="2"/>
        <v/>
      </c>
      <c r="L31" s="16" t="str">
        <f t="shared" si="3"/>
        <v/>
      </c>
      <c r="M31" s="2" t="s">
        <v>17</v>
      </c>
      <c r="N31" s="16">
        <f t="shared" si="4"/>
        <v>1.6328203999999999</v>
      </c>
      <c r="O31" s="16" t="str">
        <f t="shared" si="5"/>
        <v/>
      </c>
      <c r="P31" s="16" t="str">
        <f t="shared" si="6"/>
        <v/>
      </c>
    </row>
    <row r="32" spans="1:16" x14ac:dyDescent="0.35">
      <c r="A32" s="1" t="s">
        <v>257</v>
      </c>
      <c r="B32" s="3">
        <v>1.5944692</v>
      </c>
      <c r="C32" s="3">
        <v>0.39710634</v>
      </c>
      <c r="D32" s="3">
        <v>4.0152197000000003</v>
      </c>
      <c r="E32" s="3">
        <v>5.9389999999999999E-5</v>
      </c>
      <c r="F32" s="3">
        <v>0.81615506999999998</v>
      </c>
      <c r="G32" s="3">
        <v>2.3727833</v>
      </c>
      <c r="H32" s="2" t="s">
        <v>9</v>
      </c>
      <c r="I32" s="16" t="str">
        <f t="shared" si="0"/>
        <v/>
      </c>
      <c r="J32" s="16" t="str">
        <f t="shared" si="1"/>
        <v/>
      </c>
      <c r="K32" s="16" t="str">
        <f t="shared" si="2"/>
        <v/>
      </c>
      <c r="L32" s="16">
        <f t="shared" si="3"/>
        <v>1.5944692</v>
      </c>
      <c r="M32" s="2" t="s">
        <v>17</v>
      </c>
      <c r="N32" s="16">
        <f t="shared" si="4"/>
        <v>1.5944692</v>
      </c>
      <c r="O32" s="16" t="str">
        <f t="shared" si="5"/>
        <v/>
      </c>
      <c r="P32" s="16" t="str">
        <f t="shared" si="6"/>
        <v/>
      </c>
    </row>
    <row r="33" spans="1:16" x14ac:dyDescent="0.35">
      <c r="A33" s="1" t="s">
        <v>189</v>
      </c>
      <c r="B33" s="3">
        <v>1.5714421999999999</v>
      </c>
      <c r="C33" s="3">
        <v>0.66269067999999998</v>
      </c>
      <c r="D33" s="3">
        <v>2.3713057000000002</v>
      </c>
      <c r="E33" s="3">
        <v>1.7725359999999999E-2</v>
      </c>
      <c r="F33" s="3">
        <v>0.27259231</v>
      </c>
      <c r="G33" s="3">
        <v>2.8702920000000001</v>
      </c>
      <c r="H33" s="2" t="s">
        <v>17</v>
      </c>
      <c r="I33" s="16">
        <f t="shared" si="0"/>
        <v>1.5714421999999999</v>
      </c>
      <c r="J33" s="16" t="str">
        <f t="shared" si="1"/>
        <v/>
      </c>
      <c r="K33" s="16" t="str">
        <f t="shared" si="2"/>
        <v/>
      </c>
      <c r="L33" s="16" t="str">
        <f t="shared" si="3"/>
        <v/>
      </c>
      <c r="M33" s="2" t="s">
        <v>17</v>
      </c>
      <c r="N33" s="16">
        <f t="shared" si="4"/>
        <v>1.5714421999999999</v>
      </c>
      <c r="O33" s="16" t="str">
        <f t="shared" si="5"/>
        <v/>
      </c>
      <c r="P33" s="16" t="str">
        <f t="shared" si="6"/>
        <v/>
      </c>
    </row>
    <row r="34" spans="1:16" x14ac:dyDescent="0.35">
      <c r="A34" s="1" t="s">
        <v>29</v>
      </c>
      <c r="B34" s="3">
        <v>1.5577270999999999</v>
      </c>
      <c r="C34" s="3">
        <v>0.54480558999999995</v>
      </c>
      <c r="D34" s="3">
        <v>2.8592347999999999</v>
      </c>
      <c r="E34" s="3">
        <v>4.2466400000000003E-3</v>
      </c>
      <c r="F34" s="3">
        <v>0.48992775</v>
      </c>
      <c r="G34" s="3">
        <v>2.6255264</v>
      </c>
      <c r="H34" s="2" t="s">
        <v>17</v>
      </c>
      <c r="I34" s="16">
        <f t="shared" si="0"/>
        <v>1.5577270999999999</v>
      </c>
      <c r="J34" s="16" t="str">
        <f t="shared" si="1"/>
        <v/>
      </c>
      <c r="K34" s="16" t="str">
        <f t="shared" si="2"/>
        <v/>
      </c>
      <c r="L34" s="16" t="str">
        <f t="shared" si="3"/>
        <v/>
      </c>
      <c r="M34" s="2" t="s">
        <v>10</v>
      </c>
      <c r="N34" s="16" t="str">
        <f t="shared" si="4"/>
        <v/>
      </c>
      <c r="O34" s="16" t="str">
        <f t="shared" si="5"/>
        <v/>
      </c>
      <c r="P34" s="16">
        <f t="shared" si="6"/>
        <v>1.5577270999999999</v>
      </c>
    </row>
    <row r="35" spans="1:16" x14ac:dyDescent="0.35">
      <c r="A35" s="1" t="s">
        <v>125</v>
      </c>
      <c r="B35" s="3">
        <v>1.5455036</v>
      </c>
      <c r="C35" s="3">
        <v>0.39001121</v>
      </c>
      <c r="D35" s="3">
        <v>3.9627157999999998</v>
      </c>
      <c r="E35" s="3">
        <v>7.4099999999999999E-5</v>
      </c>
      <c r="F35" s="3">
        <v>0.78109565999999997</v>
      </c>
      <c r="G35" s="3">
        <v>2.3099115000000001</v>
      </c>
      <c r="H35" s="2" t="s">
        <v>17</v>
      </c>
      <c r="I35" s="16">
        <f t="shared" si="0"/>
        <v>1.5455036</v>
      </c>
      <c r="J35" s="16" t="str">
        <f t="shared" si="1"/>
        <v/>
      </c>
      <c r="K35" s="16" t="str">
        <f t="shared" si="2"/>
        <v/>
      </c>
      <c r="L35" s="16" t="str">
        <f t="shared" si="3"/>
        <v/>
      </c>
      <c r="M35" s="2" t="s">
        <v>17</v>
      </c>
      <c r="N35" s="16">
        <f t="shared" si="4"/>
        <v>1.5455036</v>
      </c>
      <c r="O35" s="16" t="str">
        <f t="shared" si="5"/>
        <v/>
      </c>
      <c r="P35" s="16" t="str">
        <f t="shared" si="6"/>
        <v/>
      </c>
    </row>
    <row r="36" spans="1:16" x14ac:dyDescent="0.35">
      <c r="A36" s="1" t="s">
        <v>217</v>
      </c>
      <c r="B36" s="3">
        <v>1.5387118</v>
      </c>
      <c r="C36" s="3">
        <v>0.57018606999999999</v>
      </c>
      <c r="D36" s="3">
        <v>2.6986135</v>
      </c>
      <c r="E36" s="3">
        <v>6.9629000000000002E-3</v>
      </c>
      <c r="F36" s="3">
        <v>0.42116764000000001</v>
      </c>
      <c r="G36" s="3">
        <v>2.656256</v>
      </c>
      <c r="H36" s="2" t="s">
        <v>17</v>
      </c>
      <c r="I36" s="16">
        <f t="shared" ref="I36:I67" si="7">IF($H36=$I$3,$B36,"")</f>
        <v>1.5387118</v>
      </c>
      <c r="J36" s="16" t="str">
        <f t="shared" ref="J36:J67" si="8">IF($H36=$J$3,$B36,"")</f>
        <v/>
      </c>
      <c r="K36" s="16" t="str">
        <f t="shared" ref="K36:K67" si="9">IF($H36=$K$3,$B36,"")</f>
        <v/>
      </c>
      <c r="L36" s="16" t="str">
        <f t="shared" ref="L36:L67" si="10">IF($H36=$L$3,$B36,"")</f>
        <v/>
      </c>
      <c r="M36" s="2" t="s">
        <v>17</v>
      </c>
      <c r="N36" s="16">
        <f t="shared" ref="N36:N67" si="11">IF($M36=$N$3,$B36,"")</f>
        <v>1.5387118</v>
      </c>
      <c r="O36" s="16" t="str">
        <f t="shared" ref="O36:O67" si="12">IF($M36=$O$3,$B36,"")</f>
        <v/>
      </c>
      <c r="P36" s="16" t="str">
        <f t="shared" ref="P36:P67" si="13">IF($M36=$P$3,$B36,"")</f>
        <v/>
      </c>
    </row>
    <row r="37" spans="1:16" x14ac:dyDescent="0.35">
      <c r="A37" s="1" t="s">
        <v>57</v>
      </c>
      <c r="B37" s="3">
        <v>1.5167397</v>
      </c>
      <c r="C37" s="3">
        <v>0.19555302999999999</v>
      </c>
      <c r="D37" s="3">
        <v>7.7561555000000002</v>
      </c>
      <c r="E37" s="3">
        <v>8.7539999999999999E-15</v>
      </c>
      <c r="F37" s="3">
        <v>1.1334628</v>
      </c>
      <c r="G37" s="3">
        <v>1.9000166000000001</v>
      </c>
      <c r="H37" s="2" t="s">
        <v>14</v>
      </c>
      <c r="I37" s="16" t="str">
        <f t="shared" si="7"/>
        <v/>
      </c>
      <c r="J37" s="16">
        <f t="shared" si="8"/>
        <v>1.5167397</v>
      </c>
      <c r="K37" s="16" t="str">
        <f t="shared" si="9"/>
        <v/>
      </c>
      <c r="L37" s="16" t="str">
        <f t="shared" si="10"/>
        <v/>
      </c>
      <c r="M37" s="2" t="s">
        <v>14</v>
      </c>
      <c r="N37" s="16" t="str">
        <f t="shared" si="11"/>
        <v/>
      </c>
      <c r="O37" s="16">
        <f t="shared" si="12"/>
        <v>1.5167397</v>
      </c>
      <c r="P37" s="16" t="str">
        <f t="shared" si="13"/>
        <v/>
      </c>
    </row>
    <row r="38" spans="1:16" x14ac:dyDescent="0.35">
      <c r="A38" s="1" t="s">
        <v>329</v>
      </c>
      <c r="B38" s="3">
        <v>1.5118971999999999</v>
      </c>
      <c r="C38" s="3">
        <v>0.22511795000000001</v>
      </c>
      <c r="D38" s="3">
        <v>6.7160223999999999</v>
      </c>
      <c r="E38" s="3">
        <v>1.868E-11</v>
      </c>
      <c r="F38" s="3">
        <v>1.0706741</v>
      </c>
      <c r="G38" s="3">
        <v>1.9531202999999999</v>
      </c>
      <c r="H38" s="2" t="s">
        <v>17</v>
      </c>
      <c r="I38" s="16">
        <f t="shared" si="7"/>
        <v>1.5118971999999999</v>
      </c>
      <c r="J38" s="16" t="str">
        <f t="shared" si="8"/>
        <v/>
      </c>
      <c r="K38" s="16" t="str">
        <f t="shared" si="9"/>
        <v/>
      </c>
      <c r="L38" s="16" t="str">
        <f t="shared" si="10"/>
        <v/>
      </c>
      <c r="M38" s="2" t="s">
        <v>17</v>
      </c>
      <c r="N38" s="16">
        <f t="shared" si="11"/>
        <v>1.5118971999999999</v>
      </c>
      <c r="O38" s="16" t="str">
        <f t="shared" si="12"/>
        <v/>
      </c>
      <c r="P38" s="16" t="str">
        <f t="shared" si="13"/>
        <v/>
      </c>
    </row>
    <row r="39" spans="1:16" x14ac:dyDescent="0.35">
      <c r="A39" s="1" t="s">
        <v>271</v>
      </c>
      <c r="B39" s="3">
        <v>1.5002618999999999</v>
      </c>
      <c r="C39" s="3">
        <v>0.5930375</v>
      </c>
      <c r="D39" s="3">
        <v>2.5297926999999998</v>
      </c>
      <c r="E39" s="3">
        <v>1.141299E-2</v>
      </c>
      <c r="F39" s="3">
        <v>0.33792979000000001</v>
      </c>
      <c r="G39" s="3">
        <v>2.6625941000000002</v>
      </c>
      <c r="H39" s="2" t="s">
        <v>17</v>
      </c>
      <c r="I39" s="16">
        <f t="shared" si="7"/>
        <v>1.5002618999999999</v>
      </c>
      <c r="J39" s="16" t="str">
        <f t="shared" si="8"/>
        <v/>
      </c>
      <c r="K39" s="16" t="str">
        <f t="shared" si="9"/>
        <v/>
      </c>
      <c r="L39" s="16" t="str">
        <f t="shared" si="10"/>
        <v/>
      </c>
      <c r="M39" s="2" t="s">
        <v>10</v>
      </c>
      <c r="N39" s="16" t="str">
        <f t="shared" si="11"/>
        <v/>
      </c>
      <c r="O39" s="16" t="str">
        <f t="shared" si="12"/>
        <v/>
      </c>
      <c r="P39" s="16">
        <f t="shared" si="13"/>
        <v>1.5002618999999999</v>
      </c>
    </row>
    <row r="40" spans="1:16" x14ac:dyDescent="0.35">
      <c r="A40" s="1" t="s">
        <v>223</v>
      </c>
      <c r="B40" s="3">
        <v>1.4809417</v>
      </c>
      <c r="C40" s="3">
        <v>0.39058943000000002</v>
      </c>
      <c r="D40" s="3">
        <v>3.7915559999999999</v>
      </c>
      <c r="E40" s="3">
        <v>1.4971E-4</v>
      </c>
      <c r="F40" s="3">
        <v>0.71540049999999999</v>
      </c>
      <c r="G40" s="3">
        <v>2.2464829000000002</v>
      </c>
      <c r="H40" s="2" t="s">
        <v>17</v>
      </c>
      <c r="I40" s="16">
        <f t="shared" si="7"/>
        <v>1.4809417</v>
      </c>
      <c r="J40" s="16" t="str">
        <f t="shared" si="8"/>
        <v/>
      </c>
      <c r="K40" s="16" t="str">
        <f t="shared" si="9"/>
        <v/>
      </c>
      <c r="L40" s="16" t="str">
        <f t="shared" si="10"/>
        <v/>
      </c>
      <c r="M40" s="2" t="s">
        <v>17</v>
      </c>
      <c r="N40" s="16">
        <f t="shared" si="11"/>
        <v>1.4809417</v>
      </c>
      <c r="O40" s="16" t="str">
        <f t="shared" si="12"/>
        <v/>
      </c>
      <c r="P40" s="16" t="str">
        <f t="shared" si="13"/>
        <v/>
      </c>
    </row>
    <row r="41" spans="1:16" x14ac:dyDescent="0.35">
      <c r="A41" s="1" t="s">
        <v>267</v>
      </c>
      <c r="B41" s="3">
        <v>1.42319</v>
      </c>
      <c r="C41" s="3">
        <v>0.47452016000000002</v>
      </c>
      <c r="D41" s="3">
        <v>2.9992193</v>
      </c>
      <c r="E41" s="3">
        <v>2.7067200000000001E-3</v>
      </c>
      <c r="F41" s="3">
        <v>0.49314759000000002</v>
      </c>
      <c r="G41" s="3">
        <v>2.3532324</v>
      </c>
      <c r="H41" s="2" t="s">
        <v>17</v>
      </c>
      <c r="I41" s="16">
        <f t="shared" si="7"/>
        <v>1.42319</v>
      </c>
      <c r="J41" s="16" t="str">
        <f t="shared" si="8"/>
        <v/>
      </c>
      <c r="K41" s="16" t="str">
        <f t="shared" si="9"/>
        <v/>
      </c>
      <c r="L41" s="16" t="str">
        <f t="shared" si="10"/>
        <v/>
      </c>
      <c r="M41" s="2" t="s">
        <v>10</v>
      </c>
      <c r="N41" s="16" t="str">
        <f t="shared" si="11"/>
        <v/>
      </c>
      <c r="O41" s="16" t="str">
        <f t="shared" si="12"/>
        <v/>
      </c>
      <c r="P41" s="16">
        <f t="shared" si="13"/>
        <v>1.42319</v>
      </c>
    </row>
    <row r="42" spans="1:16" x14ac:dyDescent="0.35">
      <c r="A42" s="1" t="s">
        <v>273</v>
      </c>
      <c r="B42" s="3">
        <v>1.4192916</v>
      </c>
      <c r="C42" s="3">
        <v>0.56215530999999996</v>
      </c>
      <c r="D42" s="3">
        <v>2.5247321999999999</v>
      </c>
      <c r="E42" s="3">
        <v>1.1578649999999999E-2</v>
      </c>
      <c r="F42" s="3">
        <v>0.31748745</v>
      </c>
      <c r="G42" s="3">
        <v>2.5210957999999999</v>
      </c>
      <c r="H42" s="2" t="s">
        <v>17</v>
      </c>
      <c r="I42" s="16">
        <f t="shared" si="7"/>
        <v>1.4192916</v>
      </c>
      <c r="J42" s="16" t="str">
        <f t="shared" si="8"/>
        <v/>
      </c>
      <c r="K42" s="16" t="str">
        <f t="shared" si="9"/>
        <v/>
      </c>
      <c r="L42" s="16" t="str">
        <f t="shared" si="10"/>
        <v/>
      </c>
      <c r="M42" s="2" t="s">
        <v>10</v>
      </c>
      <c r="N42" s="16" t="str">
        <f t="shared" si="11"/>
        <v/>
      </c>
      <c r="O42" s="16" t="str">
        <f t="shared" si="12"/>
        <v/>
      </c>
      <c r="P42" s="16">
        <f t="shared" si="13"/>
        <v>1.4192916</v>
      </c>
    </row>
    <row r="43" spans="1:16" x14ac:dyDescent="0.35">
      <c r="A43" s="1" t="s">
        <v>197</v>
      </c>
      <c r="B43" s="3">
        <v>1.4033058</v>
      </c>
      <c r="C43" s="3">
        <v>0.60306210000000005</v>
      </c>
      <c r="D43" s="3">
        <v>2.3269674</v>
      </c>
      <c r="E43" s="3">
        <v>1.9966999999999999E-2</v>
      </c>
      <c r="F43" s="3">
        <v>0.22132583</v>
      </c>
      <c r="G43" s="3">
        <v>2.5852857999999999</v>
      </c>
      <c r="H43" s="2" t="s">
        <v>17</v>
      </c>
      <c r="I43" s="16">
        <f t="shared" si="7"/>
        <v>1.4033058</v>
      </c>
      <c r="J43" s="16" t="str">
        <f t="shared" si="8"/>
        <v/>
      </c>
      <c r="K43" s="16" t="str">
        <f t="shared" si="9"/>
        <v/>
      </c>
      <c r="L43" s="16" t="str">
        <f t="shared" si="10"/>
        <v/>
      </c>
      <c r="M43" s="2" t="s">
        <v>17</v>
      </c>
      <c r="N43" s="16">
        <f t="shared" si="11"/>
        <v>1.4033058</v>
      </c>
      <c r="O43" s="16" t="str">
        <f t="shared" si="12"/>
        <v/>
      </c>
      <c r="P43" s="16" t="str">
        <f t="shared" si="13"/>
        <v/>
      </c>
    </row>
    <row r="44" spans="1:16" x14ac:dyDescent="0.35">
      <c r="A44" s="1" t="s">
        <v>129</v>
      </c>
      <c r="B44" s="3">
        <v>1.3999695999999999</v>
      </c>
      <c r="C44" s="3">
        <v>0.51258665000000003</v>
      </c>
      <c r="D44" s="3">
        <v>2.7311863000000001</v>
      </c>
      <c r="E44" s="3">
        <v>6.3106799999999999E-3</v>
      </c>
      <c r="F44" s="3">
        <v>0.39531825999999998</v>
      </c>
      <c r="G44" s="3">
        <v>2.4046210000000001</v>
      </c>
      <c r="H44" s="2" t="s">
        <v>17</v>
      </c>
      <c r="I44" s="16">
        <f t="shared" si="7"/>
        <v>1.3999695999999999</v>
      </c>
      <c r="J44" s="16" t="str">
        <f t="shared" si="8"/>
        <v/>
      </c>
      <c r="K44" s="16" t="str">
        <f t="shared" si="9"/>
        <v/>
      </c>
      <c r="L44" s="16" t="str">
        <f t="shared" si="10"/>
        <v/>
      </c>
      <c r="M44" s="2" t="s">
        <v>17</v>
      </c>
      <c r="N44" s="16">
        <f t="shared" si="11"/>
        <v>1.3999695999999999</v>
      </c>
      <c r="O44" s="16" t="str">
        <f t="shared" si="12"/>
        <v/>
      </c>
      <c r="P44" s="16" t="str">
        <f t="shared" si="13"/>
        <v/>
      </c>
    </row>
    <row r="45" spans="1:16" x14ac:dyDescent="0.35">
      <c r="A45" s="1" t="s">
        <v>207</v>
      </c>
      <c r="B45" s="3">
        <v>1.3983211</v>
      </c>
      <c r="C45" s="3">
        <v>0.63109156</v>
      </c>
      <c r="D45" s="3">
        <v>2.2157182</v>
      </c>
      <c r="E45" s="3">
        <v>2.6710810000000001E-2</v>
      </c>
      <c r="F45" s="3">
        <v>0.16140431999999999</v>
      </c>
      <c r="G45" s="3">
        <v>2.6352378000000001</v>
      </c>
      <c r="H45" s="2" t="s">
        <v>17</v>
      </c>
      <c r="I45" s="16">
        <f t="shared" si="7"/>
        <v>1.3983211</v>
      </c>
      <c r="J45" s="16" t="str">
        <f t="shared" si="8"/>
        <v/>
      </c>
      <c r="K45" s="16" t="str">
        <f t="shared" si="9"/>
        <v/>
      </c>
      <c r="L45" s="16" t="str">
        <f t="shared" si="10"/>
        <v/>
      </c>
      <c r="M45" s="2" t="s">
        <v>10</v>
      </c>
      <c r="N45" s="16" t="str">
        <f t="shared" si="11"/>
        <v/>
      </c>
      <c r="O45" s="16" t="str">
        <f t="shared" si="12"/>
        <v/>
      </c>
      <c r="P45" s="16">
        <f t="shared" si="13"/>
        <v>1.3983211</v>
      </c>
    </row>
    <row r="46" spans="1:16" x14ac:dyDescent="0.35">
      <c r="A46" s="1" t="s">
        <v>37</v>
      </c>
      <c r="B46" s="3">
        <v>1.3916173999999999</v>
      </c>
      <c r="C46" s="3">
        <v>0.36986901999999999</v>
      </c>
      <c r="D46" s="3">
        <v>3.7624599999999999</v>
      </c>
      <c r="E46" s="3">
        <v>1.6825E-4</v>
      </c>
      <c r="F46" s="3">
        <v>0.66668744000000002</v>
      </c>
      <c r="G46" s="3">
        <v>2.1165473000000001</v>
      </c>
      <c r="H46" s="2" t="s">
        <v>17</v>
      </c>
      <c r="I46" s="16">
        <f t="shared" si="7"/>
        <v>1.3916173999999999</v>
      </c>
      <c r="J46" s="16" t="str">
        <f t="shared" si="8"/>
        <v/>
      </c>
      <c r="K46" s="16" t="str">
        <f t="shared" si="9"/>
        <v/>
      </c>
      <c r="L46" s="16" t="str">
        <f t="shared" si="10"/>
        <v/>
      </c>
      <c r="M46" s="2" t="s">
        <v>10</v>
      </c>
      <c r="N46" s="16" t="str">
        <f t="shared" si="11"/>
        <v/>
      </c>
      <c r="O46" s="16" t="str">
        <f t="shared" si="12"/>
        <v/>
      </c>
      <c r="P46" s="16">
        <f t="shared" si="13"/>
        <v>1.3916173999999999</v>
      </c>
    </row>
    <row r="47" spans="1:16" x14ac:dyDescent="0.35">
      <c r="A47" s="1" t="s">
        <v>23</v>
      </c>
      <c r="B47" s="3">
        <v>1.3834407</v>
      </c>
      <c r="C47" s="3">
        <v>0.96131812999999999</v>
      </c>
      <c r="D47" s="3">
        <v>1.4391080999999999</v>
      </c>
      <c r="E47" s="3">
        <v>0.1501199</v>
      </c>
      <c r="F47" s="3">
        <v>-0.50070822999999998</v>
      </c>
      <c r="G47" s="3">
        <v>3.2675896</v>
      </c>
      <c r="H47" s="2" t="s">
        <v>17</v>
      </c>
      <c r="I47" s="16">
        <f t="shared" si="7"/>
        <v>1.3834407</v>
      </c>
      <c r="J47" s="16" t="str">
        <f t="shared" si="8"/>
        <v/>
      </c>
      <c r="K47" s="16" t="str">
        <f t="shared" si="9"/>
        <v/>
      </c>
      <c r="L47" s="16" t="str">
        <f t="shared" si="10"/>
        <v/>
      </c>
      <c r="M47" s="2" t="s">
        <v>17</v>
      </c>
      <c r="N47" s="16">
        <f t="shared" si="11"/>
        <v>1.3834407</v>
      </c>
      <c r="O47" s="16" t="str">
        <f t="shared" si="12"/>
        <v/>
      </c>
      <c r="P47" s="16" t="str">
        <f t="shared" si="13"/>
        <v/>
      </c>
    </row>
    <row r="48" spans="1:16" x14ac:dyDescent="0.35">
      <c r="A48" s="1" t="s">
        <v>247</v>
      </c>
      <c r="B48" s="3">
        <v>1.3609312</v>
      </c>
      <c r="C48" s="3">
        <v>0.37817289999999998</v>
      </c>
      <c r="D48" s="3">
        <v>3.5987010000000001</v>
      </c>
      <c r="E48" s="3">
        <v>3.1981000000000002E-4</v>
      </c>
      <c r="F48" s="3">
        <v>0.61972590999999999</v>
      </c>
      <c r="G48" s="3">
        <v>2.1021364</v>
      </c>
      <c r="H48" s="2" t="s">
        <v>17</v>
      </c>
      <c r="I48" s="16">
        <f t="shared" si="7"/>
        <v>1.3609312</v>
      </c>
      <c r="J48" s="16" t="str">
        <f t="shared" si="8"/>
        <v/>
      </c>
      <c r="K48" s="16" t="str">
        <f t="shared" si="9"/>
        <v/>
      </c>
      <c r="L48" s="16" t="str">
        <f t="shared" si="10"/>
        <v/>
      </c>
      <c r="M48" s="2" t="s">
        <v>17</v>
      </c>
      <c r="N48" s="16">
        <f t="shared" si="11"/>
        <v>1.3609312</v>
      </c>
      <c r="O48" s="16" t="str">
        <f t="shared" si="12"/>
        <v/>
      </c>
      <c r="P48" s="16" t="str">
        <f t="shared" si="13"/>
        <v/>
      </c>
    </row>
    <row r="49" spans="1:16" x14ac:dyDescent="0.35">
      <c r="A49" s="1" t="s">
        <v>307</v>
      </c>
      <c r="B49" s="3">
        <v>1.3586322</v>
      </c>
      <c r="C49" s="3">
        <v>0.36980378000000003</v>
      </c>
      <c r="D49" s="3">
        <v>3.6739274000000002</v>
      </c>
      <c r="E49" s="3">
        <v>2.3885000000000001E-4</v>
      </c>
      <c r="F49" s="3">
        <v>0.63383016000000003</v>
      </c>
      <c r="G49" s="3">
        <v>2.0834343</v>
      </c>
      <c r="H49" s="2" t="s">
        <v>17</v>
      </c>
      <c r="I49" s="16">
        <f t="shared" si="7"/>
        <v>1.3586322</v>
      </c>
      <c r="J49" s="16" t="str">
        <f t="shared" si="8"/>
        <v/>
      </c>
      <c r="K49" s="16" t="str">
        <f t="shared" si="9"/>
        <v/>
      </c>
      <c r="L49" s="16" t="str">
        <f t="shared" si="10"/>
        <v/>
      </c>
      <c r="M49" s="2" t="s">
        <v>10</v>
      </c>
      <c r="N49" s="16" t="str">
        <f t="shared" si="11"/>
        <v/>
      </c>
      <c r="O49" s="16" t="str">
        <f t="shared" si="12"/>
        <v/>
      </c>
      <c r="P49" s="16">
        <f t="shared" si="13"/>
        <v>1.3586322</v>
      </c>
    </row>
    <row r="50" spans="1:16" x14ac:dyDescent="0.35">
      <c r="A50" s="1" t="s">
        <v>145</v>
      </c>
      <c r="B50" s="3">
        <v>1.2893824</v>
      </c>
      <c r="C50" s="3">
        <v>0.35407130999999997</v>
      </c>
      <c r="D50" s="3">
        <v>3.6415896000000001</v>
      </c>
      <c r="E50" s="3">
        <v>2.7095999999999999E-4</v>
      </c>
      <c r="F50" s="3">
        <v>0.59541538000000005</v>
      </c>
      <c r="G50" s="3">
        <v>1.9833494</v>
      </c>
      <c r="H50" s="2" t="s">
        <v>14</v>
      </c>
      <c r="I50" s="16" t="str">
        <f t="shared" si="7"/>
        <v/>
      </c>
      <c r="J50" s="16">
        <f t="shared" si="8"/>
        <v>1.2893824</v>
      </c>
      <c r="K50" s="16" t="str">
        <f t="shared" si="9"/>
        <v/>
      </c>
      <c r="L50" s="16" t="str">
        <f t="shared" si="10"/>
        <v/>
      </c>
      <c r="M50" s="2" t="s">
        <v>14</v>
      </c>
      <c r="N50" s="16" t="str">
        <f t="shared" si="11"/>
        <v/>
      </c>
      <c r="O50" s="16">
        <f t="shared" si="12"/>
        <v>1.2893824</v>
      </c>
      <c r="P50" s="16" t="str">
        <f t="shared" si="13"/>
        <v/>
      </c>
    </row>
    <row r="51" spans="1:16" x14ac:dyDescent="0.35">
      <c r="A51" s="1" t="s">
        <v>115</v>
      </c>
      <c r="B51" s="3">
        <v>1.2767101999999999</v>
      </c>
      <c r="C51" s="3">
        <v>0.38673687000000001</v>
      </c>
      <c r="D51" s="3">
        <v>3.3012374000000002</v>
      </c>
      <c r="E51" s="3">
        <v>9.6259000000000004E-4</v>
      </c>
      <c r="F51" s="3">
        <v>0.51871990000000001</v>
      </c>
      <c r="G51" s="3">
        <v>2.0347005999999999</v>
      </c>
      <c r="H51" s="2" t="s">
        <v>17</v>
      </c>
      <c r="I51" s="16">
        <f t="shared" si="7"/>
        <v>1.2767101999999999</v>
      </c>
      <c r="J51" s="16" t="str">
        <f t="shared" si="8"/>
        <v/>
      </c>
      <c r="K51" s="16" t="str">
        <f t="shared" si="9"/>
        <v/>
      </c>
      <c r="L51" s="16" t="str">
        <f t="shared" si="10"/>
        <v/>
      </c>
      <c r="M51" s="2" t="s">
        <v>17</v>
      </c>
      <c r="N51" s="16">
        <f t="shared" si="11"/>
        <v>1.2767101999999999</v>
      </c>
      <c r="O51" s="16" t="str">
        <f t="shared" si="12"/>
        <v/>
      </c>
      <c r="P51" s="16" t="str">
        <f t="shared" si="13"/>
        <v/>
      </c>
    </row>
    <row r="52" spans="1:16" x14ac:dyDescent="0.35">
      <c r="A52" s="1" t="s">
        <v>127</v>
      </c>
      <c r="B52" s="3">
        <v>1.2068044</v>
      </c>
      <c r="C52" s="3">
        <v>0.28034324999999999</v>
      </c>
      <c r="D52" s="3">
        <v>4.3047386000000003</v>
      </c>
      <c r="E52" s="3">
        <v>1.6719999999999999E-5</v>
      </c>
      <c r="F52" s="3">
        <v>0.65734176</v>
      </c>
      <c r="G52" s="3">
        <v>1.7562671000000001</v>
      </c>
      <c r="H52" s="2" t="s">
        <v>17</v>
      </c>
      <c r="I52" s="16">
        <f t="shared" si="7"/>
        <v>1.2068044</v>
      </c>
      <c r="J52" s="16" t="str">
        <f t="shared" si="8"/>
        <v/>
      </c>
      <c r="K52" s="16" t="str">
        <f t="shared" si="9"/>
        <v/>
      </c>
      <c r="L52" s="16" t="str">
        <f t="shared" si="10"/>
        <v/>
      </c>
      <c r="M52" s="2" t="s">
        <v>17</v>
      </c>
      <c r="N52" s="16">
        <f t="shared" si="11"/>
        <v>1.2068044</v>
      </c>
      <c r="O52" s="16" t="str">
        <f t="shared" si="12"/>
        <v/>
      </c>
      <c r="P52" s="16" t="str">
        <f t="shared" si="13"/>
        <v/>
      </c>
    </row>
    <row r="53" spans="1:16" x14ac:dyDescent="0.35">
      <c r="A53" s="1" t="s">
        <v>121</v>
      </c>
      <c r="B53" s="3">
        <v>1.1662199</v>
      </c>
      <c r="C53" s="3">
        <v>1.3685274999999999</v>
      </c>
      <c r="D53" s="3">
        <v>0.85217129999999996</v>
      </c>
      <c r="E53" s="3">
        <v>0.39411901999999999</v>
      </c>
      <c r="F53" s="3">
        <v>-1.5160448</v>
      </c>
      <c r="G53" s="3">
        <v>3.8484845000000001</v>
      </c>
      <c r="H53" s="2" t="s">
        <v>17</v>
      </c>
      <c r="I53" s="16">
        <f t="shared" si="7"/>
        <v>1.1662199</v>
      </c>
      <c r="J53" s="16" t="str">
        <f t="shared" si="8"/>
        <v/>
      </c>
      <c r="K53" s="16" t="str">
        <f t="shared" si="9"/>
        <v/>
      </c>
      <c r="L53" s="16" t="str">
        <f t="shared" si="10"/>
        <v/>
      </c>
      <c r="M53" s="2" t="s">
        <v>10</v>
      </c>
      <c r="N53" s="16" t="str">
        <f t="shared" si="11"/>
        <v/>
      </c>
      <c r="O53" s="16" t="str">
        <f t="shared" si="12"/>
        <v/>
      </c>
      <c r="P53" s="16">
        <f t="shared" si="13"/>
        <v>1.1662199</v>
      </c>
    </row>
    <row r="54" spans="1:16" x14ac:dyDescent="0.35">
      <c r="A54" s="1" t="s">
        <v>131</v>
      </c>
      <c r="B54" s="3">
        <v>1.1532867</v>
      </c>
      <c r="C54" s="3">
        <v>0.29425412000000001</v>
      </c>
      <c r="D54" s="3">
        <v>3.9193562000000002</v>
      </c>
      <c r="E54" s="3">
        <v>8.8789999999999995E-5</v>
      </c>
      <c r="F54" s="3">
        <v>0.57655922999999998</v>
      </c>
      <c r="G54" s="3">
        <v>1.7300142000000001</v>
      </c>
      <c r="H54" s="2" t="s">
        <v>17</v>
      </c>
      <c r="I54" s="16">
        <f t="shared" si="7"/>
        <v>1.1532867</v>
      </c>
      <c r="J54" s="16" t="str">
        <f t="shared" si="8"/>
        <v/>
      </c>
      <c r="K54" s="16" t="str">
        <f t="shared" si="9"/>
        <v/>
      </c>
      <c r="L54" s="16" t="str">
        <f t="shared" si="10"/>
        <v/>
      </c>
      <c r="M54" s="2" t="s">
        <v>17</v>
      </c>
      <c r="N54" s="16">
        <f t="shared" si="11"/>
        <v>1.1532867</v>
      </c>
      <c r="O54" s="16" t="str">
        <f t="shared" si="12"/>
        <v/>
      </c>
      <c r="P54" s="16" t="str">
        <f t="shared" si="13"/>
        <v/>
      </c>
    </row>
    <row r="55" spans="1:16" x14ac:dyDescent="0.35">
      <c r="A55" s="1" t="s">
        <v>315</v>
      </c>
      <c r="B55" s="3">
        <v>1.1230426</v>
      </c>
      <c r="C55" s="3">
        <v>0.15388895</v>
      </c>
      <c r="D55" s="3">
        <v>7.2977467000000003</v>
      </c>
      <c r="E55" s="3">
        <v>2.9259999999999999E-13</v>
      </c>
      <c r="F55" s="3">
        <v>0.82142577000000006</v>
      </c>
      <c r="G55" s="3">
        <v>1.4246593999999999</v>
      </c>
      <c r="H55" s="2" t="s">
        <v>14</v>
      </c>
      <c r="I55" s="16" t="str">
        <f t="shared" si="7"/>
        <v/>
      </c>
      <c r="J55" s="16">
        <f t="shared" si="8"/>
        <v>1.1230426</v>
      </c>
      <c r="K55" s="16" t="str">
        <f t="shared" si="9"/>
        <v/>
      </c>
      <c r="L55" s="16" t="str">
        <f t="shared" si="10"/>
        <v/>
      </c>
      <c r="M55" s="2" t="s">
        <v>14</v>
      </c>
      <c r="N55" s="16" t="str">
        <f t="shared" si="11"/>
        <v/>
      </c>
      <c r="O55" s="16">
        <f t="shared" si="12"/>
        <v>1.1230426</v>
      </c>
      <c r="P55" s="16" t="str">
        <f t="shared" si="13"/>
        <v/>
      </c>
    </row>
    <row r="56" spans="1:16" x14ac:dyDescent="0.35">
      <c r="A56" s="1" t="s">
        <v>253</v>
      </c>
      <c r="B56" s="3">
        <v>1.1138589000000001</v>
      </c>
      <c r="C56" s="3">
        <v>0.26496806000000001</v>
      </c>
      <c r="D56" s="3">
        <v>4.2037478999999998</v>
      </c>
      <c r="E56" s="3">
        <v>2.6250000000000001E-5</v>
      </c>
      <c r="F56" s="3">
        <v>0.59453107999999999</v>
      </c>
      <c r="G56" s="3">
        <v>1.6331868</v>
      </c>
      <c r="H56" s="2" t="s">
        <v>14</v>
      </c>
      <c r="I56" s="16" t="str">
        <f t="shared" si="7"/>
        <v/>
      </c>
      <c r="J56" s="16">
        <f t="shared" si="8"/>
        <v>1.1138589000000001</v>
      </c>
      <c r="K56" s="16" t="str">
        <f t="shared" si="9"/>
        <v/>
      </c>
      <c r="L56" s="16" t="str">
        <f t="shared" si="10"/>
        <v/>
      </c>
      <c r="M56" s="2" t="s">
        <v>14</v>
      </c>
      <c r="N56" s="16" t="str">
        <f t="shared" si="11"/>
        <v/>
      </c>
      <c r="O56" s="16">
        <f t="shared" si="12"/>
        <v>1.1138589000000001</v>
      </c>
      <c r="P56" s="16" t="str">
        <f t="shared" si="13"/>
        <v/>
      </c>
    </row>
    <row r="57" spans="1:16" x14ac:dyDescent="0.35">
      <c r="A57" s="1" t="s">
        <v>225</v>
      </c>
      <c r="B57" s="3">
        <v>1.0656952</v>
      </c>
      <c r="C57" s="3">
        <v>0.68104814999999996</v>
      </c>
      <c r="D57" s="3">
        <v>1.5647869000000001</v>
      </c>
      <c r="E57" s="3">
        <v>0.11763289</v>
      </c>
      <c r="F57" s="3">
        <v>-0.26913464999999998</v>
      </c>
      <c r="G57" s="3">
        <v>2.4005250999999999</v>
      </c>
      <c r="H57" s="2" t="s">
        <v>17</v>
      </c>
      <c r="I57" s="16">
        <f t="shared" si="7"/>
        <v>1.0656952</v>
      </c>
      <c r="J57" s="16" t="str">
        <f t="shared" si="8"/>
        <v/>
      </c>
      <c r="K57" s="16" t="str">
        <f t="shared" si="9"/>
        <v/>
      </c>
      <c r="L57" s="16" t="str">
        <f t="shared" si="10"/>
        <v/>
      </c>
      <c r="M57" s="2" t="s">
        <v>10</v>
      </c>
      <c r="N57" s="16" t="str">
        <f t="shared" si="11"/>
        <v/>
      </c>
      <c r="O57" s="16" t="str">
        <f t="shared" si="12"/>
        <v/>
      </c>
      <c r="P57" s="16">
        <f t="shared" si="13"/>
        <v>1.0656952</v>
      </c>
    </row>
    <row r="58" spans="1:16" x14ac:dyDescent="0.35">
      <c r="A58" s="1" t="s">
        <v>299</v>
      </c>
      <c r="B58" s="3">
        <v>1.0588735</v>
      </c>
      <c r="C58" s="3">
        <v>0.43209826000000001</v>
      </c>
      <c r="D58" s="3">
        <v>2.4505387999999999</v>
      </c>
      <c r="E58" s="3">
        <v>1.4264260000000001E-2</v>
      </c>
      <c r="F58" s="3">
        <v>0.21197651000000001</v>
      </c>
      <c r="G58" s="3">
        <v>1.9057706000000001</v>
      </c>
      <c r="H58" s="2" t="s">
        <v>9</v>
      </c>
      <c r="I58" s="16" t="str">
        <f t="shared" si="7"/>
        <v/>
      </c>
      <c r="J58" s="16" t="str">
        <f t="shared" si="8"/>
        <v/>
      </c>
      <c r="K58" s="16" t="str">
        <f t="shared" si="9"/>
        <v/>
      </c>
      <c r="L58" s="16">
        <f t="shared" si="10"/>
        <v>1.0588735</v>
      </c>
      <c r="M58" s="2" t="s">
        <v>17</v>
      </c>
      <c r="N58" s="16">
        <f t="shared" si="11"/>
        <v>1.0588735</v>
      </c>
      <c r="O58" s="16" t="str">
        <f t="shared" si="12"/>
        <v/>
      </c>
      <c r="P58" s="16" t="str">
        <f t="shared" si="13"/>
        <v/>
      </c>
    </row>
    <row r="59" spans="1:16" x14ac:dyDescent="0.35">
      <c r="A59" s="1" t="s">
        <v>67</v>
      </c>
      <c r="B59" s="3">
        <v>1.0527498</v>
      </c>
      <c r="C59" s="3">
        <v>0.46311277000000001</v>
      </c>
      <c r="D59" s="3">
        <v>2.2732041000000001</v>
      </c>
      <c r="E59" s="3">
        <v>2.3013889999999999E-2</v>
      </c>
      <c r="F59" s="3">
        <v>0.14506548</v>
      </c>
      <c r="G59" s="3">
        <v>1.9604341999999999</v>
      </c>
      <c r="H59" s="2" t="s">
        <v>9</v>
      </c>
      <c r="I59" s="16" t="str">
        <f t="shared" si="7"/>
        <v/>
      </c>
      <c r="J59" s="16" t="str">
        <f t="shared" si="8"/>
        <v/>
      </c>
      <c r="K59" s="16" t="str">
        <f t="shared" si="9"/>
        <v/>
      </c>
      <c r="L59" s="16">
        <f t="shared" si="10"/>
        <v>1.0527498</v>
      </c>
      <c r="M59" s="2" t="s">
        <v>17</v>
      </c>
      <c r="N59" s="16">
        <f t="shared" si="11"/>
        <v>1.0527498</v>
      </c>
      <c r="O59" s="16" t="str">
        <f t="shared" si="12"/>
        <v/>
      </c>
      <c r="P59" s="16" t="str">
        <f t="shared" si="13"/>
        <v/>
      </c>
    </row>
    <row r="60" spans="1:16" x14ac:dyDescent="0.35">
      <c r="A60" s="1" t="s">
        <v>333</v>
      </c>
      <c r="B60" s="3">
        <v>1.0376084999999999</v>
      </c>
      <c r="C60" s="3">
        <v>0.23876649</v>
      </c>
      <c r="D60" s="3">
        <v>4.3457042000000001</v>
      </c>
      <c r="E60" s="3">
        <v>1.3879999999999999E-5</v>
      </c>
      <c r="F60" s="3">
        <v>0.56963481000000005</v>
      </c>
      <c r="G60" s="3">
        <v>1.5055822000000001</v>
      </c>
      <c r="H60" s="2" t="s">
        <v>17</v>
      </c>
      <c r="I60" s="16">
        <f t="shared" si="7"/>
        <v>1.0376084999999999</v>
      </c>
      <c r="J60" s="16" t="str">
        <f t="shared" si="8"/>
        <v/>
      </c>
      <c r="K60" s="16" t="str">
        <f t="shared" si="9"/>
        <v/>
      </c>
      <c r="L60" s="16" t="str">
        <f t="shared" si="10"/>
        <v/>
      </c>
      <c r="M60" s="2" t="s">
        <v>17</v>
      </c>
      <c r="N60" s="16">
        <f t="shared" si="11"/>
        <v>1.0376084999999999</v>
      </c>
      <c r="O60" s="16" t="str">
        <f t="shared" si="12"/>
        <v/>
      </c>
      <c r="P60" s="16" t="str">
        <f t="shared" si="13"/>
        <v/>
      </c>
    </row>
    <row r="61" spans="1:16" x14ac:dyDescent="0.35">
      <c r="A61" s="1" t="s">
        <v>233</v>
      </c>
      <c r="B61" s="3">
        <v>1.0328891</v>
      </c>
      <c r="C61" s="3">
        <v>0.25844272000000001</v>
      </c>
      <c r="D61" s="3">
        <v>3.996588</v>
      </c>
      <c r="E61" s="3">
        <v>6.4259999999999998E-5</v>
      </c>
      <c r="F61" s="3">
        <v>0.52635063999999998</v>
      </c>
      <c r="G61" s="3">
        <v>1.5394274999999999</v>
      </c>
      <c r="H61" s="2" t="s">
        <v>9</v>
      </c>
      <c r="I61" s="16" t="str">
        <f t="shared" si="7"/>
        <v/>
      </c>
      <c r="J61" s="16" t="str">
        <f t="shared" si="8"/>
        <v/>
      </c>
      <c r="K61" s="16" t="str">
        <f t="shared" si="9"/>
        <v/>
      </c>
      <c r="L61" s="16">
        <f t="shared" si="10"/>
        <v>1.0328891</v>
      </c>
      <c r="M61" s="2" t="s">
        <v>14</v>
      </c>
      <c r="N61" s="16" t="str">
        <f t="shared" si="11"/>
        <v/>
      </c>
      <c r="O61" s="16">
        <f t="shared" si="12"/>
        <v>1.0328891</v>
      </c>
      <c r="P61" s="16" t="str">
        <f t="shared" si="13"/>
        <v/>
      </c>
    </row>
    <row r="62" spans="1:16" x14ac:dyDescent="0.35">
      <c r="A62" s="1" t="s">
        <v>43</v>
      </c>
      <c r="B62" s="3">
        <v>1.0278589</v>
      </c>
      <c r="C62" s="3">
        <v>0.62384512000000003</v>
      </c>
      <c r="D62" s="3">
        <v>1.6476187</v>
      </c>
      <c r="E62" s="3">
        <v>9.9430939999999995E-2</v>
      </c>
      <c r="F62" s="3">
        <v>-0.19485509000000001</v>
      </c>
      <c r="G62" s="3">
        <v>2.2505728999999999</v>
      </c>
      <c r="H62" s="2" t="s">
        <v>17</v>
      </c>
      <c r="I62" s="16">
        <f t="shared" si="7"/>
        <v>1.0278589</v>
      </c>
      <c r="J62" s="16" t="str">
        <f t="shared" si="8"/>
        <v/>
      </c>
      <c r="K62" s="16" t="str">
        <f t="shared" si="9"/>
        <v/>
      </c>
      <c r="L62" s="16" t="str">
        <f t="shared" si="10"/>
        <v/>
      </c>
      <c r="M62" s="2" t="s">
        <v>17</v>
      </c>
      <c r="N62" s="16">
        <f t="shared" si="11"/>
        <v>1.0278589</v>
      </c>
      <c r="O62" s="16" t="str">
        <f t="shared" si="12"/>
        <v/>
      </c>
      <c r="P62" s="16" t="str">
        <f t="shared" si="13"/>
        <v/>
      </c>
    </row>
    <row r="63" spans="1:16" x14ac:dyDescent="0.35">
      <c r="A63" s="1" t="s">
        <v>221</v>
      </c>
      <c r="B63" s="3">
        <v>1.0258537000000001</v>
      </c>
      <c r="C63" s="3">
        <v>0.17498446000000001</v>
      </c>
      <c r="D63" s="3">
        <v>5.8625417999999998</v>
      </c>
      <c r="E63" s="3">
        <v>4.5580000000000002E-9</v>
      </c>
      <c r="F63" s="3">
        <v>0.68289045999999998</v>
      </c>
      <c r="G63" s="3">
        <v>1.3688168999999999</v>
      </c>
      <c r="H63" s="2" t="s">
        <v>17</v>
      </c>
      <c r="I63" s="16">
        <f t="shared" si="7"/>
        <v>1.0258537000000001</v>
      </c>
      <c r="J63" s="16" t="str">
        <f t="shared" si="8"/>
        <v/>
      </c>
      <c r="K63" s="16" t="str">
        <f t="shared" si="9"/>
        <v/>
      </c>
      <c r="L63" s="16" t="str">
        <f t="shared" si="10"/>
        <v/>
      </c>
      <c r="M63" s="2" t="s">
        <v>17</v>
      </c>
      <c r="N63" s="16">
        <f t="shared" si="11"/>
        <v>1.0258537000000001</v>
      </c>
      <c r="O63" s="16" t="str">
        <f t="shared" si="12"/>
        <v/>
      </c>
      <c r="P63" s="16" t="str">
        <f t="shared" si="13"/>
        <v/>
      </c>
    </row>
    <row r="64" spans="1:16" x14ac:dyDescent="0.35">
      <c r="A64" s="1" t="s">
        <v>171</v>
      </c>
      <c r="B64" s="3">
        <v>1.0153299</v>
      </c>
      <c r="C64" s="3">
        <v>0.46931958000000001</v>
      </c>
      <c r="D64" s="3">
        <v>2.1634083999999998</v>
      </c>
      <c r="E64" s="3">
        <v>3.050978E-2</v>
      </c>
      <c r="F64" s="3">
        <v>9.5480460000000003E-2</v>
      </c>
      <c r="G64" s="3">
        <v>1.9351794</v>
      </c>
      <c r="H64" s="2" t="s">
        <v>9</v>
      </c>
      <c r="I64" s="16" t="str">
        <f t="shared" si="7"/>
        <v/>
      </c>
      <c r="J64" s="16" t="str">
        <f t="shared" si="8"/>
        <v/>
      </c>
      <c r="K64" s="16" t="str">
        <f t="shared" si="9"/>
        <v/>
      </c>
      <c r="L64" s="16">
        <f t="shared" si="10"/>
        <v>1.0153299</v>
      </c>
      <c r="M64" s="2" t="s">
        <v>17</v>
      </c>
      <c r="N64" s="16">
        <f t="shared" si="11"/>
        <v>1.0153299</v>
      </c>
      <c r="O64" s="16" t="str">
        <f t="shared" si="12"/>
        <v/>
      </c>
      <c r="P64" s="16" t="str">
        <f t="shared" si="13"/>
        <v/>
      </c>
    </row>
    <row r="65" spans="1:16" x14ac:dyDescent="0.35">
      <c r="A65" s="1" t="s">
        <v>185</v>
      </c>
      <c r="B65" s="3">
        <v>1.003795</v>
      </c>
      <c r="C65" s="3">
        <v>0.18362985000000001</v>
      </c>
      <c r="D65" s="3">
        <v>5.4664045000000003</v>
      </c>
      <c r="E65" s="3">
        <v>4.5930000000000002E-8</v>
      </c>
      <c r="F65" s="3">
        <v>0.64388714999999996</v>
      </c>
      <c r="G65" s="3">
        <v>1.3637029000000001</v>
      </c>
      <c r="H65" s="2" t="s">
        <v>14</v>
      </c>
      <c r="I65" s="16" t="str">
        <f t="shared" si="7"/>
        <v/>
      </c>
      <c r="J65" s="16">
        <f t="shared" si="8"/>
        <v>1.003795</v>
      </c>
      <c r="K65" s="16" t="str">
        <f t="shared" si="9"/>
        <v/>
      </c>
      <c r="L65" s="16" t="str">
        <f t="shared" si="10"/>
        <v/>
      </c>
      <c r="M65" s="2" t="s">
        <v>14</v>
      </c>
      <c r="N65" s="16" t="str">
        <f t="shared" si="11"/>
        <v/>
      </c>
      <c r="O65" s="16">
        <f t="shared" si="12"/>
        <v>1.003795</v>
      </c>
      <c r="P65" s="16" t="str">
        <f t="shared" si="13"/>
        <v/>
      </c>
    </row>
    <row r="66" spans="1:16" x14ac:dyDescent="0.35">
      <c r="A66" s="1" t="s">
        <v>12</v>
      </c>
      <c r="B66" s="3">
        <v>0.98497064000000001</v>
      </c>
      <c r="C66" s="3">
        <v>0.56783519000000005</v>
      </c>
      <c r="D66" s="3">
        <v>1.7346066</v>
      </c>
      <c r="E66" s="3">
        <v>8.2810519999999999E-2</v>
      </c>
      <c r="F66" s="3">
        <v>-0.12796588</v>
      </c>
      <c r="G66" s="3">
        <v>2.0979071999999999</v>
      </c>
      <c r="H66" s="2" t="s">
        <v>13</v>
      </c>
      <c r="I66" s="16" t="str">
        <f t="shared" si="7"/>
        <v/>
      </c>
      <c r="J66" s="16" t="str">
        <f t="shared" si="8"/>
        <v/>
      </c>
      <c r="K66" s="16">
        <f t="shared" si="9"/>
        <v>0.98497064000000001</v>
      </c>
      <c r="L66" s="16" t="str">
        <f t="shared" si="10"/>
        <v/>
      </c>
      <c r="M66" s="2" t="s">
        <v>14</v>
      </c>
      <c r="N66" s="16" t="str">
        <f t="shared" si="11"/>
        <v/>
      </c>
      <c r="O66" s="16">
        <f t="shared" si="12"/>
        <v>0.98497064000000001</v>
      </c>
      <c r="P66" s="16" t="str">
        <f t="shared" si="13"/>
        <v/>
      </c>
    </row>
    <row r="67" spans="1:16" x14ac:dyDescent="0.35">
      <c r="A67" s="1" t="s">
        <v>319</v>
      </c>
      <c r="B67" s="3">
        <v>0.96774442000000005</v>
      </c>
      <c r="C67" s="3">
        <v>0.45466937000000002</v>
      </c>
      <c r="D67" s="3">
        <v>2.1284575000000001</v>
      </c>
      <c r="E67" s="3">
        <v>3.3299170000000003E-2</v>
      </c>
      <c r="F67" s="3">
        <v>7.6608830000000003E-2</v>
      </c>
      <c r="G67" s="3">
        <v>1.8588800000000001</v>
      </c>
      <c r="H67" s="2" t="s">
        <v>9</v>
      </c>
      <c r="I67" s="16" t="str">
        <f t="shared" si="7"/>
        <v/>
      </c>
      <c r="J67" s="16" t="str">
        <f t="shared" si="8"/>
        <v/>
      </c>
      <c r="K67" s="16" t="str">
        <f t="shared" si="9"/>
        <v/>
      </c>
      <c r="L67" s="16">
        <f t="shared" si="10"/>
        <v>0.96774442000000005</v>
      </c>
      <c r="M67" s="2" t="s">
        <v>17</v>
      </c>
      <c r="N67" s="16">
        <f t="shared" si="11"/>
        <v>0.96774442000000005</v>
      </c>
      <c r="O67" s="16" t="str">
        <f t="shared" si="12"/>
        <v/>
      </c>
      <c r="P67" s="16" t="str">
        <f t="shared" si="13"/>
        <v/>
      </c>
    </row>
    <row r="68" spans="1:16" x14ac:dyDescent="0.35">
      <c r="A68" s="1" t="s">
        <v>265</v>
      </c>
      <c r="B68" s="3">
        <v>0.95374908000000003</v>
      </c>
      <c r="C68" s="3">
        <v>0.36323589000000001</v>
      </c>
      <c r="D68" s="3">
        <v>2.6257016000000002</v>
      </c>
      <c r="E68" s="3">
        <v>8.6470599999999998E-3</v>
      </c>
      <c r="F68" s="3">
        <v>0.24181981</v>
      </c>
      <c r="G68" s="3">
        <v>1.6656784</v>
      </c>
      <c r="H68" s="2" t="s">
        <v>9</v>
      </c>
      <c r="I68" s="16" t="str">
        <f t="shared" ref="I68:I99" si="14">IF($H68=$I$3,$B68,"")</f>
        <v/>
      </c>
      <c r="J68" s="16" t="str">
        <f t="shared" ref="J68:J99" si="15">IF($H68=$J$3,$B68,"")</f>
        <v/>
      </c>
      <c r="K68" s="16" t="str">
        <f t="shared" ref="K68:K99" si="16">IF($H68=$K$3,$B68,"")</f>
        <v/>
      </c>
      <c r="L68" s="16">
        <f t="shared" ref="L68:L99" si="17">IF($H68=$L$3,$B68,"")</f>
        <v>0.95374908000000003</v>
      </c>
      <c r="M68" s="2" t="s">
        <v>17</v>
      </c>
      <c r="N68" s="16">
        <f t="shared" ref="N68:N99" si="18">IF($M68=$N$3,$B68,"")</f>
        <v>0.95374908000000003</v>
      </c>
      <c r="O68" s="16" t="str">
        <f t="shared" ref="O68:O99" si="19">IF($M68=$O$3,$B68,"")</f>
        <v/>
      </c>
      <c r="P68" s="16" t="str">
        <f t="shared" ref="P68:P99" si="20">IF($M68=$P$3,$B68,"")</f>
        <v/>
      </c>
    </row>
    <row r="69" spans="1:16" x14ac:dyDescent="0.35">
      <c r="A69" s="1" t="s">
        <v>8</v>
      </c>
      <c r="B69" s="3">
        <v>0.94670111000000001</v>
      </c>
      <c r="C69" s="3">
        <v>0.52370024000000004</v>
      </c>
      <c r="D69" s="3">
        <v>1.8077156000000001</v>
      </c>
      <c r="E69" s="3">
        <v>7.0650770000000002E-2</v>
      </c>
      <c r="F69" s="3">
        <v>-7.9732510000000006E-2</v>
      </c>
      <c r="G69" s="3">
        <v>1.9731346999999999</v>
      </c>
      <c r="H69" s="2" t="s">
        <v>9</v>
      </c>
      <c r="I69" s="16" t="str">
        <f t="shared" si="14"/>
        <v/>
      </c>
      <c r="J69" s="16" t="str">
        <f t="shared" si="15"/>
        <v/>
      </c>
      <c r="K69" s="16" t="str">
        <f t="shared" si="16"/>
        <v/>
      </c>
      <c r="L69" s="16">
        <f t="shared" si="17"/>
        <v>0.94670111000000001</v>
      </c>
      <c r="M69" s="2" t="s">
        <v>10</v>
      </c>
      <c r="N69" s="16" t="str">
        <f t="shared" si="18"/>
        <v/>
      </c>
      <c r="O69" s="16" t="str">
        <f t="shared" si="19"/>
        <v/>
      </c>
      <c r="P69" s="16">
        <f t="shared" si="20"/>
        <v>0.94670111000000001</v>
      </c>
    </row>
    <row r="70" spans="1:16" x14ac:dyDescent="0.35">
      <c r="A70" s="1" t="s">
        <v>157</v>
      </c>
      <c r="B70" s="3">
        <v>0.93123575000000003</v>
      </c>
      <c r="C70" s="3">
        <v>0.15032350999999999</v>
      </c>
      <c r="D70" s="3">
        <v>6.1948777000000002</v>
      </c>
      <c r="E70" s="3">
        <v>5.8330000000000004E-10</v>
      </c>
      <c r="F70" s="3">
        <v>0.63660709000000004</v>
      </c>
      <c r="G70" s="3">
        <v>1.2258644000000001</v>
      </c>
      <c r="H70" s="2" t="s">
        <v>14</v>
      </c>
      <c r="I70" s="16" t="str">
        <f t="shared" si="14"/>
        <v/>
      </c>
      <c r="J70" s="16">
        <f t="shared" si="15"/>
        <v>0.93123575000000003</v>
      </c>
      <c r="K70" s="16" t="str">
        <f t="shared" si="16"/>
        <v/>
      </c>
      <c r="L70" s="16" t="str">
        <f t="shared" si="17"/>
        <v/>
      </c>
      <c r="M70" s="2" t="s">
        <v>14</v>
      </c>
      <c r="N70" s="16" t="str">
        <f t="shared" si="18"/>
        <v/>
      </c>
      <c r="O70" s="16">
        <f t="shared" si="19"/>
        <v>0.93123575000000003</v>
      </c>
      <c r="P70" s="16" t="str">
        <f t="shared" si="20"/>
        <v/>
      </c>
    </row>
    <row r="71" spans="1:16" x14ac:dyDescent="0.35">
      <c r="A71" s="1" t="s">
        <v>141</v>
      </c>
      <c r="B71" s="3">
        <v>0.92653646999999995</v>
      </c>
      <c r="C71" s="3">
        <v>0.16297809999999999</v>
      </c>
      <c r="D71" s="3">
        <v>5.6850367999999998</v>
      </c>
      <c r="E71" s="3">
        <v>1.308E-8</v>
      </c>
      <c r="F71" s="3">
        <v>0.60710527999999997</v>
      </c>
      <c r="G71" s="3">
        <v>1.2459677</v>
      </c>
      <c r="H71" s="2" t="s">
        <v>9</v>
      </c>
      <c r="I71" s="16" t="str">
        <f t="shared" si="14"/>
        <v/>
      </c>
      <c r="J71" s="16" t="str">
        <f t="shared" si="15"/>
        <v/>
      </c>
      <c r="K71" s="16" t="str">
        <f t="shared" si="16"/>
        <v/>
      </c>
      <c r="L71" s="16">
        <f t="shared" si="17"/>
        <v>0.92653646999999995</v>
      </c>
      <c r="M71" s="2" t="s">
        <v>17</v>
      </c>
      <c r="N71" s="16">
        <f t="shared" si="18"/>
        <v>0.92653646999999995</v>
      </c>
      <c r="O71" s="16" t="str">
        <f t="shared" si="19"/>
        <v/>
      </c>
      <c r="P71" s="16" t="str">
        <f t="shared" si="20"/>
        <v/>
      </c>
    </row>
    <row r="72" spans="1:16" x14ac:dyDescent="0.35">
      <c r="A72" s="1" t="s">
        <v>269</v>
      </c>
      <c r="B72" s="3">
        <v>0.92264014999999999</v>
      </c>
      <c r="C72" s="3">
        <v>0.29879338</v>
      </c>
      <c r="D72" s="3">
        <v>3.0878868000000002</v>
      </c>
      <c r="E72" s="3">
        <v>2.01585E-3</v>
      </c>
      <c r="F72" s="3">
        <v>0.33701587999999999</v>
      </c>
      <c r="G72" s="3">
        <v>1.5082644000000001</v>
      </c>
      <c r="H72" s="2" t="s">
        <v>17</v>
      </c>
      <c r="I72" s="16">
        <f t="shared" si="14"/>
        <v>0.92264014999999999</v>
      </c>
      <c r="J72" s="16" t="str">
        <f t="shared" si="15"/>
        <v/>
      </c>
      <c r="K72" s="16" t="str">
        <f t="shared" si="16"/>
        <v/>
      </c>
      <c r="L72" s="16" t="str">
        <f t="shared" si="17"/>
        <v/>
      </c>
      <c r="M72" s="2" t="s">
        <v>17</v>
      </c>
      <c r="N72" s="16">
        <f t="shared" si="18"/>
        <v>0.92264014999999999</v>
      </c>
      <c r="O72" s="16" t="str">
        <f t="shared" si="19"/>
        <v/>
      </c>
      <c r="P72" s="16" t="str">
        <f t="shared" si="20"/>
        <v/>
      </c>
    </row>
    <row r="73" spans="1:16" x14ac:dyDescent="0.35">
      <c r="A73" s="1" t="s">
        <v>235</v>
      </c>
      <c r="B73" s="3">
        <v>0.91665406000000005</v>
      </c>
      <c r="C73" s="3">
        <v>0.42972413999999998</v>
      </c>
      <c r="D73" s="3">
        <v>2.1331221</v>
      </c>
      <c r="E73" s="3">
        <v>3.291471E-2</v>
      </c>
      <c r="F73" s="3">
        <v>7.4410229999999994E-2</v>
      </c>
      <c r="G73" s="3">
        <v>1.7588979</v>
      </c>
      <c r="H73" s="2" t="s">
        <v>17</v>
      </c>
      <c r="I73" s="16">
        <f t="shared" si="14"/>
        <v>0.91665406000000005</v>
      </c>
      <c r="J73" s="16" t="str">
        <f t="shared" si="15"/>
        <v/>
      </c>
      <c r="K73" s="16" t="str">
        <f t="shared" si="16"/>
        <v/>
      </c>
      <c r="L73" s="16" t="str">
        <f t="shared" si="17"/>
        <v/>
      </c>
      <c r="M73" s="2" t="s">
        <v>10</v>
      </c>
      <c r="N73" s="16" t="str">
        <f t="shared" si="18"/>
        <v/>
      </c>
      <c r="O73" s="16" t="str">
        <f t="shared" si="19"/>
        <v/>
      </c>
      <c r="P73" s="16">
        <f t="shared" si="20"/>
        <v>0.91665406000000005</v>
      </c>
    </row>
    <row r="74" spans="1:16" x14ac:dyDescent="0.35">
      <c r="A74" s="1" t="s">
        <v>167</v>
      </c>
      <c r="B74" s="3">
        <v>0.91052217999999996</v>
      </c>
      <c r="C74" s="3">
        <v>0.39992547000000001</v>
      </c>
      <c r="D74" s="3">
        <v>2.2767297000000002</v>
      </c>
      <c r="E74" s="3">
        <v>2.2802369999999999E-2</v>
      </c>
      <c r="F74" s="3">
        <v>0.12668266</v>
      </c>
      <c r="G74" s="3">
        <v>1.6943617</v>
      </c>
      <c r="H74" s="2" t="s">
        <v>17</v>
      </c>
      <c r="I74" s="16">
        <f t="shared" si="14"/>
        <v>0.91052217999999996</v>
      </c>
      <c r="J74" s="16" t="str">
        <f t="shared" si="15"/>
        <v/>
      </c>
      <c r="K74" s="16" t="str">
        <f t="shared" si="16"/>
        <v/>
      </c>
      <c r="L74" s="16" t="str">
        <f t="shared" si="17"/>
        <v/>
      </c>
      <c r="M74" s="2" t="s">
        <v>17</v>
      </c>
      <c r="N74" s="16">
        <f t="shared" si="18"/>
        <v>0.91052217999999996</v>
      </c>
      <c r="O74" s="16" t="str">
        <f t="shared" si="19"/>
        <v/>
      </c>
      <c r="P74" s="16" t="str">
        <f t="shared" si="20"/>
        <v/>
      </c>
    </row>
    <row r="75" spans="1:16" x14ac:dyDescent="0.35">
      <c r="A75" s="1" t="s">
        <v>293</v>
      </c>
      <c r="B75" s="3">
        <v>0.89144939000000001</v>
      </c>
      <c r="C75" s="3">
        <v>0.18674254000000001</v>
      </c>
      <c r="D75" s="3">
        <v>4.7736814000000001</v>
      </c>
      <c r="E75" s="3">
        <v>1.809E-6</v>
      </c>
      <c r="F75" s="3">
        <v>0.52544073999999996</v>
      </c>
      <c r="G75" s="3">
        <v>1.257458</v>
      </c>
      <c r="H75" s="2" t="s">
        <v>17</v>
      </c>
      <c r="I75" s="16">
        <f t="shared" si="14"/>
        <v>0.89144939000000001</v>
      </c>
      <c r="J75" s="16" t="str">
        <f t="shared" si="15"/>
        <v/>
      </c>
      <c r="K75" s="16" t="str">
        <f t="shared" si="16"/>
        <v/>
      </c>
      <c r="L75" s="16" t="str">
        <f t="shared" si="17"/>
        <v/>
      </c>
      <c r="M75" s="2" t="s">
        <v>17</v>
      </c>
      <c r="N75" s="16">
        <f t="shared" si="18"/>
        <v>0.89144939000000001</v>
      </c>
      <c r="O75" s="16" t="str">
        <f t="shared" si="19"/>
        <v/>
      </c>
      <c r="P75" s="16" t="str">
        <f t="shared" si="20"/>
        <v/>
      </c>
    </row>
    <row r="76" spans="1:16" x14ac:dyDescent="0.35">
      <c r="A76" s="1" t="s">
        <v>285</v>
      </c>
      <c r="B76" s="3">
        <v>0.89106883000000003</v>
      </c>
      <c r="C76" s="3">
        <v>0.46729676999999997</v>
      </c>
      <c r="D76" s="3">
        <v>1.9068585</v>
      </c>
      <c r="E76" s="3">
        <v>5.6538909999999998E-2</v>
      </c>
      <c r="F76" s="3">
        <v>-2.4816000000000001E-2</v>
      </c>
      <c r="G76" s="3">
        <v>1.8069537</v>
      </c>
      <c r="H76" s="2" t="s">
        <v>17</v>
      </c>
      <c r="I76" s="16">
        <f t="shared" si="14"/>
        <v>0.89106883000000003</v>
      </c>
      <c r="J76" s="16" t="str">
        <f t="shared" si="15"/>
        <v/>
      </c>
      <c r="K76" s="16" t="str">
        <f t="shared" si="16"/>
        <v/>
      </c>
      <c r="L76" s="16" t="str">
        <f t="shared" si="17"/>
        <v/>
      </c>
      <c r="M76" s="2" t="s">
        <v>17</v>
      </c>
      <c r="N76" s="16">
        <f t="shared" si="18"/>
        <v>0.89106883000000003</v>
      </c>
      <c r="O76" s="16" t="str">
        <f t="shared" si="19"/>
        <v/>
      </c>
      <c r="P76" s="16" t="str">
        <f t="shared" si="20"/>
        <v/>
      </c>
    </row>
    <row r="77" spans="1:16" x14ac:dyDescent="0.35">
      <c r="A77" s="1" t="s">
        <v>25</v>
      </c>
      <c r="B77" s="3">
        <v>0.86399205999999995</v>
      </c>
      <c r="C77" s="3">
        <v>0.22397610000000001</v>
      </c>
      <c r="D77" s="3">
        <v>3.8575189999999999</v>
      </c>
      <c r="E77" s="3">
        <v>1.1454E-4</v>
      </c>
      <c r="F77" s="3">
        <v>0.42500697999999998</v>
      </c>
      <c r="G77" s="3">
        <v>1.3029771000000001</v>
      </c>
      <c r="H77" s="2" t="s">
        <v>9</v>
      </c>
      <c r="I77" s="16" t="str">
        <f t="shared" si="14"/>
        <v/>
      </c>
      <c r="J77" s="16" t="str">
        <f t="shared" si="15"/>
        <v/>
      </c>
      <c r="K77" s="16" t="str">
        <f t="shared" si="16"/>
        <v/>
      </c>
      <c r="L77" s="16">
        <f t="shared" si="17"/>
        <v>0.86399205999999995</v>
      </c>
      <c r="M77" s="2" t="s">
        <v>14</v>
      </c>
      <c r="N77" s="16" t="str">
        <f t="shared" si="18"/>
        <v/>
      </c>
      <c r="O77" s="16">
        <f t="shared" si="19"/>
        <v>0.86399205999999995</v>
      </c>
      <c r="P77" s="16" t="str">
        <f t="shared" si="20"/>
        <v/>
      </c>
    </row>
    <row r="78" spans="1:16" x14ac:dyDescent="0.35">
      <c r="A78" s="1" t="s">
        <v>149</v>
      </c>
      <c r="B78" s="3">
        <v>0.86250051000000005</v>
      </c>
      <c r="C78" s="3">
        <v>0.55885697000000001</v>
      </c>
      <c r="D78" s="3">
        <v>1.5433296000000001</v>
      </c>
      <c r="E78" s="3">
        <v>0.12275082</v>
      </c>
      <c r="F78" s="3">
        <v>-0.23283902000000001</v>
      </c>
      <c r="G78" s="3">
        <v>1.95784</v>
      </c>
      <c r="H78" s="2" t="s">
        <v>17</v>
      </c>
      <c r="I78" s="16">
        <f t="shared" si="14"/>
        <v>0.86250051000000005</v>
      </c>
      <c r="J78" s="16" t="str">
        <f t="shared" si="15"/>
        <v/>
      </c>
      <c r="K78" s="16" t="str">
        <f t="shared" si="16"/>
        <v/>
      </c>
      <c r="L78" s="16" t="str">
        <f t="shared" si="17"/>
        <v/>
      </c>
      <c r="M78" s="2" t="s">
        <v>14</v>
      </c>
      <c r="N78" s="16" t="str">
        <f t="shared" si="18"/>
        <v/>
      </c>
      <c r="O78" s="16">
        <f t="shared" si="19"/>
        <v>0.86250051000000005</v>
      </c>
      <c r="P78" s="16" t="str">
        <f t="shared" si="20"/>
        <v/>
      </c>
    </row>
    <row r="79" spans="1:16" x14ac:dyDescent="0.35">
      <c r="A79" s="1" t="s">
        <v>191</v>
      </c>
      <c r="B79" s="3">
        <v>0.85987440000000004</v>
      </c>
      <c r="C79" s="3">
        <v>0.29420708000000001</v>
      </c>
      <c r="D79" s="3">
        <v>2.9226842</v>
      </c>
      <c r="E79" s="3">
        <v>3.4702800000000001E-3</v>
      </c>
      <c r="F79" s="3">
        <v>0.28323912000000001</v>
      </c>
      <c r="G79" s="3">
        <v>1.4365097</v>
      </c>
      <c r="H79" s="2" t="s">
        <v>17</v>
      </c>
      <c r="I79" s="16">
        <f t="shared" si="14"/>
        <v>0.85987440000000004</v>
      </c>
      <c r="J79" s="16" t="str">
        <f t="shared" si="15"/>
        <v/>
      </c>
      <c r="K79" s="16" t="str">
        <f t="shared" si="16"/>
        <v/>
      </c>
      <c r="L79" s="16" t="str">
        <f t="shared" si="17"/>
        <v/>
      </c>
      <c r="M79" s="2" t="s">
        <v>17</v>
      </c>
      <c r="N79" s="16">
        <f t="shared" si="18"/>
        <v>0.85987440000000004</v>
      </c>
      <c r="O79" s="16" t="str">
        <f t="shared" si="19"/>
        <v/>
      </c>
      <c r="P79" s="16" t="str">
        <f t="shared" si="20"/>
        <v/>
      </c>
    </row>
    <row r="80" spans="1:16" x14ac:dyDescent="0.35">
      <c r="A80" s="1" t="s">
        <v>173</v>
      </c>
      <c r="B80" s="3">
        <v>0.82099091000000002</v>
      </c>
      <c r="C80" s="3">
        <v>0.44371886999999999</v>
      </c>
      <c r="D80" s="3">
        <v>1.8502502000000001</v>
      </c>
      <c r="E80" s="3">
        <v>6.4277500000000001E-2</v>
      </c>
      <c r="F80" s="3">
        <v>-4.8682089999999997E-2</v>
      </c>
      <c r="G80" s="3">
        <v>1.6906639000000001</v>
      </c>
      <c r="H80" s="2" t="s">
        <v>17</v>
      </c>
      <c r="I80" s="16">
        <f t="shared" si="14"/>
        <v>0.82099091000000002</v>
      </c>
      <c r="J80" s="16" t="str">
        <f t="shared" si="15"/>
        <v/>
      </c>
      <c r="K80" s="16" t="str">
        <f t="shared" si="16"/>
        <v/>
      </c>
      <c r="L80" s="16" t="str">
        <f t="shared" si="17"/>
        <v/>
      </c>
      <c r="M80" s="2" t="s">
        <v>10</v>
      </c>
      <c r="N80" s="16" t="str">
        <f t="shared" si="18"/>
        <v/>
      </c>
      <c r="O80" s="16" t="str">
        <f t="shared" si="19"/>
        <v/>
      </c>
      <c r="P80" s="16">
        <f t="shared" si="20"/>
        <v>0.82099091000000002</v>
      </c>
    </row>
    <row r="81" spans="1:16" x14ac:dyDescent="0.35">
      <c r="A81" s="1" t="s">
        <v>297</v>
      </c>
      <c r="B81" s="3">
        <v>0.81493139999999997</v>
      </c>
      <c r="C81" s="3">
        <v>0.74432935</v>
      </c>
      <c r="D81" s="3">
        <v>1.0948532</v>
      </c>
      <c r="E81" s="3">
        <v>0.27358093999999999</v>
      </c>
      <c r="F81" s="3">
        <v>-0.64392731999999997</v>
      </c>
      <c r="G81" s="3">
        <v>2.2737900999999998</v>
      </c>
      <c r="H81" s="2" t="s">
        <v>17</v>
      </c>
      <c r="I81" s="16">
        <f t="shared" si="14"/>
        <v>0.81493139999999997</v>
      </c>
      <c r="J81" s="16" t="str">
        <f t="shared" si="15"/>
        <v/>
      </c>
      <c r="K81" s="16" t="str">
        <f t="shared" si="16"/>
        <v/>
      </c>
      <c r="L81" s="16" t="str">
        <f t="shared" si="17"/>
        <v/>
      </c>
      <c r="M81" s="2" t="s">
        <v>17</v>
      </c>
      <c r="N81" s="16">
        <f t="shared" si="18"/>
        <v>0.81493139999999997</v>
      </c>
      <c r="O81" s="16" t="str">
        <f t="shared" si="19"/>
        <v/>
      </c>
      <c r="P81" s="16" t="str">
        <f t="shared" si="20"/>
        <v/>
      </c>
    </row>
    <row r="82" spans="1:16" x14ac:dyDescent="0.35">
      <c r="A82" s="1" t="s">
        <v>63</v>
      </c>
      <c r="B82" s="3">
        <v>0.78967957</v>
      </c>
      <c r="C82" s="3">
        <v>0.14598854</v>
      </c>
      <c r="D82" s="3">
        <v>5.4091886999999996</v>
      </c>
      <c r="E82" s="3">
        <v>6.3310000000000002E-8</v>
      </c>
      <c r="F82" s="3">
        <v>0.50354728999999998</v>
      </c>
      <c r="G82" s="3">
        <v>1.0758118999999999</v>
      </c>
      <c r="H82" s="2" t="s">
        <v>17</v>
      </c>
      <c r="I82" s="16">
        <f t="shared" si="14"/>
        <v>0.78967957</v>
      </c>
      <c r="J82" s="16" t="str">
        <f t="shared" si="15"/>
        <v/>
      </c>
      <c r="K82" s="16" t="str">
        <f t="shared" si="16"/>
        <v/>
      </c>
      <c r="L82" s="16" t="str">
        <f t="shared" si="17"/>
        <v/>
      </c>
      <c r="M82" s="2" t="s">
        <v>17</v>
      </c>
      <c r="N82" s="16">
        <f t="shared" si="18"/>
        <v>0.78967957</v>
      </c>
      <c r="O82" s="16" t="str">
        <f t="shared" si="19"/>
        <v/>
      </c>
      <c r="P82" s="16" t="str">
        <f t="shared" si="20"/>
        <v/>
      </c>
    </row>
    <row r="83" spans="1:16" x14ac:dyDescent="0.35">
      <c r="A83" s="1" t="s">
        <v>33</v>
      </c>
      <c r="B83" s="3">
        <v>0.77810939000000001</v>
      </c>
      <c r="C83" s="3">
        <v>0.89424265000000003</v>
      </c>
      <c r="D83" s="3">
        <v>0.87013227999999998</v>
      </c>
      <c r="E83" s="3">
        <v>0.38422812000000001</v>
      </c>
      <c r="F83" s="3">
        <v>-0.97457399</v>
      </c>
      <c r="G83" s="3">
        <v>2.5307928</v>
      </c>
      <c r="H83" s="2" t="s">
        <v>17</v>
      </c>
      <c r="I83" s="16">
        <f t="shared" si="14"/>
        <v>0.77810939000000001</v>
      </c>
      <c r="J83" s="16" t="str">
        <f t="shared" si="15"/>
        <v/>
      </c>
      <c r="K83" s="16" t="str">
        <f t="shared" si="16"/>
        <v/>
      </c>
      <c r="L83" s="16" t="str">
        <f t="shared" si="17"/>
        <v/>
      </c>
      <c r="M83" s="2" t="s">
        <v>10</v>
      </c>
      <c r="N83" s="16" t="str">
        <f t="shared" si="18"/>
        <v/>
      </c>
      <c r="O83" s="16" t="str">
        <f t="shared" si="19"/>
        <v/>
      </c>
      <c r="P83" s="16">
        <f t="shared" si="20"/>
        <v>0.77810939000000001</v>
      </c>
    </row>
    <row r="84" spans="1:16" x14ac:dyDescent="0.35">
      <c r="A84" s="1" t="s">
        <v>41</v>
      </c>
      <c r="B84" s="3">
        <v>0.76043459999999996</v>
      </c>
      <c r="C84" s="3">
        <v>0.31567640000000002</v>
      </c>
      <c r="D84" s="3">
        <v>2.4089054999999999</v>
      </c>
      <c r="E84" s="3">
        <v>1.6000440000000001E-2</v>
      </c>
      <c r="F84" s="3">
        <v>0.14172023</v>
      </c>
      <c r="G84" s="3">
        <v>1.379149</v>
      </c>
      <c r="H84" s="2" t="s">
        <v>9</v>
      </c>
      <c r="I84" s="16" t="str">
        <f t="shared" si="14"/>
        <v/>
      </c>
      <c r="J84" s="16" t="str">
        <f t="shared" si="15"/>
        <v/>
      </c>
      <c r="K84" s="16" t="str">
        <f t="shared" si="16"/>
        <v/>
      </c>
      <c r="L84" s="16">
        <f t="shared" si="17"/>
        <v>0.76043459999999996</v>
      </c>
      <c r="M84" s="2" t="s">
        <v>17</v>
      </c>
      <c r="N84" s="16">
        <f t="shared" si="18"/>
        <v>0.76043459999999996</v>
      </c>
      <c r="O84" s="16" t="str">
        <f t="shared" si="19"/>
        <v/>
      </c>
      <c r="P84" s="16" t="str">
        <f t="shared" si="20"/>
        <v/>
      </c>
    </row>
    <row r="85" spans="1:16" x14ac:dyDescent="0.35">
      <c r="A85" s="1" t="s">
        <v>65</v>
      </c>
      <c r="B85" s="3">
        <v>0.74665501999999995</v>
      </c>
      <c r="C85" s="3">
        <v>0.32288196000000002</v>
      </c>
      <c r="D85" s="3">
        <v>2.3124704999999999</v>
      </c>
      <c r="E85" s="3">
        <v>2.0751769999999999E-2</v>
      </c>
      <c r="F85" s="3">
        <v>0.113818</v>
      </c>
      <c r="G85" s="3">
        <v>1.3794919999999999</v>
      </c>
      <c r="H85" s="2" t="s">
        <v>17</v>
      </c>
      <c r="I85" s="16">
        <f t="shared" si="14"/>
        <v>0.74665501999999995</v>
      </c>
      <c r="J85" s="16" t="str">
        <f t="shared" si="15"/>
        <v/>
      </c>
      <c r="K85" s="16" t="str">
        <f t="shared" si="16"/>
        <v/>
      </c>
      <c r="L85" s="16" t="str">
        <f t="shared" si="17"/>
        <v/>
      </c>
      <c r="M85" s="2" t="s">
        <v>17</v>
      </c>
      <c r="N85" s="16">
        <f t="shared" si="18"/>
        <v>0.74665501999999995</v>
      </c>
      <c r="O85" s="16" t="str">
        <f t="shared" si="19"/>
        <v/>
      </c>
      <c r="P85" s="16" t="str">
        <f t="shared" si="20"/>
        <v/>
      </c>
    </row>
    <row r="86" spans="1:16" x14ac:dyDescent="0.35">
      <c r="A86" s="1" t="s">
        <v>55</v>
      </c>
      <c r="B86" s="3">
        <v>0.72789910000000002</v>
      </c>
      <c r="C86" s="3">
        <v>0.59109796999999997</v>
      </c>
      <c r="D86" s="3">
        <v>1.2314356</v>
      </c>
      <c r="E86" s="3">
        <v>0.21815998</v>
      </c>
      <c r="F86" s="3">
        <v>-0.43063163999999998</v>
      </c>
      <c r="G86" s="3">
        <v>1.8864297999999999</v>
      </c>
      <c r="H86" s="2" t="s">
        <v>17</v>
      </c>
      <c r="I86" s="16">
        <f t="shared" si="14"/>
        <v>0.72789910000000002</v>
      </c>
      <c r="J86" s="16" t="str">
        <f t="shared" si="15"/>
        <v/>
      </c>
      <c r="K86" s="16" t="str">
        <f t="shared" si="16"/>
        <v/>
      </c>
      <c r="L86" s="16" t="str">
        <f t="shared" si="17"/>
        <v/>
      </c>
      <c r="M86" s="2" t="s">
        <v>10</v>
      </c>
      <c r="N86" s="16" t="str">
        <f t="shared" si="18"/>
        <v/>
      </c>
      <c r="O86" s="16" t="str">
        <f t="shared" si="19"/>
        <v/>
      </c>
      <c r="P86" s="16">
        <f t="shared" si="20"/>
        <v>0.72789910000000002</v>
      </c>
    </row>
    <row r="87" spans="1:16" x14ac:dyDescent="0.35">
      <c r="A87" s="1" t="s">
        <v>305</v>
      </c>
      <c r="B87" s="3">
        <v>0.70019215999999995</v>
      </c>
      <c r="C87" s="3">
        <v>0.23617178</v>
      </c>
      <c r="D87" s="3">
        <v>2.9647578999999999</v>
      </c>
      <c r="E87" s="3">
        <v>3.0292100000000001E-3</v>
      </c>
      <c r="F87" s="3">
        <v>0.23730397</v>
      </c>
      <c r="G87" s="3">
        <v>1.1630803000000001</v>
      </c>
      <c r="H87" s="2" t="s">
        <v>17</v>
      </c>
      <c r="I87" s="16">
        <f t="shared" si="14"/>
        <v>0.70019215999999995</v>
      </c>
      <c r="J87" s="16" t="str">
        <f t="shared" si="15"/>
        <v/>
      </c>
      <c r="K87" s="16" t="str">
        <f t="shared" si="16"/>
        <v/>
      </c>
      <c r="L87" s="16" t="str">
        <f t="shared" si="17"/>
        <v/>
      </c>
      <c r="M87" s="2" t="s">
        <v>17</v>
      </c>
      <c r="N87" s="16">
        <f t="shared" si="18"/>
        <v>0.70019215999999995</v>
      </c>
      <c r="O87" s="16" t="str">
        <f t="shared" si="19"/>
        <v/>
      </c>
      <c r="P87" s="16" t="str">
        <f t="shared" si="20"/>
        <v/>
      </c>
    </row>
    <row r="88" spans="1:16" x14ac:dyDescent="0.35">
      <c r="A88" s="1" t="s">
        <v>161</v>
      </c>
      <c r="B88" s="3">
        <v>0.66299843000000003</v>
      </c>
      <c r="C88" s="3">
        <v>0.33465700999999998</v>
      </c>
      <c r="D88" s="3">
        <v>1.9811281999999999</v>
      </c>
      <c r="E88" s="3">
        <v>4.7576899999999998E-2</v>
      </c>
      <c r="F88" s="3">
        <v>7.0827399999999997E-3</v>
      </c>
      <c r="G88" s="3">
        <v>1.3189141</v>
      </c>
      <c r="H88" s="2" t="s">
        <v>17</v>
      </c>
      <c r="I88" s="16">
        <f t="shared" si="14"/>
        <v>0.66299843000000003</v>
      </c>
      <c r="J88" s="16" t="str">
        <f t="shared" si="15"/>
        <v/>
      </c>
      <c r="K88" s="16" t="str">
        <f t="shared" si="16"/>
        <v/>
      </c>
      <c r="L88" s="16" t="str">
        <f t="shared" si="17"/>
        <v/>
      </c>
      <c r="M88" s="2" t="s">
        <v>17</v>
      </c>
      <c r="N88" s="16">
        <f t="shared" si="18"/>
        <v>0.66299843000000003</v>
      </c>
      <c r="O88" s="16" t="str">
        <f t="shared" si="19"/>
        <v/>
      </c>
      <c r="P88" s="16" t="str">
        <f t="shared" si="20"/>
        <v/>
      </c>
    </row>
    <row r="89" spans="1:16" x14ac:dyDescent="0.35">
      <c r="A89" s="1" t="s">
        <v>283</v>
      </c>
      <c r="B89" s="3">
        <v>0.63229626999999999</v>
      </c>
      <c r="C89" s="3">
        <v>0.14867475999999999</v>
      </c>
      <c r="D89" s="3">
        <v>4.2528823999999998</v>
      </c>
      <c r="E89" s="3">
        <v>2.1100000000000001E-5</v>
      </c>
      <c r="F89" s="3">
        <v>0.34089910000000001</v>
      </c>
      <c r="G89" s="3">
        <v>0.92369345000000003</v>
      </c>
      <c r="H89" s="2" t="s">
        <v>14</v>
      </c>
      <c r="I89" s="16" t="str">
        <f t="shared" si="14"/>
        <v/>
      </c>
      <c r="J89" s="16">
        <f t="shared" si="15"/>
        <v>0.63229626999999999</v>
      </c>
      <c r="K89" s="16" t="str">
        <f t="shared" si="16"/>
        <v/>
      </c>
      <c r="L89" s="16" t="str">
        <f t="shared" si="17"/>
        <v/>
      </c>
      <c r="M89" s="2" t="s">
        <v>14</v>
      </c>
      <c r="N89" s="16" t="str">
        <f t="shared" si="18"/>
        <v/>
      </c>
      <c r="O89" s="16">
        <f t="shared" si="19"/>
        <v>0.63229626999999999</v>
      </c>
      <c r="P89" s="16" t="str">
        <f t="shared" si="20"/>
        <v/>
      </c>
    </row>
    <row r="90" spans="1:16" x14ac:dyDescent="0.35">
      <c r="A90" s="1" t="s">
        <v>73</v>
      </c>
      <c r="B90" s="3">
        <v>0.60851052999999999</v>
      </c>
      <c r="C90" s="3">
        <v>0.34021720999999999</v>
      </c>
      <c r="D90" s="3">
        <v>1.7885941999999999</v>
      </c>
      <c r="E90" s="3">
        <v>7.3680190000000007E-2</v>
      </c>
      <c r="F90" s="3">
        <v>-5.8302939999999998E-2</v>
      </c>
      <c r="G90" s="3">
        <v>1.2753239999999999</v>
      </c>
      <c r="H90" s="2" t="s">
        <v>9</v>
      </c>
      <c r="I90" s="16" t="str">
        <f t="shared" si="14"/>
        <v/>
      </c>
      <c r="J90" s="16" t="str">
        <f t="shared" si="15"/>
        <v/>
      </c>
      <c r="K90" s="16" t="str">
        <f t="shared" si="16"/>
        <v/>
      </c>
      <c r="L90" s="16">
        <f t="shared" si="17"/>
        <v>0.60851052999999999</v>
      </c>
      <c r="M90" s="2" t="s">
        <v>17</v>
      </c>
      <c r="N90" s="16">
        <f t="shared" si="18"/>
        <v>0.60851052999999999</v>
      </c>
      <c r="O90" s="16" t="str">
        <f t="shared" si="19"/>
        <v/>
      </c>
      <c r="P90" s="16" t="str">
        <f t="shared" si="20"/>
        <v/>
      </c>
    </row>
    <row r="91" spans="1:16" x14ac:dyDescent="0.35">
      <c r="A91" s="1" t="s">
        <v>111</v>
      </c>
      <c r="B91" s="3">
        <v>0.59181539999999999</v>
      </c>
      <c r="C91" s="3">
        <v>0.17708871000000001</v>
      </c>
      <c r="D91" s="3">
        <v>3.3419148999999999</v>
      </c>
      <c r="E91" s="3">
        <v>8.3202999999999999E-4</v>
      </c>
      <c r="F91" s="3">
        <v>0.24472790999999999</v>
      </c>
      <c r="G91" s="3">
        <v>0.93890289000000005</v>
      </c>
      <c r="H91" s="2" t="s">
        <v>14</v>
      </c>
      <c r="I91" s="16" t="str">
        <f t="shared" si="14"/>
        <v/>
      </c>
      <c r="J91" s="16">
        <f t="shared" si="15"/>
        <v>0.59181539999999999</v>
      </c>
      <c r="K91" s="16" t="str">
        <f t="shared" si="16"/>
        <v/>
      </c>
      <c r="L91" s="16" t="str">
        <f t="shared" si="17"/>
        <v/>
      </c>
      <c r="M91" s="2" t="s">
        <v>14</v>
      </c>
      <c r="N91" s="16" t="str">
        <f t="shared" si="18"/>
        <v/>
      </c>
      <c r="O91" s="16">
        <f t="shared" si="19"/>
        <v>0.59181539999999999</v>
      </c>
      <c r="P91" s="16" t="str">
        <f t="shared" si="20"/>
        <v/>
      </c>
    </row>
    <row r="92" spans="1:16" x14ac:dyDescent="0.35">
      <c r="A92" s="1" t="s">
        <v>139</v>
      </c>
      <c r="B92" s="3">
        <v>0.58549980000000001</v>
      </c>
      <c r="C92" s="3">
        <v>0.29513683000000002</v>
      </c>
      <c r="D92" s="3">
        <v>1.9838248999999999</v>
      </c>
      <c r="E92" s="3">
        <v>4.7275360000000002E-2</v>
      </c>
      <c r="F92" s="3">
        <v>7.0422499999999999E-3</v>
      </c>
      <c r="G92" s="3">
        <v>1.1639573999999999</v>
      </c>
      <c r="H92" s="2" t="s">
        <v>14</v>
      </c>
      <c r="I92" s="16" t="str">
        <f t="shared" si="14"/>
        <v/>
      </c>
      <c r="J92" s="16">
        <f t="shared" si="15"/>
        <v>0.58549980000000001</v>
      </c>
      <c r="K92" s="16" t="str">
        <f t="shared" si="16"/>
        <v/>
      </c>
      <c r="L92" s="16" t="str">
        <f t="shared" si="17"/>
        <v/>
      </c>
      <c r="M92" s="2" t="s">
        <v>14</v>
      </c>
      <c r="N92" s="16" t="str">
        <f t="shared" si="18"/>
        <v/>
      </c>
      <c r="O92" s="16">
        <f t="shared" si="19"/>
        <v>0.58549980000000001</v>
      </c>
      <c r="P92" s="16" t="str">
        <f t="shared" si="20"/>
        <v/>
      </c>
    </row>
    <row r="93" spans="1:16" x14ac:dyDescent="0.35">
      <c r="A93" s="1" t="s">
        <v>31</v>
      </c>
      <c r="B93" s="3">
        <v>0.58264238999999995</v>
      </c>
      <c r="C93" s="3">
        <v>0.16411329</v>
      </c>
      <c r="D93" s="3">
        <v>3.5502449999999999</v>
      </c>
      <c r="E93" s="3">
        <v>3.8486999999999999E-4</v>
      </c>
      <c r="F93" s="3">
        <v>0.26098624999999998</v>
      </c>
      <c r="G93" s="3">
        <v>0.90429853000000004</v>
      </c>
      <c r="H93" s="2" t="s">
        <v>14</v>
      </c>
      <c r="I93" s="16" t="str">
        <f t="shared" si="14"/>
        <v/>
      </c>
      <c r="J93" s="16">
        <f t="shared" si="15"/>
        <v>0.58264238999999995</v>
      </c>
      <c r="K93" s="16" t="str">
        <f t="shared" si="16"/>
        <v/>
      </c>
      <c r="L93" s="16" t="str">
        <f t="shared" si="17"/>
        <v/>
      </c>
      <c r="M93" s="2" t="s">
        <v>14</v>
      </c>
      <c r="N93" s="16" t="str">
        <f t="shared" si="18"/>
        <v/>
      </c>
      <c r="O93" s="16">
        <f t="shared" si="19"/>
        <v>0.58264238999999995</v>
      </c>
      <c r="P93" s="16" t="str">
        <f t="shared" si="20"/>
        <v/>
      </c>
    </row>
    <row r="94" spans="1:16" x14ac:dyDescent="0.35">
      <c r="A94" s="1" t="s">
        <v>99</v>
      </c>
      <c r="B94" s="3">
        <v>0.57436586000000001</v>
      </c>
      <c r="C94" s="3">
        <v>0.21062663000000001</v>
      </c>
      <c r="D94" s="3">
        <v>2.7269383999999999</v>
      </c>
      <c r="E94" s="3">
        <v>6.3924999999999997E-3</v>
      </c>
      <c r="F94" s="3">
        <v>0.16154524000000001</v>
      </c>
      <c r="G94" s="3">
        <v>0.98718647000000004</v>
      </c>
      <c r="H94" s="2" t="s">
        <v>14</v>
      </c>
      <c r="I94" s="16" t="str">
        <f t="shared" si="14"/>
        <v/>
      </c>
      <c r="J94" s="16">
        <f t="shared" si="15"/>
        <v>0.57436586000000001</v>
      </c>
      <c r="K94" s="16" t="str">
        <f t="shared" si="16"/>
        <v/>
      </c>
      <c r="L94" s="16" t="str">
        <f t="shared" si="17"/>
        <v/>
      </c>
      <c r="M94" s="2" t="s">
        <v>14</v>
      </c>
      <c r="N94" s="16" t="str">
        <f t="shared" si="18"/>
        <v/>
      </c>
      <c r="O94" s="16">
        <f t="shared" si="19"/>
        <v>0.57436586000000001</v>
      </c>
      <c r="P94" s="16" t="str">
        <f t="shared" si="20"/>
        <v/>
      </c>
    </row>
    <row r="95" spans="1:16" x14ac:dyDescent="0.35">
      <c r="A95" s="1" t="s">
        <v>323</v>
      </c>
      <c r="B95" s="3">
        <v>0.56421690999999996</v>
      </c>
      <c r="C95" s="3">
        <v>0.70061430999999996</v>
      </c>
      <c r="D95" s="3">
        <v>0.80531741000000001</v>
      </c>
      <c r="E95" s="3">
        <v>0.42063654</v>
      </c>
      <c r="F95" s="3">
        <v>-0.80896190999999995</v>
      </c>
      <c r="G95" s="3">
        <v>1.9373956999999999</v>
      </c>
      <c r="H95" s="2" t="s">
        <v>17</v>
      </c>
      <c r="I95" s="16">
        <f t="shared" si="14"/>
        <v>0.56421690999999996</v>
      </c>
      <c r="J95" s="16" t="str">
        <f t="shared" si="15"/>
        <v/>
      </c>
      <c r="K95" s="16" t="str">
        <f t="shared" si="16"/>
        <v/>
      </c>
      <c r="L95" s="16" t="str">
        <f t="shared" si="17"/>
        <v/>
      </c>
      <c r="M95" s="2" t="s">
        <v>17</v>
      </c>
      <c r="N95" s="16">
        <f t="shared" si="18"/>
        <v>0.56421690999999996</v>
      </c>
      <c r="O95" s="16" t="str">
        <f t="shared" si="19"/>
        <v/>
      </c>
      <c r="P95" s="16" t="str">
        <f t="shared" si="20"/>
        <v/>
      </c>
    </row>
    <row r="96" spans="1:16" x14ac:dyDescent="0.35">
      <c r="A96" s="1" t="s">
        <v>231</v>
      </c>
      <c r="B96" s="3">
        <v>0.55915789000000005</v>
      </c>
      <c r="C96" s="3">
        <v>0.16550819999999999</v>
      </c>
      <c r="D96" s="3">
        <v>3.3784301999999999</v>
      </c>
      <c r="E96" s="3">
        <v>7.2900999999999999E-4</v>
      </c>
      <c r="F96" s="3">
        <v>0.23476779</v>
      </c>
      <c r="G96" s="3">
        <v>0.883548</v>
      </c>
      <c r="H96" s="2" t="s">
        <v>14</v>
      </c>
      <c r="I96" s="16" t="str">
        <f t="shared" si="14"/>
        <v/>
      </c>
      <c r="J96" s="16">
        <f t="shared" si="15"/>
        <v>0.55915789000000005</v>
      </c>
      <c r="K96" s="16" t="str">
        <f t="shared" si="16"/>
        <v/>
      </c>
      <c r="L96" s="16" t="str">
        <f t="shared" si="17"/>
        <v/>
      </c>
      <c r="M96" s="2" t="s">
        <v>14</v>
      </c>
      <c r="N96" s="16" t="str">
        <f t="shared" si="18"/>
        <v/>
      </c>
      <c r="O96" s="16">
        <f t="shared" si="19"/>
        <v>0.55915789000000005</v>
      </c>
      <c r="P96" s="16" t="str">
        <f t="shared" si="20"/>
        <v/>
      </c>
    </row>
    <row r="97" spans="1:16" x14ac:dyDescent="0.35">
      <c r="A97" s="1" t="s">
        <v>219</v>
      </c>
      <c r="B97" s="3">
        <v>0.53302559000000005</v>
      </c>
      <c r="C97" s="3">
        <v>0.38783040000000002</v>
      </c>
      <c r="D97" s="3">
        <v>1.3743780000000001</v>
      </c>
      <c r="E97" s="3">
        <v>0.16932435000000001</v>
      </c>
      <c r="F97" s="3">
        <v>-0.22710804000000001</v>
      </c>
      <c r="G97" s="3">
        <v>1.2931592000000001</v>
      </c>
      <c r="H97" s="2" t="s">
        <v>17</v>
      </c>
      <c r="I97" s="16">
        <f t="shared" si="14"/>
        <v>0.53302559000000005</v>
      </c>
      <c r="J97" s="16" t="str">
        <f t="shared" si="15"/>
        <v/>
      </c>
      <c r="K97" s="16" t="str">
        <f t="shared" si="16"/>
        <v/>
      </c>
      <c r="L97" s="16" t="str">
        <f t="shared" si="17"/>
        <v/>
      </c>
      <c r="M97" s="2" t="s">
        <v>10</v>
      </c>
      <c r="N97" s="16" t="str">
        <f t="shared" si="18"/>
        <v/>
      </c>
      <c r="O97" s="16" t="str">
        <f t="shared" si="19"/>
        <v/>
      </c>
      <c r="P97" s="16">
        <f t="shared" si="20"/>
        <v>0.53302559000000005</v>
      </c>
    </row>
    <row r="98" spans="1:16" x14ac:dyDescent="0.35">
      <c r="A98" s="1" t="s">
        <v>107</v>
      </c>
      <c r="B98" s="3">
        <v>0.51958073000000005</v>
      </c>
      <c r="C98" s="3">
        <v>0.1274508</v>
      </c>
      <c r="D98" s="3">
        <v>4.0767161999999999</v>
      </c>
      <c r="E98" s="3">
        <v>4.5680000000000003E-5</v>
      </c>
      <c r="F98" s="3">
        <v>0.26978175999999998</v>
      </c>
      <c r="G98" s="3">
        <v>0.76937971000000005</v>
      </c>
      <c r="H98" s="2" t="s">
        <v>14</v>
      </c>
      <c r="I98" s="16" t="str">
        <f t="shared" si="14"/>
        <v/>
      </c>
      <c r="J98" s="16">
        <f t="shared" si="15"/>
        <v>0.51958073000000005</v>
      </c>
      <c r="K98" s="16" t="str">
        <f t="shared" si="16"/>
        <v/>
      </c>
      <c r="L98" s="16" t="str">
        <f t="shared" si="17"/>
        <v/>
      </c>
      <c r="M98" s="2" t="s">
        <v>14</v>
      </c>
      <c r="N98" s="16" t="str">
        <f t="shared" si="18"/>
        <v/>
      </c>
      <c r="O98" s="16">
        <f t="shared" si="19"/>
        <v>0.51958073000000005</v>
      </c>
      <c r="P98" s="16" t="str">
        <f t="shared" si="20"/>
        <v/>
      </c>
    </row>
    <row r="99" spans="1:16" x14ac:dyDescent="0.35">
      <c r="A99" s="1" t="s">
        <v>49</v>
      </c>
      <c r="B99" s="3">
        <v>0.51889715000000003</v>
      </c>
      <c r="C99" s="3">
        <v>0.58602335999999999</v>
      </c>
      <c r="D99" s="3">
        <v>0.88545472999999997</v>
      </c>
      <c r="E99" s="3">
        <v>0.37591142999999999</v>
      </c>
      <c r="F99" s="3">
        <v>-0.62968751999999995</v>
      </c>
      <c r="G99" s="3">
        <v>1.6674818</v>
      </c>
      <c r="H99" s="2" t="s">
        <v>17</v>
      </c>
      <c r="I99" s="16">
        <f t="shared" si="14"/>
        <v>0.51889715000000003</v>
      </c>
      <c r="J99" s="16" t="str">
        <f t="shared" si="15"/>
        <v/>
      </c>
      <c r="K99" s="16" t="str">
        <f t="shared" si="16"/>
        <v/>
      </c>
      <c r="L99" s="16" t="str">
        <f t="shared" si="17"/>
        <v/>
      </c>
      <c r="M99" s="2" t="s">
        <v>17</v>
      </c>
      <c r="N99" s="16">
        <f t="shared" si="18"/>
        <v>0.51889715000000003</v>
      </c>
      <c r="O99" s="16" t="str">
        <f t="shared" si="19"/>
        <v/>
      </c>
      <c r="P99" s="16" t="str">
        <f t="shared" si="20"/>
        <v/>
      </c>
    </row>
    <row r="100" spans="1:16" x14ac:dyDescent="0.35">
      <c r="A100" s="1" t="s">
        <v>59</v>
      </c>
      <c r="B100" s="3">
        <v>0.50103971000000003</v>
      </c>
      <c r="C100" s="3">
        <v>0.19858039999999999</v>
      </c>
      <c r="D100" s="3">
        <v>2.5231075000000001</v>
      </c>
      <c r="E100" s="3">
        <v>1.163228E-2</v>
      </c>
      <c r="F100" s="3">
        <v>0.11182926999999999</v>
      </c>
      <c r="G100" s="3">
        <v>0.89025014999999996</v>
      </c>
      <c r="H100" s="2" t="s">
        <v>14</v>
      </c>
      <c r="I100" s="16" t="str">
        <f t="shared" ref="I100:I131" si="21">IF($H100=$I$3,$B100,"")</f>
        <v/>
      </c>
      <c r="J100" s="16">
        <f t="shared" ref="J100:J131" si="22">IF($H100=$J$3,$B100,"")</f>
        <v>0.50103971000000003</v>
      </c>
      <c r="K100" s="16" t="str">
        <f t="shared" ref="K100:K131" si="23">IF($H100=$K$3,$B100,"")</f>
        <v/>
      </c>
      <c r="L100" s="16" t="str">
        <f t="shared" ref="L100:L131" si="24">IF($H100=$L$3,$B100,"")</f>
        <v/>
      </c>
      <c r="M100" s="2" t="s">
        <v>14</v>
      </c>
      <c r="N100" s="16" t="str">
        <f t="shared" ref="N100:N131" si="25">IF($M100=$N$3,$B100,"")</f>
        <v/>
      </c>
      <c r="O100" s="16">
        <f t="shared" ref="O100:O131" si="26">IF($M100=$O$3,$B100,"")</f>
        <v>0.50103971000000003</v>
      </c>
      <c r="P100" s="16" t="str">
        <f t="shared" ref="P100:P131" si="27">IF($M100=$P$3,$B100,"")</f>
        <v/>
      </c>
    </row>
    <row r="101" spans="1:16" x14ac:dyDescent="0.35">
      <c r="A101" s="1" t="s">
        <v>143</v>
      </c>
      <c r="B101" s="3">
        <v>0.47997625999999999</v>
      </c>
      <c r="C101" s="3">
        <v>0.20725044000000001</v>
      </c>
      <c r="D101" s="3">
        <v>2.3159239999999999</v>
      </c>
      <c r="E101" s="3">
        <v>2.0562420000000001E-2</v>
      </c>
      <c r="F101" s="3">
        <v>7.3772859999999996E-2</v>
      </c>
      <c r="G101" s="3">
        <v>0.88617966000000004</v>
      </c>
      <c r="H101" s="2" t="s">
        <v>17</v>
      </c>
      <c r="I101" s="16">
        <f t="shared" si="21"/>
        <v>0.47997625999999999</v>
      </c>
      <c r="J101" s="16" t="str">
        <f t="shared" si="22"/>
        <v/>
      </c>
      <c r="K101" s="16" t="str">
        <f t="shared" si="23"/>
        <v/>
      </c>
      <c r="L101" s="16" t="str">
        <f t="shared" si="24"/>
        <v/>
      </c>
      <c r="M101" s="2" t="s">
        <v>17</v>
      </c>
      <c r="N101" s="16">
        <f t="shared" si="25"/>
        <v>0.47997625999999999</v>
      </c>
      <c r="O101" s="16" t="str">
        <f t="shared" si="26"/>
        <v/>
      </c>
      <c r="P101" s="16" t="str">
        <f t="shared" si="27"/>
        <v/>
      </c>
    </row>
    <row r="102" spans="1:16" x14ac:dyDescent="0.35">
      <c r="A102" s="1" t="s">
        <v>85</v>
      </c>
      <c r="B102" s="3">
        <v>0.46750758999999997</v>
      </c>
      <c r="C102" s="3">
        <v>0.17910455</v>
      </c>
      <c r="D102" s="3">
        <v>2.6102495999999999</v>
      </c>
      <c r="E102" s="3">
        <v>9.0476199999999993E-3</v>
      </c>
      <c r="F102" s="3">
        <v>0.11646912</v>
      </c>
      <c r="G102" s="3">
        <v>0.81854605000000003</v>
      </c>
      <c r="H102" s="2" t="s">
        <v>14</v>
      </c>
      <c r="I102" s="16" t="str">
        <f t="shared" si="21"/>
        <v/>
      </c>
      <c r="J102" s="16">
        <f t="shared" si="22"/>
        <v>0.46750758999999997</v>
      </c>
      <c r="K102" s="16" t="str">
        <f t="shared" si="23"/>
        <v/>
      </c>
      <c r="L102" s="16" t="str">
        <f t="shared" si="24"/>
        <v/>
      </c>
      <c r="M102" s="2" t="s">
        <v>14</v>
      </c>
      <c r="N102" s="16" t="str">
        <f t="shared" si="25"/>
        <v/>
      </c>
      <c r="O102" s="16">
        <f t="shared" si="26"/>
        <v>0.46750758999999997</v>
      </c>
      <c r="P102" s="16" t="str">
        <f t="shared" si="27"/>
        <v/>
      </c>
    </row>
    <row r="103" spans="1:16" x14ac:dyDescent="0.35">
      <c r="A103" s="1" t="s">
        <v>259</v>
      </c>
      <c r="B103" s="3">
        <v>0.46511521</v>
      </c>
      <c r="C103" s="3">
        <v>0.19588117999999999</v>
      </c>
      <c r="D103" s="3">
        <v>2.3744762000000001</v>
      </c>
      <c r="E103" s="3">
        <v>1.7573869999999998E-2</v>
      </c>
      <c r="F103" s="3">
        <v>8.1195149999999994E-2</v>
      </c>
      <c r="G103" s="3">
        <v>0.84903527999999995</v>
      </c>
      <c r="H103" s="2" t="s">
        <v>14</v>
      </c>
      <c r="I103" s="16" t="str">
        <f t="shared" si="21"/>
        <v/>
      </c>
      <c r="J103" s="16">
        <f t="shared" si="22"/>
        <v>0.46511521</v>
      </c>
      <c r="K103" s="16" t="str">
        <f t="shared" si="23"/>
        <v/>
      </c>
      <c r="L103" s="16" t="str">
        <f t="shared" si="24"/>
        <v/>
      </c>
      <c r="M103" s="2" t="s">
        <v>14</v>
      </c>
      <c r="N103" s="16" t="str">
        <f t="shared" si="25"/>
        <v/>
      </c>
      <c r="O103" s="16">
        <f t="shared" si="26"/>
        <v>0.46511521</v>
      </c>
      <c r="P103" s="16" t="str">
        <f t="shared" si="27"/>
        <v/>
      </c>
    </row>
    <row r="104" spans="1:16" x14ac:dyDescent="0.35">
      <c r="A104" s="1" t="s">
        <v>321</v>
      </c>
      <c r="B104" s="3">
        <v>0.43166975000000002</v>
      </c>
      <c r="C104" s="3">
        <v>0.21988595</v>
      </c>
      <c r="D104" s="3">
        <v>1.9631529000000001</v>
      </c>
      <c r="E104" s="3">
        <v>4.9628409999999998E-2</v>
      </c>
      <c r="F104" s="3">
        <v>7.0120000000000002E-4</v>
      </c>
      <c r="G104" s="3">
        <v>0.86263829999999997</v>
      </c>
      <c r="H104" s="2" t="s">
        <v>17</v>
      </c>
      <c r="I104" s="16">
        <f t="shared" si="21"/>
        <v>0.43166975000000002</v>
      </c>
      <c r="J104" s="16" t="str">
        <f t="shared" si="22"/>
        <v/>
      </c>
      <c r="K104" s="16" t="str">
        <f t="shared" si="23"/>
        <v/>
      </c>
      <c r="L104" s="16" t="str">
        <f t="shared" si="24"/>
        <v/>
      </c>
      <c r="M104" s="2" t="s">
        <v>17</v>
      </c>
      <c r="N104" s="16">
        <f t="shared" si="25"/>
        <v>0.43166975000000002</v>
      </c>
      <c r="O104" s="16" t="str">
        <f t="shared" si="26"/>
        <v/>
      </c>
      <c r="P104" s="16" t="str">
        <f t="shared" si="27"/>
        <v/>
      </c>
    </row>
    <row r="105" spans="1:16" x14ac:dyDescent="0.35">
      <c r="A105" s="1" t="s">
        <v>83</v>
      </c>
      <c r="B105" s="3">
        <v>0.4006091</v>
      </c>
      <c r="C105" s="3">
        <v>0.27188721999999999</v>
      </c>
      <c r="D105" s="3">
        <v>1.4734385000000001</v>
      </c>
      <c r="E105" s="3">
        <v>0.14063282999999999</v>
      </c>
      <c r="F105" s="3">
        <v>-0.13228006</v>
      </c>
      <c r="G105" s="3">
        <v>0.93349826999999996</v>
      </c>
      <c r="H105" s="2" t="s">
        <v>14</v>
      </c>
      <c r="I105" s="16" t="str">
        <f t="shared" si="21"/>
        <v/>
      </c>
      <c r="J105" s="16">
        <f t="shared" si="22"/>
        <v>0.4006091</v>
      </c>
      <c r="K105" s="16" t="str">
        <f t="shared" si="23"/>
        <v/>
      </c>
      <c r="L105" s="16" t="str">
        <f t="shared" si="24"/>
        <v/>
      </c>
      <c r="M105" s="2" t="s">
        <v>14</v>
      </c>
      <c r="N105" s="16" t="str">
        <f t="shared" si="25"/>
        <v/>
      </c>
      <c r="O105" s="16">
        <f t="shared" si="26"/>
        <v>0.4006091</v>
      </c>
      <c r="P105" s="16" t="str">
        <f t="shared" si="27"/>
        <v/>
      </c>
    </row>
    <row r="106" spans="1:16" x14ac:dyDescent="0.35">
      <c r="A106" s="1" t="s">
        <v>153</v>
      </c>
      <c r="B106" s="3">
        <v>0.38730991999999997</v>
      </c>
      <c r="C106" s="3">
        <v>0.52156102999999998</v>
      </c>
      <c r="D106" s="3">
        <v>0.74259750999999996</v>
      </c>
      <c r="E106" s="3">
        <v>0.4577254</v>
      </c>
      <c r="F106" s="3">
        <v>-0.63493091000000002</v>
      </c>
      <c r="G106" s="3">
        <v>1.4095508000000001</v>
      </c>
      <c r="H106" s="2" t="s">
        <v>17</v>
      </c>
      <c r="I106" s="16">
        <f t="shared" si="21"/>
        <v>0.38730991999999997</v>
      </c>
      <c r="J106" s="16" t="str">
        <f t="shared" si="22"/>
        <v/>
      </c>
      <c r="K106" s="16" t="str">
        <f t="shared" si="23"/>
        <v/>
      </c>
      <c r="L106" s="16" t="str">
        <f t="shared" si="24"/>
        <v/>
      </c>
      <c r="M106" s="2" t="s">
        <v>17</v>
      </c>
      <c r="N106" s="16">
        <f t="shared" si="25"/>
        <v>0.38730991999999997</v>
      </c>
      <c r="O106" s="16" t="str">
        <f t="shared" si="26"/>
        <v/>
      </c>
      <c r="P106" s="16" t="str">
        <f t="shared" si="27"/>
        <v/>
      </c>
    </row>
    <row r="107" spans="1:16" x14ac:dyDescent="0.35">
      <c r="A107" s="1" t="s">
        <v>237</v>
      </c>
      <c r="B107" s="3">
        <v>0.36966589</v>
      </c>
      <c r="C107" s="3">
        <v>0.29546853000000001</v>
      </c>
      <c r="D107" s="3">
        <v>1.2511175999999999</v>
      </c>
      <c r="E107" s="3">
        <v>0.21089157</v>
      </c>
      <c r="F107" s="3">
        <v>-0.20944178999999999</v>
      </c>
      <c r="G107" s="3">
        <v>0.94877356999999996</v>
      </c>
      <c r="H107" s="2" t="s">
        <v>14</v>
      </c>
      <c r="I107" s="16" t="str">
        <f t="shared" si="21"/>
        <v/>
      </c>
      <c r="J107" s="16">
        <f t="shared" si="22"/>
        <v>0.36966589</v>
      </c>
      <c r="K107" s="16" t="str">
        <f t="shared" si="23"/>
        <v/>
      </c>
      <c r="L107" s="16" t="str">
        <f t="shared" si="24"/>
        <v/>
      </c>
      <c r="M107" s="2" t="s">
        <v>14</v>
      </c>
      <c r="N107" s="16" t="str">
        <f t="shared" si="25"/>
        <v/>
      </c>
      <c r="O107" s="16">
        <f t="shared" si="26"/>
        <v>0.36966589</v>
      </c>
      <c r="P107" s="16" t="str">
        <f t="shared" si="27"/>
        <v/>
      </c>
    </row>
    <row r="108" spans="1:16" x14ac:dyDescent="0.35">
      <c r="A108" s="1" t="s">
        <v>71</v>
      </c>
      <c r="B108" s="3">
        <v>0.36415519000000002</v>
      </c>
      <c r="C108" s="3">
        <v>0.69159504000000005</v>
      </c>
      <c r="D108" s="3">
        <v>0.52654394999999998</v>
      </c>
      <c r="E108" s="3">
        <v>0.59851032000000004</v>
      </c>
      <c r="F108" s="3">
        <v>-0.99134619000000002</v>
      </c>
      <c r="G108" s="3">
        <v>1.7196566</v>
      </c>
      <c r="H108" s="2" t="s">
        <v>9</v>
      </c>
      <c r="I108" s="16" t="str">
        <f t="shared" si="21"/>
        <v/>
      </c>
      <c r="J108" s="16" t="str">
        <f t="shared" si="22"/>
        <v/>
      </c>
      <c r="K108" s="16" t="str">
        <f t="shared" si="23"/>
        <v/>
      </c>
      <c r="L108" s="16">
        <f t="shared" si="24"/>
        <v>0.36415519000000002</v>
      </c>
      <c r="M108" s="2" t="s">
        <v>17</v>
      </c>
      <c r="N108" s="16">
        <f t="shared" si="25"/>
        <v>0.36415519000000002</v>
      </c>
      <c r="O108" s="16" t="str">
        <f t="shared" si="26"/>
        <v/>
      </c>
      <c r="P108" s="16" t="str">
        <f t="shared" si="27"/>
        <v/>
      </c>
    </row>
    <row r="109" spans="1:16" x14ac:dyDescent="0.35">
      <c r="A109" s="1" t="s">
        <v>27</v>
      </c>
      <c r="B109" s="3">
        <v>0.34564622</v>
      </c>
      <c r="C109" s="3">
        <v>0.16667594999999999</v>
      </c>
      <c r="D109" s="3">
        <v>2.0737619</v>
      </c>
      <c r="E109" s="3">
        <v>3.8101429999999999E-2</v>
      </c>
      <c r="F109" s="3">
        <v>1.8967370000000001E-2</v>
      </c>
      <c r="G109" s="3">
        <v>0.67232508000000002</v>
      </c>
      <c r="H109" s="2" t="s">
        <v>14</v>
      </c>
      <c r="I109" s="16" t="str">
        <f t="shared" si="21"/>
        <v/>
      </c>
      <c r="J109" s="16">
        <f t="shared" si="22"/>
        <v>0.34564622</v>
      </c>
      <c r="K109" s="16" t="str">
        <f t="shared" si="23"/>
        <v/>
      </c>
      <c r="L109" s="16" t="str">
        <f t="shared" si="24"/>
        <v/>
      </c>
      <c r="M109" s="2" t="s">
        <v>14</v>
      </c>
      <c r="N109" s="16" t="str">
        <f t="shared" si="25"/>
        <v/>
      </c>
      <c r="O109" s="16">
        <f t="shared" si="26"/>
        <v>0.34564622</v>
      </c>
      <c r="P109" s="16" t="str">
        <f t="shared" si="27"/>
        <v/>
      </c>
    </row>
    <row r="110" spans="1:16" x14ac:dyDescent="0.35">
      <c r="A110" s="1" t="s">
        <v>103</v>
      </c>
      <c r="B110" s="3">
        <v>0.33079273999999997</v>
      </c>
      <c r="C110" s="3">
        <v>0.22173519</v>
      </c>
      <c r="D110" s="3">
        <v>1.4918369</v>
      </c>
      <c r="E110" s="3">
        <v>0.13574190999999999</v>
      </c>
      <c r="F110" s="3">
        <v>-0.10380025</v>
      </c>
      <c r="G110" s="3">
        <v>0.76538572999999999</v>
      </c>
      <c r="H110" s="2" t="s">
        <v>14</v>
      </c>
      <c r="I110" s="16" t="str">
        <f t="shared" si="21"/>
        <v/>
      </c>
      <c r="J110" s="16">
        <f t="shared" si="22"/>
        <v>0.33079273999999997</v>
      </c>
      <c r="K110" s="16" t="str">
        <f t="shared" si="23"/>
        <v/>
      </c>
      <c r="L110" s="16" t="str">
        <f t="shared" si="24"/>
        <v/>
      </c>
      <c r="M110" s="2" t="s">
        <v>14</v>
      </c>
      <c r="N110" s="16" t="str">
        <f t="shared" si="25"/>
        <v/>
      </c>
      <c r="O110" s="16">
        <f t="shared" si="26"/>
        <v>0.33079273999999997</v>
      </c>
      <c r="P110" s="16" t="str">
        <f t="shared" si="27"/>
        <v/>
      </c>
    </row>
    <row r="111" spans="1:16" x14ac:dyDescent="0.35">
      <c r="A111" s="1" t="s">
        <v>301</v>
      </c>
      <c r="B111" s="3">
        <v>0.30841759000000002</v>
      </c>
      <c r="C111" s="3">
        <v>0.44824067000000001</v>
      </c>
      <c r="D111" s="3">
        <v>0.68806248000000003</v>
      </c>
      <c r="E111" s="3">
        <v>0.49141343999999998</v>
      </c>
      <c r="F111" s="3">
        <v>-0.57011798000000002</v>
      </c>
      <c r="G111" s="3">
        <v>1.1869531</v>
      </c>
      <c r="H111" s="2" t="s">
        <v>17</v>
      </c>
      <c r="I111" s="16">
        <f t="shared" si="21"/>
        <v>0.30841759000000002</v>
      </c>
      <c r="J111" s="16" t="str">
        <f t="shared" si="22"/>
        <v/>
      </c>
      <c r="K111" s="16" t="str">
        <f t="shared" si="23"/>
        <v/>
      </c>
      <c r="L111" s="16" t="str">
        <f t="shared" si="24"/>
        <v/>
      </c>
      <c r="M111" s="2" t="s">
        <v>17</v>
      </c>
      <c r="N111" s="16">
        <f t="shared" si="25"/>
        <v>0.30841759000000002</v>
      </c>
      <c r="O111" s="16" t="str">
        <f t="shared" si="26"/>
        <v/>
      </c>
      <c r="P111" s="16" t="str">
        <f t="shared" si="27"/>
        <v/>
      </c>
    </row>
    <row r="112" spans="1:16" x14ac:dyDescent="0.35">
      <c r="A112" s="1" t="s">
        <v>241</v>
      </c>
      <c r="B112" s="3">
        <v>0.30379286</v>
      </c>
      <c r="C112" s="3">
        <v>0.51195921</v>
      </c>
      <c r="D112" s="3">
        <v>0.59339271000000005</v>
      </c>
      <c r="E112" s="3">
        <v>0.55291836999999999</v>
      </c>
      <c r="F112" s="3">
        <v>-0.69962875999999996</v>
      </c>
      <c r="G112" s="3">
        <v>1.3072144999999999</v>
      </c>
      <c r="H112" s="2" t="s">
        <v>17</v>
      </c>
      <c r="I112" s="16">
        <f t="shared" si="21"/>
        <v>0.30379286</v>
      </c>
      <c r="J112" s="16" t="str">
        <f t="shared" si="22"/>
        <v/>
      </c>
      <c r="K112" s="16" t="str">
        <f t="shared" si="23"/>
        <v/>
      </c>
      <c r="L112" s="16" t="str">
        <f t="shared" si="24"/>
        <v/>
      </c>
      <c r="M112" s="2" t="s">
        <v>17</v>
      </c>
      <c r="N112" s="16">
        <f t="shared" si="25"/>
        <v>0.30379286</v>
      </c>
      <c r="O112" s="16" t="str">
        <f t="shared" si="26"/>
        <v/>
      </c>
      <c r="P112" s="16" t="str">
        <f t="shared" si="27"/>
        <v/>
      </c>
    </row>
    <row r="113" spans="1:16" x14ac:dyDescent="0.35">
      <c r="A113" s="1" t="s">
        <v>47</v>
      </c>
      <c r="B113" s="3">
        <v>0.29423724000000001</v>
      </c>
      <c r="C113" s="3">
        <v>0.20334506999999999</v>
      </c>
      <c r="D113" s="3">
        <v>1.4469848000000001</v>
      </c>
      <c r="E113" s="3">
        <v>0.14790117</v>
      </c>
      <c r="F113" s="3">
        <v>-0.10431178000000001</v>
      </c>
      <c r="G113" s="3">
        <v>0.69278625000000005</v>
      </c>
      <c r="H113" s="2" t="s">
        <v>17</v>
      </c>
      <c r="I113" s="16">
        <f t="shared" si="21"/>
        <v>0.29423724000000001</v>
      </c>
      <c r="J113" s="16" t="str">
        <f t="shared" si="22"/>
        <v/>
      </c>
      <c r="K113" s="16" t="str">
        <f t="shared" si="23"/>
        <v/>
      </c>
      <c r="L113" s="16" t="str">
        <f t="shared" si="24"/>
        <v/>
      </c>
      <c r="M113" s="2" t="s">
        <v>17</v>
      </c>
      <c r="N113" s="16">
        <f t="shared" si="25"/>
        <v>0.29423724000000001</v>
      </c>
      <c r="O113" s="16" t="str">
        <f t="shared" si="26"/>
        <v/>
      </c>
      <c r="P113" s="16" t="str">
        <f t="shared" si="27"/>
        <v/>
      </c>
    </row>
    <row r="114" spans="1:16" x14ac:dyDescent="0.35">
      <c r="A114" s="1" t="s">
        <v>177</v>
      </c>
      <c r="B114" s="3">
        <v>0.28049693999999997</v>
      </c>
      <c r="C114" s="3">
        <v>0.54182757000000004</v>
      </c>
      <c r="D114" s="3">
        <v>0.51768672999999998</v>
      </c>
      <c r="E114" s="3">
        <v>0.60467685999999998</v>
      </c>
      <c r="F114" s="3">
        <v>-0.78146557999999999</v>
      </c>
      <c r="G114" s="3">
        <v>1.3424594999999999</v>
      </c>
      <c r="H114" s="2" t="s">
        <v>14</v>
      </c>
      <c r="I114" s="16" t="str">
        <f t="shared" si="21"/>
        <v/>
      </c>
      <c r="J114" s="16">
        <f t="shared" si="22"/>
        <v>0.28049693999999997</v>
      </c>
      <c r="K114" s="16" t="str">
        <f t="shared" si="23"/>
        <v/>
      </c>
      <c r="L114" s="16" t="str">
        <f t="shared" si="24"/>
        <v/>
      </c>
      <c r="M114" s="2" t="s">
        <v>14</v>
      </c>
      <c r="N114" s="16" t="str">
        <f t="shared" si="25"/>
        <v/>
      </c>
      <c r="O114" s="16">
        <f t="shared" si="26"/>
        <v>0.28049693999999997</v>
      </c>
      <c r="P114" s="16" t="str">
        <f t="shared" si="27"/>
        <v/>
      </c>
    </row>
    <row r="115" spans="1:16" x14ac:dyDescent="0.35">
      <c r="A115" s="1" t="s">
        <v>151</v>
      </c>
      <c r="B115" s="3">
        <v>0.27528638999999999</v>
      </c>
      <c r="C115" s="3">
        <v>0.11744302</v>
      </c>
      <c r="D115" s="3">
        <v>2.3439996000000001</v>
      </c>
      <c r="E115" s="3">
        <v>1.9078189999999998E-2</v>
      </c>
      <c r="F115" s="3">
        <v>4.5102299999999998E-2</v>
      </c>
      <c r="G115" s="3">
        <v>0.50547048000000006</v>
      </c>
      <c r="H115" s="2" t="s">
        <v>14</v>
      </c>
      <c r="I115" s="16" t="str">
        <f t="shared" si="21"/>
        <v/>
      </c>
      <c r="J115" s="16">
        <f t="shared" si="22"/>
        <v>0.27528638999999999</v>
      </c>
      <c r="K115" s="16" t="str">
        <f t="shared" si="23"/>
        <v/>
      </c>
      <c r="L115" s="16" t="str">
        <f t="shared" si="24"/>
        <v/>
      </c>
      <c r="M115" s="2" t="s">
        <v>14</v>
      </c>
      <c r="N115" s="16" t="str">
        <f t="shared" si="25"/>
        <v/>
      </c>
      <c r="O115" s="16">
        <f t="shared" si="26"/>
        <v>0.27528638999999999</v>
      </c>
      <c r="P115" s="16" t="str">
        <f t="shared" si="27"/>
        <v/>
      </c>
    </row>
    <row r="116" spans="1:16" x14ac:dyDescent="0.35">
      <c r="A116" s="1" t="s">
        <v>291</v>
      </c>
      <c r="B116" s="3">
        <v>0.27154731999999998</v>
      </c>
      <c r="C116" s="3">
        <v>0.87239959</v>
      </c>
      <c r="D116" s="3">
        <v>0.31126483999999999</v>
      </c>
      <c r="E116" s="3">
        <v>0.75559929000000003</v>
      </c>
      <c r="F116" s="3">
        <v>-1.4383245</v>
      </c>
      <c r="G116" s="3">
        <v>1.9814191000000001</v>
      </c>
      <c r="H116" s="2" t="s">
        <v>17</v>
      </c>
      <c r="I116" s="16">
        <f t="shared" si="21"/>
        <v>0.27154731999999998</v>
      </c>
      <c r="J116" s="16" t="str">
        <f t="shared" si="22"/>
        <v/>
      </c>
      <c r="K116" s="16" t="str">
        <f t="shared" si="23"/>
        <v/>
      </c>
      <c r="L116" s="16" t="str">
        <f t="shared" si="24"/>
        <v/>
      </c>
      <c r="M116" s="2" t="s">
        <v>10</v>
      </c>
      <c r="N116" s="16" t="str">
        <f t="shared" si="25"/>
        <v/>
      </c>
      <c r="O116" s="16" t="str">
        <f t="shared" si="26"/>
        <v/>
      </c>
      <c r="P116" s="16">
        <f t="shared" si="27"/>
        <v>0.27154731999999998</v>
      </c>
    </row>
    <row r="117" spans="1:16" x14ac:dyDescent="0.35">
      <c r="A117" s="1" t="s">
        <v>91</v>
      </c>
      <c r="B117" s="3">
        <v>0.27002059</v>
      </c>
      <c r="C117" s="3">
        <v>0.23535519999999999</v>
      </c>
      <c r="D117" s="3">
        <v>1.1472897</v>
      </c>
      <c r="E117" s="3">
        <v>0.25126193000000002</v>
      </c>
      <c r="F117" s="3">
        <v>-0.19126713000000001</v>
      </c>
      <c r="G117" s="3">
        <v>0.73130830999999996</v>
      </c>
      <c r="H117" s="2" t="s">
        <v>14</v>
      </c>
      <c r="I117" s="16" t="str">
        <f t="shared" si="21"/>
        <v/>
      </c>
      <c r="J117" s="16">
        <f t="shared" si="22"/>
        <v>0.27002059</v>
      </c>
      <c r="K117" s="16" t="str">
        <f t="shared" si="23"/>
        <v/>
      </c>
      <c r="L117" s="16" t="str">
        <f t="shared" si="24"/>
        <v/>
      </c>
      <c r="M117" s="2" t="s">
        <v>14</v>
      </c>
      <c r="N117" s="16" t="str">
        <f t="shared" si="25"/>
        <v/>
      </c>
      <c r="O117" s="16">
        <f t="shared" si="26"/>
        <v>0.27002059</v>
      </c>
      <c r="P117" s="16" t="str">
        <f t="shared" si="27"/>
        <v/>
      </c>
    </row>
    <row r="118" spans="1:16" x14ac:dyDescent="0.35">
      <c r="A118" s="1" t="s">
        <v>227</v>
      </c>
      <c r="B118" s="3">
        <v>0.23198466000000001</v>
      </c>
      <c r="C118" s="3">
        <v>0.3827506</v>
      </c>
      <c r="D118" s="3">
        <v>0.60609875000000002</v>
      </c>
      <c r="E118" s="3">
        <v>0.54444917999999998</v>
      </c>
      <c r="F118" s="3">
        <v>-0.51819272999999999</v>
      </c>
      <c r="G118" s="3">
        <v>0.98216205000000001</v>
      </c>
      <c r="H118" s="2" t="s">
        <v>9</v>
      </c>
      <c r="I118" s="16" t="str">
        <f t="shared" si="21"/>
        <v/>
      </c>
      <c r="J118" s="16" t="str">
        <f t="shared" si="22"/>
        <v/>
      </c>
      <c r="K118" s="16" t="str">
        <f t="shared" si="23"/>
        <v/>
      </c>
      <c r="L118" s="16">
        <f t="shared" si="24"/>
        <v>0.23198466000000001</v>
      </c>
      <c r="M118" s="2" t="s">
        <v>17</v>
      </c>
      <c r="N118" s="16">
        <f t="shared" si="25"/>
        <v>0.23198466000000001</v>
      </c>
      <c r="O118" s="16" t="str">
        <f t="shared" si="26"/>
        <v/>
      </c>
      <c r="P118" s="16" t="str">
        <f t="shared" si="27"/>
        <v/>
      </c>
    </row>
    <row r="119" spans="1:16" x14ac:dyDescent="0.35">
      <c r="A119" s="1" t="s">
        <v>279</v>
      </c>
      <c r="B119" s="3">
        <v>0.22792898</v>
      </c>
      <c r="C119" s="3">
        <v>0.39518235000000002</v>
      </c>
      <c r="D119" s="3">
        <v>0.57676912000000002</v>
      </c>
      <c r="E119" s="3">
        <v>0.56409544</v>
      </c>
      <c r="F119" s="3">
        <v>-0.54661420000000005</v>
      </c>
      <c r="G119" s="3">
        <v>1.0024721999999999</v>
      </c>
      <c r="H119" s="2" t="s">
        <v>14</v>
      </c>
      <c r="I119" s="16" t="str">
        <f t="shared" si="21"/>
        <v/>
      </c>
      <c r="J119" s="16">
        <f t="shared" si="22"/>
        <v>0.22792898</v>
      </c>
      <c r="K119" s="16" t="str">
        <f t="shared" si="23"/>
        <v/>
      </c>
      <c r="L119" s="16" t="str">
        <f t="shared" si="24"/>
        <v/>
      </c>
      <c r="M119" s="2" t="s">
        <v>14</v>
      </c>
      <c r="N119" s="16" t="str">
        <f t="shared" si="25"/>
        <v/>
      </c>
      <c r="O119" s="16">
        <f t="shared" si="26"/>
        <v>0.22792898</v>
      </c>
      <c r="P119" s="16" t="str">
        <f t="shared" si="27"/>
        <v/>
      </c>
    </row>
    <row r="120" spans="1:16" x14ac:dyDescent="0.35">
      <c r="A120" s="1" t="s">
        <v>215</v>
      </c>
      <c r="B120" s="3">
        <v>0.22770340999999999</v>
      </c>
      <c r="C120" s="3">
        <v>0.59199064999999995</v>
      </c>
      <c r="D120" s="3">
        <v>0.38464020999999998</v>
      </c>
      <c r="E120" s="3">
        <v>0.70050400000000002</v>
      </c>
      <c r="F120" s="3">
        <v>-0.93257694000000002</v>
      </c>
      <c r="G120" s="3">
        <v>1.3879838</v>
      </c>
      <c r="H120" s="2" t="s">
        <v>17</v>
      </c>
      <c r="I120" s="16">
        <f t="shared" si="21"/>
        <v>0.22770340999999999</v>
      </c>
      <c r="J120" s="16" t="str">
        <f t="shared" si="22"/>
        <v/>
      </c>
      <c r="K120" s="16" t="str">
        <f t="shared" si="23"/>
        <v/>
      </c>
      <c r="L120" s="16" t="str">
        <f t="shared" si="24"/>
        <v/>
      </c>
      <c r="M120" s="2" t="s">
        <v>10</v>
      </c>
      <c r="N120" s="16" t="str">
        <f t="shared" si="25"/>
        <v/>
      </c>
      <c r="O120" s="16" t="str">
        <f t="shared" si="26"/>
        <v/>
      </c>
      <c r="P120" s="16">
        <f t="shared" si="27"/>
        <v>0.22770340999999999</v>
      </c>
    </row>
    <row r="121" spans="1:16" x14ac:dyDescent="0.35">
      <c r="A121" s="1" t="s">
        <v>147</v>
      </c>
      <c r="B121" s="3">
        <v>0.22634028</v>
      </c>
      <c r="C121" s="3">
        <v>0.37025043000000002</v>
      </c>
      <c r="D121" s="3">
        <v>0.61131672000000004</v>
      </c>
      <c r="E121" s="3">
        <v>0.54098992000000001</v>
      </c>
      <c r="F121" s="3">
        <v>-0.49933723000000002</v>
      </c>
      <c r="G121" s="3">
        <v>0.95201778999999997</v>
      </c>
      <c r="H121" s="2" t="s">
        <v>14</v>
      </c>
      <c r="I121" s="16" t="str">
        <f t="shared" si="21"/>
        <v/>
      </c>
      <c r="J121" s="16">
        <f t="shared" si="22"/>
        <v>0.22634028</v>
      </c>
      <c r="K121" s="16" t="str">
        <f t="shared" si="23"/>
        <v/>
      </c>
      <c r="L121" s="16" t="str">
        <f t="shared" si="24"/>
        <v/>
      </c>
      <c r="M121" s="2" t="s">
        <v>14</v>
      </c>
      <c r="N121" s="16" t="str">
        <f t="shared" si="25"/>
        <v/>
      </c>
      <c r="O121" s="16">
        <f t="shared" si="26"/>
        <v>0.22634028</v>
      </c>
      <c r="P121" s="16" t="str">
        <f t="shared" si="27"/>
        <v/>
      </c>
    </row>
    <row r="122" spans="1:16" x14ac:dyDescent="0.35">
      <c r="A122" s="1" t="s">
        <v>251</v>
      </c>
      <c r="B122" s="3">
        <v>0.20933567</v>
      </c>
      <c r="C122" s="3">
        <v>0.21110666</v>
      </c>
      <c r="D122" s="3">
        <v>0.99161089999999996</v>
      </c>
      <c r="E122" s="3">
        <v>0.32138737000000001</v>
      </c>
      <c r="F122" s="3">
        <v>-0.20442579</v>
      </c>
      <c r="G122" s="3">
        <v>0.62309711999999995</v>
      </c>
      <c r="H122" s="2" t="s">
        <v>14</v>
      </c>
      <c r="I122" s="16" t="str">
        <f t="shared" si="21"/>
        <v/>
      </c>
      <c r="J122" s="16">
        <f t="shared" si="22"/>
        <v>0.20933567</v>
      </c>
      <c r="K122" s="16" t="str">
        <f t="shared" si="23"/>
        <v/>
      </c>
      <c r="L122" s="16" t="str">
        <f t="shared" si="24"/>
        <v/>
      </c>
      <c r="M122" s="2" t="s">
        <v>14</v>
      </c>
      <c r="N122" s="16" t="str">
        <f t="shared" si="25"/>
        <v/>
      </c>
      <c r="O122" s="16">
        <f t="shared" si="26"/>
        <v>0.20933567</v>
      </c>
      <c r="P122" s="16" t="str">
        <f t="shared" si="27"/>
        <v/>
      </c>
    </row>
    <row r="123" spans="1:16" x14ac:dyDescent="0.35">
      <c r="A123" s="1" t="s">
        <v>179</v>
      </c>
      <c r="B123" s="3">
        <v>0.15751629</v>
      </c>
      <c r="C123" s="3">
        <v>0.30564524999999998</v>
      </c>
      <c r="D123" s="3">
        <v>0.51535655999999996</v>
      </c>
      <c r="E123" s="3">
        <v>0.60630388000000002</v>
      </c>
      <c r="F123" s="3">
        <v>-0.44153740000000002</v>
      </c>
      <c r="G123" s="3">
        <v>0.75656997000000004</v>
      </c>
      <c r="H123" s="2" t="s">
        <v>17</v>
      </c>
      <c r="I123" s="16">
        <f t="shared" si="21"/>
        <v>0.15751629</v>
      </c>
      <c r="J123" s="16" t="str">
        <f t="shared" si="22"/>
        <v/>
      </c>
      <c r="K123" s="16" t="str">
        <f t="shared" si="23"/>
        <v/>
      </c>
      <c r="L123" s="16" t="str">
        <f t="shared" si="24"/>
        <v/>
      </c>
      <c r="M123" s="2" t="s">
        <v>17</v>
      </c>
      <c r="N123" s="16">
        <f t="shared" si="25"/>
        <v>0.15751629</v>
      </c>
      <c r="O123" s="16" t="str">
        <f t="shared" si="26"/>
        <v/>
      </c>
      <c r="P123" s="16" t="str">
        <f t="shared" si="27"/>
        <v/>
      </c>
    </row>
    <row r="124" spans="1:16" x14ac:dyDescent="0.35">
      <c r="A124" s="1" t="s">
        <v>263</v>
      </c>
      <c r="B124" s="3">
        <v>0.15476216000000001</v>
      </c>
      <c r="C124" s="3">
        <v>0.60150546000000005</v>
      </c>
      <c r="D124" s="3">
        <v>0.25729137000000002</v>
      </c>
      <c r="E124" s="3">
        <v>0.79695384999999996</v>
      </c>
      <c r="F124" s="3">
        <v>-1.0241669</v>
      </c>
      <c r="G124" s="3">
        <v>1.3336912000000001</v>
      </c>
      <c r="H124" s="2" t="s">
        <v>17</v>
      </c>
      <c r="I124" s="16">
        <f t="shared" si="21"/>
        <v>0.15476216000000001</v>
      </c>
      <c r="J124" s="16" t="str">
        <f t="shared" si="22"/>
        <v/>
      </c>
      <c r="K124" s="16" t="str">
        <f t="shared" si="23"/>
        <v/>
      </c>
      <c r="L124" s="16" t="str">
        <f t="shared" si="24"/>
        <v/>
      </c>
      <c r="M124" s="2" t="s">
        <v>10</v>
      </c>
      <c r="N124" s="16" t="str">
        <f t="shared" si="25"/>
        <v/>
      </c>
      <c r="O124" s="16" t="str">
        <f t="shared" si="26"/>
        <v/>
      </c>
      <c r="P124" s="16">
        <f t="shared" si="27"/>
        <v>0.15476216000000001</v>
      </c>
    </row>
    <row r="125" spans="1:16" x14ac:dyDescent="0.35">
      <c r="A125" s="1" t="s">
        <v>313</v>
      </c>
      <c r="B125" s="3">
        <v>0.12290582</v>
      </c>
      <c r="C125" s="3">
        <v>0.32196863999999997</v>
      </c>
      <c r="D125" s="3">
        <v>0.38173225999999999</v>
      </c>
      <c r="E125" s="3">
        <v>0.70265997000000002</v>
      </c>
      <c r="F125" s="3">
        <v>-0.50814112</v>
      </c>
      <c r="G125" s="3">
        <v>0.75395274999999995</v>
      </c>
      <c r="H125" s="2" t="s">
        <v>17</v>
      </c>
      <c r="I125" s="16">
        <f t="shared" si="21"/>
        <v>0.12290582</v>
      </c>
      <c r="J125" s="16" t="str">
        <f t="shared" si="22"/>
        <v/>
      </c>
      <c r="K125" s="16" t="str">
        <f t="shared" si="23"/>
        <v/>
      </c>
      <c r="L125" s="16" t="str">
        <f t="shared" si="24"/>
        <v/>
      </c>
      <c r="M125" s="2" t="s">
        <v>17</v>
      </c>
      <c r="N125" s="16">
        <f t="shared" si="25"/>
        <v>0.12290582</v>
      </c>
      <c r="O125" s="16" t="str">
        <f t="shared" si="26"/>
        <v/>
      </c>
      <c r="P125" s="16" t="str">
        <f t="shared" si="27"/>
        <v/>
      </c>
    </row>
    <row r="126" spans="1:16" x14ac:dyDescent="0.35">
      <c r="A126" s="1" t="s">
        <v>19</v>
      </c>
      <c r="B126" s="3">
        <v>0.10507189</v>
      </c>
      <c r="C126" s="3">
        <v>0.28269450000000002</v>
      </c>
      <c r="D126" s="3">
        <v>0.37167998000000002</v>
      </c>
      <c r="E126" s="3">
        <v>0.71013113000000005</v>
      </c>
      <c r="F126" s="3">
        <v>-0.44899915000000001</v>
      </c>
      <c r="G126" s="3">
        <v>0.65914293000000002</v>
      </c>
      <c r="H126" s="2" t="s">
        <v>17</v>
      </c>
      <c r="I126" s="16">
        <f t="shared" si="21"/>
        <v>0.10507189</v>
      </c>
      <c r="J126" s="16" t="str">
        <f t="shared" si="22"/>
        <v/>
      </c>
      <c r="K126" s="16" t="str">
        <f t="shared" si="23"/>
        <v/>
      </c>
      <c r="L126" s="16" t="str">
        <f t="shared" si="24"/>
        <v/>
      </c>
      <c r="M126" s="2" t="s">
        <v>17</v>
      </c>
      <c r="N126" s="16">
        <f t="shared" si="25"/>
        <v>0.10507189</v>
      </c>
      <c r="O126" s="16" t="str">
        <f t="shared" si="26"/>
        <v/>
      </c>
      <c r="P126" s="16" t="str">
        <f t="shared" si="27"/>
        <v/>
      </c>
    </row>
    <row r="127" spans="1:16" x14ac:dyDescent="0.35">
      <c r="A127" s="1" t="s">
        <v>101</v>
      </c>
      <c r="B127" s="3">
        <v>0.10317583</v>
      </c>
      <c r="C127" s="3">
        <v>0.31292206</v>
      </c>
      <c r="D127" s="3">
        <v>0.32971735000000002</v>
      </c>
      <c r="E127" s="3">
        <v>0.74161354999999995</v>
      </c>
      <c r="F127" s="3">
        <v>-0.51014013999999996</v>
      </c>
      <c r="G127" s="3">
        <v>0.71649180000000001</v>
      </c>
      <c r="H127" s="2" t="s">
        <v>14</v>
      </c>
      <c r="I127" s="16" t="str">
        <f t="shared" si="21"/>
        <v/>
      </c>
      <c r="J127" s="16">
        <f t="shared" si="22"/>
        <v>0.10317583</v>
      </c>
      <c r="K127" s="16" t="str">
        <f t="shared" si="23"/>
        <v/>
      </c>
      <c r="L127" s="16" t="str">
        <f t="shared" si="24"/>
        <v/>
      </c>
      <c r="M127" s="2" t="s">
        <v>14</v>
      </c>
      <c r="N127" s="16" t="str">
        <f t="shared" si="25"/>
        <v/>
      </c>
      <c r="O127" s="16">
        <f t="shared" si="26"/>
        <v>0.10317583</v>
      </c>
      <c r="P127" s="16" t="str">
        <f t="shared" si="27"/>
        <v/>
      </c>
    </row>
    <row r="128" spans="1:16" x14ac:dyDescent="0.35">
      <c r="A128" s="1" t="s">
        <v>309</v>
      </c>
      <c r="B128" s="3">
        <v>8.3955989999999994E-2</v>
      </c>
      <c r="C128" s="3">
        <v>0.50338028999999995</v>
      </c>
      <c r="D128" s="3">
        <v>0.16678441999999999</v>
      </c>
      <c r="E128" s="3">
        <v>0.86753966999999998</v>
      </c>
      <c r="F128" s="3">
        <v>-0.90265125000000002</v>
      </c>
      <c r="G128" s="3">
        <v>1.0705632</v>
      </c>
      <c r="H128" s="2" t="s">
        <v>17</v>
      </c>
      <c r="I128" s="16">
        <f t="shared" si="21"/>
        <v>8.3955989999999994E-2</v>
      </c>
      <c r="J128" s="16" t="str">
        <f t="shared" si="22"/>
        <v/>
      </c>
      <c r="K128" s="16" t="str">
        <f t="shared" si="23"/>
        <v/>
      </c>
      <c r="L128" s="16" t="str">
        <f t="shared" si="24"/>
        <v/>
      </c>
      <c r="M128" s="2" t="s">
        <v>10</v>
      </c>
      <c r="N128" s="16" t="str">
        <f t="shared" si="25"/>
        <v/>
      </c>
      <c r="O128" s="16" t="str">
        <f t="shared" si="26"/>
        <v/>
      </c>
      <c r="P128" s="16">
        <f t="shared" si="27"/>
        <v>8.3955989999999994E-2</v>
      </c>
    </row>
    <row r="129" spans="1:16" x14ac:dyDescent="0.35">
      <c r="A129" s="1" t="s">
        <v>211</v>
      </c>
      <c r="B129" s="3">
        <v>6.6779240000000004E-2</v>
      </c>
      <c r="C129" s="3">
        <v>0.41530432</v>
      </c>
      <c r="D129" s="3">
        <v>0.16079590999999999</v>
      </c>
      <c r="E129" s="3">
        <v>0.87225414000000001</v>
      </c>
      <c r="F129" s="3">
        <v>-0.74720226999999995</v>
      </c>
      <c r="G129" s="3">
        <v>0.88076074999999998</v>
      </c>
      <c r="H129" s="2" t="s">
        <v>9</v>
      </c>
      <c r="I129" s="16" t="str">
        <f t="shared" si="21"/>
        <v/>
      </c>
      <c r="J129" s="16" t="str">
        <f t="shared" si="22"/>
        <v/>
      </c>
      <c r="K129" s="16" t="str">
        <f t="shared" si="23"/>
        <v/>
      </c>
      <c r="L129" s="16">
        <f t="shared" si="24"/>
        <v>6.6779240000000004E-2</v>
      </c>
      <c r="M129" s="2" t="s">
        <v>17</v>
      </c>
      <c r="N129" s="16">
        <f t="shared" si="25"/>
        <v>6.6779240000000004E-2</v>
      </c>
      <c r="O129" s="16" t="str">
        <f t="shared" si="26"/>
        <v/>
      </c>
      <c r="P129" s="16" t="str">
        <f t="shared" si="27"/>
        <v/>
      </c>
    </row>
    <row r="130" spans="1:16" x14ac:dyDescent="0.35">
      <c r="A130" s="1" t="s">
        <v>205</v>
      </c>
      <c r="B130" s="3">
        <v>3.2656879999999999E-2</v>
      </c>
      <c r="C130" s="3">
        <v>0.47096925000000001</v>
      </c>
      <c r="D130" s="3">
        <v>6.9339730000000002E-2</v>
      </c>
      <c r="E130" s="3">
        <v>0.94471921000000003</v>
      </c>
      <c r="F130" s="3">
        <v>-0.89042589000000005</v>
      </c>
      <c r="G130" s="3">
        <v>0.95573965000000005</v>
      </c>
      <c r="H130" s="2" t="s">
        <v>14</v>
      </c>
      <c r="I130" s="16" t="str">
        <f t="shared" si="21"/>
        <v/>
      </c>
      <c r="J130" s="16">
        <f t="shared" si="22"/>
        <v>3.2656879999999999E-2</v>
      </c>
      <c r="K130" s="16" t="str">
        <f t="shared" si="23"/>
        <v/>
      </c>
      <c r="L130" s="16" t="str">
        <f t="shared" si="24"/>
        <v/>
      </c>
      <c r="M130" s="2" t="s">
        <v>14</v>
      </c>
      <c r="N130" s="16" t="str">
        <f t="shared" si="25"/>
        <v/>
      </c>
      <c r="O130" s="16">
        <f t="shared" si="26"/>
        <v>3.2656879999999999E-2</v>
      </c>
      <c r="P130" s="16" t="str">
        <f t="shared" si="27"/>
        <v/>
      </c>
    </row>
    <row r="131" spans="1:16" x14ac:dyDescent="0.35">
      <c r="A131" s="1" t="s">
        <v>123</v>
      </c>
      <c r="B131" s="3">
        <v>-1.079363E-2</v>
      </c>
      <c r="C131" s="3">
        <v>0.26974571000000003</v>
      </c>
      <c r="D131" s="3">
        <v>-4.001408E-2</v>
      </c>
      <c r="E131" s="3">
        <v>0.96808190000000005</v>
      </c>
      <c r="F131" s="3">
        <v>-0.53948551</v>
      </c>
      <c r="G131" s="3">
        <v>0.51789826000000005</v>
      </c>
      <c r="H131" s="2" t="s">
        <v>14</v>
      </c>
      <c r="I131" s="16" t="str">
        <f t="shared" si="21"/>
        <v/>
      </c>
      <c r="J131" s="16">
        <f t="shared" si="22"/>
        <v>-1.079363E-2</v>
      </c>
      <c r="K131" s="16" t="str">
        <f t="shared" si="23"/>
        <v/>
      </c>
      <c r="L131" s="16" t="str">
        <f t="shared" si="24"/>
        <v/>
      </c>
      <c r="M131" s="2" t="s">
        <v>14</v>
      </c>
      <c r="N131" s="16" t="str">
        <f t="shared" si="25"/>
        <v/>
      </c>
      <c r="O131" s="16">
        <f t="shared" si="26"/>
        <v>-1.079363E-2</v>
      </c>
      <c r="P131" s="16" t="str">
        <f t="shared" si="27"/>
        <v/>
      </c>
    </row>
    <row r="132" spans="1:16" x14ac:dyDescent="0.35">
      <c r="A132" s="1" t="s">
        <v>89</v>
      </c>
      <c r="B132" s="3">
        <v>-2.8617759999999999E-2</v>
      </c>
      <c r="C132" s="3">
        <v>0.66003124999999996</v>
      </c>
      <c r="D132" s="3">
        <v>-4.3358189999999998E-2</v>
      </c>
      <c r="E132" s="3">
        <v>0.96541600000000005</v>
      </c>
      <c r="F132" s="3">
        <v>-1.3222552000000001</v>
      </c>
      <c r="G132" s="3">
        <v>1.2650197000000001</v>
      </c>
      <c r="H132" s="2" t="s">
        <v>17</v>
      </c>
      <c r="I132" s="16">
        <f t="shared" ref="I132:I164" si="28">IF($H132=$I$3,$B132,"")</f>
        <v>-2.8617759999999999E-2</v>
      </c>
      <c r="J132" s="16" t="str">
        <f t="shared" ref="J132:J164" si="29">IF($H132=$J$3,$B132,"")</f>
        <v/>
      </c>
      <c r="K132" s="16" t="str">
        <f t="shared" ref="K132:K164" si="30">IF($H132=$K$3,$B132,"")</f>
        <v/>
      </c>
      <c r="L132" s="16" t="str">
        <f t="shared" ref="L132:L164" si="31">IF($H132=$L$3,$B132,"")</f>
        <v/>
      </c>
      <c r="M132" s="2" t="s">
        <v>17</v>
      </c>
      <c r="N132" s="16">
        <f t="shared" ref="N132:N164" si="32">IF($M132=$N$3,$B132,"")</f>
        <v>-2.8617759999999999E-2</v>
      </c>
      <c r="O132" s="16" t="str">
        <f t="shared" ref="O132:O164" si="33">IF($M132=$O$3,$B132,"")</f>
        <v/>
      </c>
      <c r="P132" s="16" t="str">
        <f t="shared" ref="P132:P164" si="34">IF($M132=$P$3,$B132,"")</f>
        <v/>
      </c>
    </row>
    <row r="133" spans="1:16" x14ac:dyDescent="0.35">
      <c r="A133" s="1" t="s">
        <v>95</v>
      </c>
      <c r="B133" s="3">
        <v>-4.2646440000000001E-2</v>
      </c>
      <c r="C133" s="3">
        <v>0.44869048</v>
      </c>
      <c r="D133" s="3">
        <v>-9.5046469999999994E-2</v>
      </c>
      <c r="E133" s="3">
        <v>0.92427791999999998</v>
      </c>
      <c r="F133" s="3">
        <v>-0.92206363000000002</v>
      </c>
      <c r="G133" s="3">
        <v>0.83677073999999996</v>
      </c>
      <c r="H133" s="2" t="s">
        <v>9</v>
      </c>
      <c r="I133" s="16" t="str">
        <f t="shared" si="28"/>
        <v/>
      </c>
      <c r="J133" s="16" t="str">
        <f t="shared" si="29"/>
        <v/>
      </c>
      <c r="K133" s="16" t="str">
        <f t="shared" si="30"/>
        <v/>
      </c>
      <c r="L133" s="16">
        <f t="shared" si="31"/>
        <v>-4.2646440000000001E-2</v>
      </c>
      <c r="M133" s="2" t="s">
        <v>17</v>
      </c>
      <c r="N133" s="16">
        <f t="shared" si="32"/>
        <v>-4.2646440000000001E-2</v>
      </c>
      <c r="O133" s="16" t="str">
        <f t="shared" si="33"/>
        <v/>
      </c>
      <c r="P133" s="16" t="str">
        <f t="shared" si="34"/>
        <v/>
      </c>
    </row>
    <row r="134" spans="1:16" x14ac:dyDescent="0.35">
      <c r="A134" s="1" t="s">
        <v>97</v>
      </c>
      <c r="B134" s="3">
        <v>-4.5600509999999997E-2</v>
      </c>
      <c r="C134" s="3">
        <v>0.24909777</v>
      </c>
      <c r="D134" s="3">
        <v>-0.18306269</v>
      </c>
      <c r="E134" s="3">
        <v>0.85474883000000001</v>
      </c>
      <c r="F134" s="3">
        <v>-0.53382315999999996</v>
      </c>
      <c r="G134" s="3">
        <v>0.44262214999999999</v>
      </c>
      <c r="H134" s="2" t="s">
        <v>17</v>
      </c>
      <c r="I134" s="16">
        <f t="shared" si="28"/>
        <v>-4.5600509999999997E-2</v>
      </c>
      <c r="J134" s="16" t="str">
        <f t="shared" si="29"/>
        <v/>
      </c>
      <c r="K134" s="16" t="str">
        <f t="shared" si="30"/>
        <v/>
      </c>
      <c r="L134" s="16" t="str">
        <f t="shared" si="31"/>
        <v/>
      </c>
      <c r="M134" s="2" t="s">
        <v>17</v>
      </c>
      <c r="N134" s="16">
        <f t="shared" si="32"/>
        <v>-4.5600509999999997E-2</v>
      </c>
      <c r="O134" s="16" t="str">
        <f t="shared" si="33"/>
        <v/>
      </c>
      <c r="P134" s="16" t="str">
        <f t="shared" si="34"/>
        <v/>
      </c>
    </row>
    <row r="135" spans="1:16" x14ac:dyDescent="0.35">
      <c r="A135" s="1" t="s">
        <v>327</v>
      </c>
      <c r="B135" s="3">
        <v>-0.12104909</v>
      </c>
      <c r="C135" s="3">
        <v>0.33914403999999998</v>
      </c>
      <c r="D135" s="3">
        <v>-0.35692531999999999</v>
      </c>
      <c r="E135" s="3">
        <v>0.72114772000000005</v>
      </c>
      <c r="F135" s="3">
        <v>-0.78575919999999999</v>
      </c>
      <c r="G135" s="3">
        <v>0.54366101</v>
      </c>
      <c r="H135" s="2" t="s">
        <v>9</v>
      </c>
      <c r="I135" s="16" t="str">
        <f t="shared" si="28"/>
        <v/>
      </c>
      <c r="J135" s="16" t="str">
        <f t="shared" si="29"/>
        <v/>
      </c>
      <c r="K135" s="16" t="str">
        <f t="shared" si="30"/>
        <v/>
      </c>
      <c r="L135" s="16">
        <f t="shared" si="31"/>
        <v>-0.12104909</v>
      </c>
      <c r="M135" s="2" t="s">
        <v>10</v>
      </c>
      <c r="N135" s="16" t="str">
        <f t="shared" si="32"/>
        <v/>
      </c>
      <c r="O135" s="16" t="str">
        <f t="shared" si="33"/>
        <v/>
      </c>
      <c r="P135" s="16">
        <f t="shared" si="34"/>
        <v>-0.12104909</v>
      </c>
    </row>
    <row r="136" spans="1:16" x14ac:dyDescent="0.35">
      <c r="A136" s="1" t="s">
        <v>169</v>
      </c>
      <c r="B136" s="3">
        <v>-0.13004739000000001</v>
      </c>
      <c r="C136" s="3">
        <v>0.23467130999999999</v>
      </c>
      <c r="D136" s="3">
        <v>-0.55416827000000002</v>
      </c>
      <c r="E136" s="3">
        <v>0.57946368999999998</v>
      </c>
      <c r="F136" s="3">
        <v>-0.58999469999999998</v>
      </c>
      <c r="G136" s="3">
        <v>0.32989992000000001</v>
      </c>
      <c r="H136" s="2" t="s">
        <v>9</v>
      </c>
      <c r="I136" s="16" t="str">
        <f t="shared" si="28"/>
        <v/>
      </c>
      <c r="J136" s="16" t="str">
        <f t="shared" si="29"/>
        <v/>
      </c>
      <c r="K136" s="16" t="str">
        <f t="shared" si="30"/>
        <v/>
      </c>
      <c r="L136" s="16">
        <f t="shared" si="31"/>
        <v>-0.13004739000000001</v>
      </c>
      <c r="M136" s="2" t="s">
        <v>17</v>
      </c>
      <c r="N136" s="16">
        <f t="shared" si="32"/>
        <v>-0.13004739000000001</v>
      </c>
      <c r="O136" s="16" t="str">
        <f t="shared" si="33"/>
        <v/>
      </c>
      <c r="P136" s="16" t="str">
        <f t="shared" si="34"/>
        <v/>
      </c>
    </row>
    <row r="137" spans="1:16" x14ac:dyDescent="0.35">
      <c r="A137" s="1" t="s">
        <v>255</v>
      </c>
      <c r="B137" s="3">
        <v>-0.14160655999999999</v>
      </c>
      <c r="C137" s="3">
        <v>0.40386843</v>
      </c>
      <c r="D137" s="3">
        <v>-0.35062547999999999</v>
      </c>
      <c r="E137" s="3">
        <v>0.72586934000000003</v>
      </c>
      <c r="F137" s="3">
        <v>-0.93317413999999999</v>
      </c>
      <c r="G137" s="3">
        <v>0.64996102</v>
      </c>
      <c r="H137" s="2" t="s">
        <v>17</v>
      </c>
      <c r="I137" s="16">
        <f t="shared" si="28"/>
        <v>-0.14160655999999999</v>
      </c>
      <c r="J137" s="16" t="str">
        <f t="shared" si="29"/>
        <v/>
      </c>
      <c r="K137" s="16" t="str">
        <f t="shared" si="30"/>
        <v/>
      </c>
      <c r="L137" s="16" t="str">
        <f t="shared" si="31"/>
        <v/>
      </c>
      <c r="M137" s="2" t="s">
        <v>17</v>
      </c>
      <c r="N137" s="16">
        <f t="shared" si="32"/>
        <v>-0.14160655999999999</v>
      </c>
      <c r="O137" s="16" t="str">
        <f t="shared" si="33"/>
        <v/>
      </c>
      <c r="P137" s="16" t="str">
        <f t="shared" si="34"/>
        <v/>
      </c>
    </row>
    <row r="138" spans="1:16" x14ac:dyDescent="0.35">
      <c r="A138" s="1" t="s">
        <v>39</v>
      </c>
      <c r="B138" s="3">
        <v>-0.14568186999999999</v>
      </c>
      <c r="C138" s="3">
        <v>0.2274571</v>
      </c>
      <c r="D138" s="3">
        <v>-0.64048064999999998</v>
      </c>
      <c r="E138" s="3">
        <v>0.52186016999999996</v>
      </c>
      <c r="F138" s="3">
        <v>-0.59148959999999995</v>
      </c>
      <c r="G138" s="3">
        <v>0.30012585000000003</v>
      </c>
      <c r="H138" s="2" t="s">
        <v>14</v>
      </c>
      <c r="I138" s="16" t="str">
        <f t="shared" si="28"/>
        <v/>
      </c>
      <c r="J138" s="16">
        <f t="shared" si="29"/>
        <v>-0.14568186999999999</v>
      </c>
      <c r="K138" s="16" t="str">
        <f t="shared" si="30"/>
        <v/>
      </c>
      <c r="L138" s="16" t="str">
        <f t="shared" si="31"/>
        <v/>
      </c>
      <c r="M138" s="2" t="s">
        <v>14</v>
      </c>
      <c r="N138" s="16" t="str">
        <f t="shared" si="32"/>
        <v/>
      </c>
      <c r="O138" s="16">
        <f t="shared" si="33"/>
        <v>-0.14568186999999999</v>
      </c>
      <c r="P138" s="16" t="str">
        <f t="shared" si="34"/>
        <v/>
      </c>
    </row>
    <row r="139" spans="1:16" x14ac:dyDescent="0.35">
      <c r="A139" s="1" t="s">
        <v>239</v>
      </c>
      <c r="B139" s="3">
        <v>-0.14576095999999999</v>
      </c>
      <c r="C139" s="3">
        <v>0.31366365000000002</v>
      </c>
      <c r="D139" s="3">
        <v>-0.46470466999999999</v>
      </c>
      <c r="E139" s="3">
        <v>0.64214296000000004</v>
      </c>
      <c r="F139" s="3">
        <v>-0.76053042000000004</v>
      </c>
      <c r="G139" s="3">
        <v>0.46900849</v>
      </c>
      <c r="H139" s="2" t="s">
        <v>9</v>
      </c>
      <c r="I139" s="16" t="str">
        <f t="shared" si="28"/>
        <v/>
      </c>
      <c r="J139" s="16" t="str">
        <f t="shared" si="29"/>
        <v/>
      </c>
      <c r="K139" s="16" t="str">
        <f t="shared" si="30"/>
        <v/>
      </c>
      <c r="L139" s="16">
        <f t="shared" si="31"/>
        <v>-0.14576095999999999</v>
      </c>
      <c r="M139" s="2" t="s">
        <v>17</v>
      </c>
      <c r="N139" s="16">
        <f t="shared" si="32"/>
        <v>-0.14576095999999999</v>
      </c>
      <c r="O139" s="16" t="str">
        <f t="shared" si="33"/>
        <v/>
      </c>
      <c r="P139" s="16" t="str">
        <f t="shared" si="34"/>
        <v/>
      </c>
    </row>
    <row r="140" spans="1:16" x14ac:dyDescent="0.35">
      <c r="A140" s="1" t="s">
        <v>187</v>
      </c>
      <c r="B140" s="3">
        <v>-0.14585455999999999</v>
      </c>
      <c r="C140" s="3">
        <v>0.24496161</v>
      </c>
      <c r="D140" s="3">
        <v>-0.59541803999999998</v>
      </c>
      <c r="E140" s="3">
        <v>0.55156406999999996</v>
      </c>
      <c r="F140" s="3">
        <v>-0.62597048</v>
      </c>
      <c r="G140" s="3">
        <v>0.33426137</v>
      </c>
      <c r="H140" s="2" t="s">
        <v>14</v>
      </c>
      <c r="I140" s="16" t="str">
        <f t="shared" si="28"/>
        <v/>
      </c>
      <c r="J140" s="16">
        <f t="shared" si="29"/>
        <v>-0.14585455999999999</v>
      </c>
      <c r="K140" s="16" t="str">
        <f t="shared" si="30"/>
        <v/>
      </c>
      <c r="L140" s="16" t="str">
        <f t="shared" si="31"/>
        <v/>
      </c>
      <c r="M140" s="2" t="s">
        <v>14</v>
      </c>
      <c r="N140" s="16" t="str">
        <f t="shared" si="32"/>
        <v/>
      </c>
      <c r="O140" s="16">
        <f t="shared" si="33"/>
        <v>-0.14585455999999999</v>
      </c>
      <c r="P140" s="16" t="str">
        <f t="shared" si="34"/>
        <v/>
      </c>
    </row>
    <row r="141" spans="1:16" x14ac:dyDescent="0.35">
      <c r="A141" s="1" t="s">
        <v>317</v>
      </c>
      <c r="B141" s="3">
        <v>-0.17957898999999999</v>
      </c>
      <c r="C141" s="3">
        <v>0.81340511000000004</v>
      </c>
      <c r="D141" s="3">
        <v>-0.22077436</v>
      </c>
      <c r="E141" s="3">
        <v>0.82526812999999999</v>
      </c>
      <c r="F141" s="3">
        <v>-1.7738236999999999</v>
      </c>
      <c r="G141" s="3">
        <v>1.4146657</v>
      </c>
      <c r="H141" s="2" t="s">
        <v>17</v>
      </c>
      <c r="I141" s="16">
        <f t="shared" si="28"/>
        <v>-0.17957898999999999</v>
      </c>
      <c r="J141" s="16" t="str">
        <f t="shared" si="29"/>
        <v/>
      </c>
      <c r="K141" s="16" t="str">
        <f t="shared" si="30"/>
        <v/>
      </c>
      <c r="L141" s="16" t="str">
        <f t="shared" si="31"/>
        <v/>
      </c>
      <c r="M141" s="2" t="s">
        <v>17</v>
      </c>
      <c r="N141" s="16">
        <f t="shared" si="32"/>
        <v>-0.17957898999999999</v>
      </c>
      <c r="O141" s="16" t="str">
        <f t="shared" si="33"/>
        <v/>
      </c>
      <c r="P141" s="16" t="str">
        <f t="shared" si="34"/>
        <v/>
      </c>
    </row>
    <row r="142" spans="1:16" x14ac:dyDescent="0.35">
      <c r="A142" s="1" t="s">
        <v>79</v>
      </c>
      <c r="B142" s="3">
        <v>-0.20133076999999999</v>
      </c>
      <c r="C142" s="3">
        <v>0.58616807000000004</v>
      </c>
      <c r="D142" s="3">
        <v>-0.34346935000000001</v>
      </c>
      <c r="E142" s="3">
        <v>0.73124539</v>
      </c>
      <c r="F142" s="3">
        <v>-1.3501991</v>
      </c>
      <c r="G142" s="3">
        <v>0.94753754000000001</v>
      </c>
      <c r="H142" s="2" t="s">
        <v>17</v>
      </c>
      <c r="I142" s="16">
        <f t="shared" si="28"/>
        <v>-0.20133076999999999</v>
      </c>
      <c r="J142" s="16" t="str">
        <f t="shared" si="29"/>
        <v/>
      </c>
      <c r="K142" s="16" t="str">
        <f t="shared" si="30"/>
        <v/>
      </c>
      <c r="L142" s="16" t="str">
        <f t="shared" si="31"/>
        <v/>
      </c>
      <c r="M142" s="2" t="s">
        <v>17</v>
      </c>
      <c r="N142" s="16">
        <f t="shared" si="32"/>
        <v>-0.20133076999999999</v>
      </c>
      <c r="O142" s="16" t="str">
        <f t="shared" si="33"/>
        <v/>
      </c>
      <c r="P142" s="16" t="str">
        <f t="shared" si="34"/>
        <v/>
      </c>
    </row>
    <row r="143" spans="1:16" x14ac:dyDescent="0.35">
      <c r="A143" s="1" t="s">
        <v>201</v>
      </c>
      <c r="B143" s="3">
        <v>-0.31802186999999998</v>
      </c>
      <c r="C143" s="3">
        <v>0.36148785999999999</v>
      </c>
      <c r="D143" s="3">
        <v>-0.87975809000000005</v>
      </c>
      <c r="E143" s="3">
        <v>0.37899037000000002</v>
      </c>
      <c r="F143" s="3">
        <v>-1.0265251</v>
      </c>
      <c r="G143" s="3">
        <v>0.39048132000000002</v>
      </c>
      <c r="H143" s="2" t="s">
        <v>14</v>
      </c>
      <c r="I143" s="16" t="str">
        <f t="shared" si="28"/>
        <v/>
      </c>
      <c r="J143" s="16">
        <f t="shared" si="29"/>
        <v>-0.31802186999999998</v>
      </c>
      <c r="K143" s="16" t="str">
        <f t="shared" si="30"/>
        <v/>
      </c>
      <c r="L143" s="16" t="str">
        <f t="shared" si="31"/>
        <v/>
      </c>
      <c r="M143" s="2" t="s">
        <v>14</v>
      </c>
      <c r="N143" s="16" t="str">
        <f t="shared" si="32"/>
        <v/>
      </c>
      <c r="O143" s="16">
        <f t="shared" si="33"/>
        <v>-0.31802186999999998</v>
      </c>
      <c r="P143" s="16" t="str">
        <f t="shared" si="34"/>
        <v/>
      </c>
    </row>
    <row r="144" spans="1:16" x14ac:dyDescent="0.35">
      <c r="A144" s="1" t="s">
        <v>21</v>
      </c>
      <c r="B144" s="3">
        <v>-0.34629174000000001</v>
      </c>
      <c r="C144" s="3">
        <v>0.33200211000000002</v>
      </c>
      <c r="D144" s="3">
        <v>-1.0430408</v>
      </c>
      <c r="E144" s="3">
        <v>0.29692941</v>
      </c>
      <c r="F144" s="3">
        <v>-0.99700392999999998</v>
      </c>
      <c r="G144" s="3">
        <v>0.30442044000000001</v>
      </c>
      <c r="H144" s="2" t="s">
        <v>13</v>
      </c>
      <c r="I144" s="16" t="str">
        <f t="shared" si="28"/>
        <v/>
      </c>
      <c r="J144" s="16" t="str">
        <f t="shared" si="29"/>
        <v/>
      </c>
      <c r="K144" s="16">
        <f t="shared" si="30"/>
        <v>-0.34629174000000001</v>
      </c>
      <c r="L144" s="16" t="str">
        <f t="shared" si="31"/>
        <v/>
      </c>
      <c r="M144" s="2" t="s">
        <v>17</v>
      </c>
      <c r="N144" s="16">
        <f t="shared" si="32"/>
        <v>-0.34629174000000001</v>
      </c>
      <c r="O144" s="16" t="str">
        <f t="shared" si="33"/>
        <v/>
      </c>
      <c r="P144" s="16" t="str">
        <f t="shared" si="34"/>
        <v/>
      </c>
    </row>
    <row r="145" spans="1:16" x14ac:dyDescent="0.35">
      <c r="A145" s="1" t="s">
        <v>105</v>
      </c>
      <c r="B145" s="3">
        <v>-0.35416976</v>
      </c>
      <c r="C145" s="3">
        <v>0.49439973999999998</v>
      </c>
      <c r="D145" s="3">
        <v>-0.71636314000000001</v>
      </c>
      <c r="E145" s="3">
        <v>0.47376715000000003</v>
      </c>
      <c r="F145" s="3">
        <v>-1.3231754</v>
      </c>
      <c r="G145" s="3">
        <v>0.61483593999999997</v>
      </c>
      <c r="H145" s="2" t="s">
        <v>17</v>
      </c>
      <c r="I145" s="16">
        <f t="shared" si="28"/>
        <v>-0.35416976</v>
      </c>
      <c r="J145" s="16" t="str">
        <f t="shared" si="29"/>
        <v/>
      </c>
      <c r="K145" s="16" t="str">
        <f t="shared" si="30"/>
        <v/>
      </c>
      <c r="L145" s="16" t="str">
        <f t="shared" si="31"/>
        <v/>
      </c>
      <c r="M145" s="2" t="s">
        <v>17</v>
      </c>
      <c r="N145" s="16">
        <f t="shared" si="32"/>
        <v>-0.35416976</v>
      </c>
      <c r="O145" s="16" t="str">
        <f t="shared" si="33"/>
        <v/>
      </c>
      <c r="P145" s="16" t="str">
        <f t="shared" si="34"/>
        <v/>
      </c>
    </row>
    <row r="146" spans="1:16" x14ac:dyDescent="0.35">
      <c r="A146" s="1" t="s">
        <v>183</v>
      </c>
      <c r="B146" s="3">
        <v>-0.37496186999999997</v>
      </c>
      <c r="C146" s="3">
        <v>0.29234255999999997</v>
      </c>
      <c r="D146" s="3">
        <v>-1.2826112999999999</v>
      </c>
      <c r="E146" s="3">
        <v>0.19962829000000001</v>
      </c>
      <c r="F146" s="3">
        <v>-0.94794276</v>
      </c>
      <c r="G146" s="3">
        <v>0.19801901</v>
      </c>
      <c r="H146" s="2" t="s">
        <v>14</v>
      </c>
      <c r="I146" s="16" t="str">
        <f t="shared" si="28"/>
        <v/>
      </c>
      <c r="J146" s="16">
        <f t="shared" si="29"/>
        <v>-0.37496186999999997</v>
      </c>
      <c r="K146" s="16" t="str">
        <f t="shared" si="30"/>
        <v/>
      </c>
      <c r="L146" s="16" t="str">
        <f t="shared" si="31"/>
        <v/>
      </c>
      <c r="M146" s="2" t="s">
        <v>14</v>
      </c>
      <c r="N146" s="16" t="str">
        <f t="shared" si="32"/>
        <v/>
      </c>
      <c r="O146" s="16">
        <f t="shared" si="33"/>
        <v>-0.37496186999999997</v>
      </c>
      <c r="P146" s="16" t="str">
        <f t="shared" si="34"/>
        <v/>
      </c>
    </row>
    <row r="147" spans="1:16" x14ac:dyDescent="0.35">
      <c r="A147" s="1" t="s">
        <v>261</v>
      </c>
      <c r="B147" s="3">
        <v>-0.41044808999999999</v>
      </c>
      <c r="C147" s="3">
        <v>0.12311024</v>
      </c>
      <c r="D147" s="3">
        <v>-3.3339881</v>
      </c>
      <c r="E147" s="3">
        <v>8.5610000000000005E-4</v>
      </c>
      <c r="F147" s="3">
        <v>-0.65173972999999996</v>
      </c>
      <c r="G147" s="3">
        <v>-0.16915645000000001</v>
      </c>
      <c r="H147" s="2" t="s">
        <v>9</v>
      </c>
      <c r="I147" s="16" t="str">
        <f t="shared" si="28"/>
        <v/>
      </c>
      <c r="J147" s="16" t="str">
        <f t="shared" si="29"/>
        <v/>
      </c>
      <c r="K147" s="16" t="str">
        <f t="shared" si="30"/>
        <v/>
      </c>
      <c r="L147" s="16">
        <f t="shared" si="31"/>
        <v>-0.41044808999999999</v>
      </c>
      <c r="M147" s="2" t="s">
        <v>14</v>
      </c>
      <c r="N147" s="16" t="str">
        <f t="shared" si="32"/>
        <v/>
      </c>
      <c r="O147" s="16">
        <f t="shared" si="33"/>
        <v>-0.41044808999999999</v>
      </c>
      <c r="P147" s="16" t="str">
        <f t="shared" si="34"/>
        <v/>
      </c>
    </row>
    <row r="148" spans="1:16" x14ac:dyDescent="0.35">
      <c r="A148" s="1" t="s">
        <v>113</v>
      </c>
      <c r="B148" s="3">
        <v>-0.4384344</v>
      </c>
      <c r="C148" s="3">
        <v>0.27237158</v>
      </c>
      <c r="D148" s="3">
        <v>-1.6096921</v>
      </c>
      <c r="E148" s="3">
        <v>0.10746508</v>
      </c>
      <c r="F148" s="3">
        <v>-0.97227288999999995</v>
      </c>
      <c r="G148" s="3">
        <v>9.5404100000000006E-2</v>
      </c>
      <c r="H148" s="2" t="s">
        <v>13</v>
      </c>
      <c r="I148" s="16" t="str">
        <f t="shared" si="28"/>
        <v/>
      </c>
      <c r="J148" s="16" t="str">
        <f t="shared" si="29"/>
        <v/>
      </c>
      <c r="K148" s="16">
        <f t="shared" si="30"/>
        <v>-0.4384344</v>
      </c>
      <c r="L148" s="16" t="str">
        <f t="shared" si="31"/>
        <v/>
      </c>
      <c r="M148" s="2" t="s">
        <v>17</v>
      </c>
      <c r="N148" s="16">
        <f t="shared" si="32"/>
        <v>-0.4384344</v>
      </c>
      <c r="O148" s="16" t="str">
        <f t="shared" si="33"/>
        <v/>
      </c>
      <c r="P148" s="16" t="str">
        <f t="shared" si="34"/>
        <v/>
      </c>
    </row>
    <row r="149" spans="1:16" x14ac:dyDescent="0.35">
      <c r="A149" s="1" t="s">
        <v>159</v>
      </c>
      <c r="B149" s="3">
        <v>-0.44132305999999999</v>
      </c>
      <c r="C149" s="3">
        <v>0.32497466000000003</v>
      </c>
      <c r="D149" s="3">
        <v>-1.358023</v>
      </c>
      <c r="E149" s="3">
        <v>0.17445637999999999</v>
      </c>
      <c r="F149" s="3">
        <v>-1.0782617000000001</v>
      </c>
      <c r="G149" s="3">
        <v>0.19561555999999999</v>
      </c>
      <c r="H149" s="2" t="s">
        <v>9</v>
      </c>
      <c r="I149" s="16" t="str">
        <f t="shared" si="28"/>
        <v/>
      </c>
      <c r="J149" s="16" t="str">
        <f t="shared" si="29"/>
        <v/>
      </c>
      <c r="K149" s="16" t="str">
        <f t="shared" si="30"/>
        <v/>
      </c>
      <c r="L149" s="16">
        <f t="shared" si="31"/>
        <v>-0.44132305999999999</v>
      </c>
      <c r="M149" s="2" t="s">
        <v>17</v>
      </c>
      <c r="N149" s="16">
        <f t="shared" si="32"/>
        <v>-0.44132305999999999</v>
      </c>
      <c r="O149" s="16" t="str">
        <f t="shared" si="33"/>
        <v/>
      </c>
      <c r="P149" s="16" t="str">
        <f t="shared" si="34"/>
        <v/>
      </c>
    </row>
    <row r="150" spans="1:16" x14ac:dyDescent="0.35">
      <c r="A150" s="1" t="s">
        <v>16</v>
      </c>
      <c r="B150" s="3">
        <v>-0.53801626000000002</v>
      </c>
      <c r="C150" s="3">
        <v>0.37536810999999998</v>
      </c>
      <c r="D150" s="3">
        <v>-1.433303</v>
      </c>
      <c r="E150" s="3">
        <v>0.15177125</v>
      </c>
      <c r="F150" s="3">
        <v>-1.2737242</v>
      </c>
      <c r="G150" s="3">
        <v>0.19769171999999999</v>
      </c>
      <c r="H150" s="2" t="s">
        <v>9</v>
      </c>
      <c r="I150" s="16" t="str">
        <f t="shared" si="28"/>
        <v/>
      </c>
      <c r="J150" s="16" t="str">
        <f t="shared" si="29"/>
        <v/>
      </c>
      <c r="K150" s="16" t="str">
        <f t="shared" si="30"/>
        <v/>
      </c>
      <c r="L150" s="16">
        <f t="shared" si="31"/>
        <v>-0.53801626000000002</v>
      </c>
      <c r="M150" s="2" t="s">
        <v>17</v>
      </c>
      <c r="N150" s="16">
        <f t="shared" si="32"/>
        <v>-0.53801626000000002</v>
      </c>
      <c r="O150" s="16" t="str">
        <f t="shared" si="33"/>
        <v/>
      </c>
      <c r="P150" s="16" t="str">
        <f t="shared" si="34"/>
        <v/>
      </c>
    </row>
    <row r="151" spans="1:16" x14ac:dyDescent="0.35">
      <c r="A151" s="1" t="s">
        <v>281</v>
      </c>
      <c r="B151" s="3">
        <v>-0.59367888000000002</v>
      </c>
      <c r="C151" s="3">
        <v>0.26249939</v>
      </c>
      <c r="D151" s="3">
        <v>-2.2616391</v>
      </c>
      <c r="E151" s="3">
        <v>2.3719710000000001E-2</v>
      </c>
      <c r="F151" s="3">
        <v>-1.1081681999999999</v>
      </c>
      <c r="G151" s="3">
        <v>-7.9189529999999994E-2</v>
      </c>
      <c r="H151" s="2" t="s">
        <v>14</v>
      </c>
      <c r="I151" s="16" t="str">
        <f t="shared" si="28"/>
        <v/>
      </c>
      <c r="J151" s="16">
        <f t="shared" si="29"/>
        <v>-0.59367888000000002</v>
      </c>
      <c r="K151" s="16" t="str">
        <f t="shared" si="30"/>
        <v/>
      </c>
      <c r="L151" s="16" t="str">
        <f t="shared" si="31"/>
        <v/>
      </c>
      <c r="M151" s="2" t="s">
        <v>14</v>
      </c>
      <c r="N151" s="16" t="str">
        <f t="shared" si="32"/>
        <v/>
      </c>
      <c r="O151" s="16">
        <f t="shared" si="33"/>
        <v>-0.59367888000000002</v>
      </c>
      <c r="P151" s="16" t="str">
        <f t="shared" si="34"/>
        <v/>
      </c>
    </row>
    <row r="152" spans="1:16" x14ac:dyDescent="0.35">
      <c r="A152" s="1" t="s">
        <v>303</v>
      </c>
      <c r="B152" s="3">
        <v>-0.65370271000000002</v>
      </c>
      <c r="C152" s="3">
        <v>0.2110303</v>
      </c>
      <c r="D152" s="3">
        <v>-3.0976723000000002</v>
      </c>
      <c r="E152" s="3">
        <v>1.9504699999999999E-3</v>
      </c>
      <c r="F152" s="3">
        <v>-1.0673144999999999</v>
      </c>
      <c r="G152" s="3">
        <v>-0.24009093000000001</v>
      </c>
      <c r="H152" s="2" t="s">
        <v>17</v>
      </c>
      <c r="I152" s="16">
        <f t="shared" si="28"/>
        <v>-0.65370271000000002</v>
      </c>
      <c r="J152" s="16" t="str">
        <f t="shared" si="29"/>
        <v/>
      </c>
      <c r="K152" s="16" t="str">
        <f t="shared" si="30"/>
        <v/>
      </c>
      <c r="L152" s="16" t="str">
        <f t="shared" si="31"/>
        <v/>
      </c>
      <c r="M152" s="2" t="s">
        <v>17</v>
      </c>
      <c r="N152" s="16">
        <f t="shared" si="32"/>
        <v>-0.65370271000000002</v>
      </c>
      <c r="O152" s="16" t="str">
        <f t="shared" si="33"/>
        <v/>
      </c>
      <c r="P152" s="16" t="str">
        <f t="shared" si="34"/>
        <v/>
      </c>
    </row>
    <row r="153" spans="1:16" x14ac:dyDescent="0.35">
      <c r="A153" s="1" t="s">
        <v>311</v>
      </c>
      <c r="B153" s="3">
        <v>-0.72949991000000003</v>
      </c>
      <c r="C153" s="3">
        <v>0.17280556</v>
      </c>
      <c r="D153" s="3">
        <v>-4.2215071000000002</v>
      </c>
      <c r="E153" s="3">
        <v>2.427E-5</v>
      </c>
      <c r="F153" s="3">
        <v>-1.0681925999999999</v>
      </c>
      <c r="G153" s="3">
        <v>-0.39080724</v>
      </c>
      <c r="H153" s="2" t="s">
        <v>13</v>
      </c>
      <c r="I153" s="16" t="str">
        <f t="shared" si="28"/>
        <v/>
      </c>
      <c r="J153" s="16" t="str">
        <f t="shared" si="29"/>
        <v/>
      </c>
      <c r="K153" s="16">
        <f t="shared" si="30"/>
        <v>-0.72949991000000003</v>
      </c>
      <c r="L153" s="16" t="str">
        <f t="shared" si="31"/>
        <v/>
      </c>
      <c r="M153" s="2" t="s">
        <v>14</v>
      </c>
      <c r="N153" s="16" t="str">
        <f t="shared" si="32"/>
        <v/>
      </c>
      <c r="O153" s="16">
        <f t="shared" si="33"/>
        <v>-0.72949991000000003</v>
      </c>
      <c r="P153" s="16" t="str">
        <f t="shared" si="34"/>
        <v/>
      </c>
    </row>
    <row r="154" spans="1:16" x14ac:dyDescent="0.35">
      <c r="A154" s="1" t="s">
        <v>163</v>
      </c>
      <c r="B154" s="3">
        <v>-0.75011687999999999</v>
      </c>
      <c r="C154" s="3">
        <v>0.46144479999999999</v>
      </c>
      <c r="D154" s="3">
        <v>-1.6255831000000001</v>
      </c>
      <c r="E154" s="3">
        <v>0.10403837000000001</v>
      </c>
      <c r="F154" s="3">
        <v>-1.6545321</v>
      </c>
      <c r="G154" s="3">
        <v>0.15429830999999999</v>
      </c>
      <c r="H154" s="2" t="s">
        <v>13</v>
      </c>
      <c r="I154" s="16" t="str">
        <f t="shared" si="28"/>
        <v/>
      </c>
      <c r="J154" s="16" t="str">
        <f t="shared" si="29"/>
        <v/>
      </c>
      <c r="K154" s="16">
        <f t="shared" si="30"/>
        <v>-0.75011687999999999</v>
      </c>
      <c r="L154" s="16" t="str">
        <f t="shared" si="31"/>
        <v/>
      </c>
      <c r="M154" s="2" t="s">
        <v>17</v>
      </c>
      <c r="N154" s="16">
        <f t="shared" si="32"/>
        <v>-0.75011687999999999</v>
      </c>
      <c r="O154" s="16" t="str">
        <f t="shared" si="33"/>
        <v/>
      </c>
      <c r="P154" s="16" t="str">
        <f t="shared" si="34"/>
        <v/>
      </c>
    </row>
    <row r="155" spans="1:16" x14ac:dyDescent="0.35">
      <c r="A155" s="1" t="s">
        <v>243</v>
      </c>
      <c r="B155" s="3">
        <v>-0.79455224999999996</v>
      </c>
      <c r="C155" s="3">
        <v>0.86824277999999999</v>
      </c>
      <c r="D155" s="3">
        <v>-0.91512682000000001</v>
      </c>
      <c r="E155" s="3">
        <v>0.36012506</v>
      </c>
      <c r="F155" s="3">
        <v>-2.4962768</v>
      </c>
      <c r="G155" s="3">
        <v>0.90717232000000003</v>
      </c>
      <c r="H155" s="2" t="s">
        <v>17</v>
      </c>
      <c r="I155" s="16">
        <f t="shared" si="28"/>
        <v>-0.79455224999999996</v>
      </c>
      <c r="J155" s="16" t="str">
        <f t="shared" si="29"/>
        <v/>
      </c>
      <c r="K155" s="16" t="str">
        <f t="shared" si="30"/>
        <v/>
      </c>
      <c r="L155" s="16" t="str">
        <f t="shared" si="31"/>
        <v/>
      </c>
      <c r="M155" s="2" t="s">
        <v>17</v>
      </c>
      <c r="N155" s="16">
        <f t="shared" si="32"/>
        <v>-0.79455224999999996</v>
      </c>
      <c r="O155" s="16" t="str">
        <f t="shared" si="33"/>
        <v/>
      </c>
      <c r="P155" s="16" t="str">
        <f t="shared" si="34"/>
        <v/>
      </c>
    </row>
    <row r="156" spans="1:16" x14ac:dyDescent="0.35">
      <c r="A156" s="1" t="s">
        <v>155</v>
      </c>
      <c r="B156" s="3">
        <v>-0.80784515999999995</v>
      </c>
      <c r="C156" s="3">
        <v>0.43651027999999997</v>
      </c>
      <c r="D156" s="3">
        <v>-1.8506899000000001</v>
      </c>
      <c r="E156" s="3">
        <v>6.4214179999999996E-2</v>
      </c>
      <c r="F156" s="3">
        <v>-1.6633895999999999</v>
      </c>
      <c r="G156" s="3">
        <v>4.7699270000000002E-2</v>
      </c>
      <c r="H156" s="2" t="s">
        <v>17</v>
      </c>
      <c r="I156" s="16">
        <f t="shared" si="28"/>
        <v>-0.80784515999999995</v>
      </c>
      <c r="J156" s="16" t="str">
        <f t="shared" si="29"/>
        <v/>
      </c>
      <c r="K156" s="16" t="str">
        <f t="shared" si="30"/>
        <v/>
      </c>
      <c r="L156" s="16" t="str">
        <f t="shared" si="31"/>
        <v/>
      </c>
      <c r="M156" s="2" t="s">
        <v>17</v>
      </c>
      <c r="N156" s="16">
        <f t="shared" si="32"/>
        <v>-0.80784515999999995</v>
      </c>
      <c r="O156" s="16" t="str">
        <f t="shared" si="33"/>
        <v/>
      </c>
      <c r="P156" s="16" t="str">
        <f t="shared" si="34"/>
        <v/>
      </c>
    </row>
    <row r="157" spans="1:16" x14ac:dyDescent="0.35">
      <c r="A157" s="1" t="s">
        <v>135</v>
      </c>
      <c r="B157" s="3">
        <v>-0.86671524</v>
      </c>
      <c r="C157" s="3">
        <v>0.46088474000000001</v>
      </c>
      <c r="D157" s="3">
        <v>-1.8805466</v>
      </c>
      <c r="E157" s="3">
        <v>6.0033620000000003E-2</v>
      </c>
      <c r="F157" s="3">
        <v>-1.7700327</v>
      </c>
      <c r="G157" s="3">
        <v>3.6602250000000003E-2</v>
      </c>
      <c r="H157" s="2" t="s">
        <v>14</v>
      </c>
      <c r="I157" s="16" t="str">
        <f t="shared" si="28"/>
        <v/>
      </c>
      <c r="J157" s="16">
        <f t="shared" si="29"/>
        <v>-0.86671524</v>
      </c>
      <c r="K157" s="16" t="str">
        <f t="shared" si="30"/>
        <v/>
      </c>
      <c r="L157" s="16" t="str">
        <f t="shared" si="31"/>
        <v/>
      </c>
      <c r="M157" s="2" t="s">
        <v>14</v>
      </c>
      <c r="N157" s="16" t="str">
        <f t="shared" si="32"/>
        <v/>
      </c>
      <c r="O157" s="16">
        <f t="shared" si="33"/>
        <v>-0.86671524</v>
      </c>
      <c r="P157" s="16" t="str">
        <f t="shared" si="34"/>
        <v/>
      </c>
    </row>
    <row r="158" spans="1:16" x14ac:dyDescent="0.35">
      <c r="A158" s="1" t="s">
        <v>193</v>
      </c>
      <c r="B158" s="3">
        <v>-0.91356722000000001</v>
      </c>
      <c r="C158" s="3">
        <v>0.33212353</v>
      </c>
      <c r="D158" s="3">
        <v>-2.7506849999999998</v>
      </c>
      <c r="E158" s="3">
        <v>5.9470800000000004E-3</v>
      </c>
      <c r="F158" s="3">
        <v>-1.5645173999999999</v>
      </c>
      <c r="G158" s="3">
        <v>-0.26261707000000001</v>
      </c>
      <c r="H158" s="2" t="s">
        <v>13</v>
      </c>
      <c r="I158" s="16" t="str">
        <f t="shared" si="28"/>
        <v/>
      </c>
      <c r="J158" s="16" t="str">
        <f t="shared" si="29"/>
        <v/>
      </c>
      <c r="K158" s="16">
        <f t="shared" si="30"/>
        <v>-0.91356722000000001</v>
      </c>
      <c r="L158" s="16" t="str">
        <f t="shared" si="31"/>
        <v/>
      </c>
      <c r="M158" s="2" t="s">
        <v>14</v>
      </c>
      <c r="N158" s="16" t="str">
        <f t="shared" si="32"/>
        <v/>
      </c>
      <c r="O158" s="16">
        <f t="shared" si="33"/>
        <v>-0.91356722000000001</v>
      </c>
      <c r="P158" s="16" t="str">
        <f t="shared" si="34"/>
        <v/>
      </c>
    </row>
    <row r="159" spans="1:16" x14ac:dyDescent="0.35">
      <c r="A159" s="1" t="s">
        <v>295</v>
      </c>
      <c r="B159" s="3">
        <v>-1.0609542000000001</v>
      </c>
      <c r="C159" s="3">
        <v>0.46163232999999998</v>
      </c>
      <c r="D159" s="3">
        <v>-2.2982665999999998</v>
      </c>
      <c r="E159" s="3">
        <v>2.1546619999999999E-2</v>
      </c>
      <c r="F159" s="3">
        <v>-1.9657369</v>
      </c>
      <c r="G159" s="3">
        <v>-0.15617141000000001</v>
      </c>
      <c r="H159" s="2" t="s">
        <v>13</v>
      </c>
      <c r="I159" s="16" t="str">
        <f t="shared" si="28"/>
        <v/>
      </c>
      <c r="J159" s="16" t="str">
        <f t="shared" si="29"/>
        <v/>
      </c>
      <c r="K159" s="16">
        <f t="shared" si="30"/>
        <v>-1.0609542000000001</v>
      </c>
      <c r="L159" s="16" t="str">
        <f t="shared" si="31"/>
        <v/>
      </c>
      <c r="M159" s="2" t="s">
        <v>17</v>
      </c>
      <c r="N159" s="16">
        <f t="shared" si="32"/>
        <v>-1.0609542000000001</v>
      </c>
      <c r="O159" s="16" t="str">
        <f t="shared" si="33"/>
        <v/>
      </c>
      <c r="P159" s="16" t="str">
        <f t="shared" si="34"/>
        <v/>
      </c>
    </row>
    <row r="160" spans="1:16" x14ac:dyDescent="0.35">
      <c r="A160" s="1" t="s">
        <v>87</v>
      </c>
      <c r="B160" s="3">
        <v>-1.0776135</v>
      </c>
      <c r="C160" s="3">
        <v>0.56569787000000005</v>
      </c>
      <c r="D160" s="3">
        <v>-1.9049275000000001</v>
      </c>
      <c r="E160" s="3">
        <v>5.6789489999999998E-2</v>
      </c>
      <c r="F160" s="3">
        <v>-2.1863608999999999</v>
      </c>
      <c r="G160" s="3">
        <v>3.113401E-2</v>
      </c>
      <c r="H160" s="2" t="s">
        <v>17</v>
      </c>
      <c r="I160" s="16">
        <f t="shared" si="28"/>
        <v>-1.0776135</v>
      </c>
      <c r="J160" s="16" t="str">
        <f t="shared" si="29"/>
        <v/>
      </c>
      <c r="K160" s="16" t="str">
        <f t="shared" si="30"/>
        <v/>
      </c>
      <c r="L160" s="16" t="str">
        <f t="shared" si="31"/>
        <v/>
      </c>
      <c r="M160" s="2" t="s">
        <v>10</v>
      </c>
      <c r="N160" s="16" t="str">
        <f t="shared" si="32"/>
        <v/>
      </c>
      <c r="O160" s="16" t="str">
        <f t="shared" si="33"/>
        <v/>
      </c>
      <c r="P160" s="16">
        <f t="shared" si="34"/>
        <v>-1.0776135</v>
      </c>
    </row>
    <row r="161" spans="1:16" x14ac:dyDescent="0.35">
      <c r="A161" s="1" t="s">
        <v>81</v>
      </c>
      <c r="B161" s="3">
        <v>-1.0778943999999999</v>
      </c>
      <c r="C161" s="3">
        <v>0.55703166000000004</v>
      </c>
      <c r="D161" s="3">
        <v>-1.9350685000000001</v>
      </c>
      <c r="E161" s="3">
        <v>5.2981889999999997E-2</v>
      </c>
      <c r="F161" s="3">
        <v>-2.1696564</v>
      </c>
      <c r="G161" s="3">
        <v>1.3867590000000001E-2</v>
      </c>
      <c r="H161" s="2" t="s">
        <v>14</v>
      </c>
      <c r="I161" s="16" t="str">
        <f t="shared" si="28"/>
        <v/>
      </c>
      <c r="J161" s="16">
        <f t="shared" si="29"/>
        <v>-1.0778943999999999</v>
      </c>
      <c r="K161" s="16" t="str">
        <f t="shared" si="30"/>
        <v/>
      </c>
      <c r="L161" s="16" t="str">
        <f t="shared" si="31"/>
        <v/>
      </c>
      <c r="M161" s="2" t="s">
        <v>14</v>
      </c>
      <c r="N161" s="16" t="str">
        <f t="shared" si="32"/>
        <v/>
      </c>
      <c r="O161" s="16">
        <f t="shared" si="33"/>
        <v>-1.0778943999999999</v>
      </c>
      <c r="P161" s="16" t="str">
        <f t="shared" si="34"/>
        <v/>
      </c>
    </row>
    <row r="162" spans="1:16" x14ac:dyDescent="0.35">
      <c r="A162" s="1" t="s">
        <v>117</v>
      </c>
      <c r="B162" s="3">
        <v>-1.1733058999999999</v>
      </c>
      <c r="C162" s="3">
        <v>0.7465022</v>
      </c>
      <c r="D162" s="3">
        <v>-1.5717380999999999</v>
      </c>
      <c r="E162" s="3">
        <v>0.1160113</v>
      </c>
      <c r="F162" s="3">
        <v>-2.6364234</v>
      </c>
      <c r="G162" s="3">
        <v>0.28981148000000001</v>
      </c>
      <c r="H162" s="2" t="s">
        <v>17</v>
      </c>
      <c r="I162" s="16">
        <f t="shared" si="28"/>
        <v>-1.1733058999999999</v>
      </c>
      <c r="J162" s="16" t="str">
        <f t="shared" si="29"/>
        <v/>
      </c>
      <c r="K162" s="16" t="str">
        <f t="shared" si="30"/>
        <v/>
      </c>
      <c r="L162" s="16" t="str">
        <f t="shared" si="31"/>
        <v/>
      </c>
      <c r="M162" s="2" t="s">
        <v>10</v>
      </c>
      <c r="N162" s="16" t="str">
        <f t="shared" si="32"/>
        <v/>
      </c>
      <c r="O162" s="16" t="str">
        <f t="shared" si="33"/>
        <v/>
      </c>
      <c r="P162" s="16">
        <f t="shared" si="34"/>
        <v>-1.1733058999999999</v>
      </c>
    </row>
    <row r="163" spans="1:16" x14ac:dyDescent="0.35">
      <c r="A163" s="1" t="s">
        <v>209</v>
      </c>
      <c r="B163" s="3">
        <v>-1.2107844000000001</v>
      </c>
      <c r="C163" s="3">
        <v>0.42138620999999998</v>
      </c>
      <c r="D163" s="3">
        <v>-2.8733366999999999</v>
      </c>
      <c r="E163" s="3">
        <v>4.0616100000000002E-3</v>
      </c>
      <c r="F163" s="3">
        <v>-2.0366862000000001</v>
      </c>
      <c r="G163" s="3">
        <v>-0.38488264999999999</v>
      </c>
      <c r="H163" s="2" t="s">
        <v>13</v>
      </c>
      <c r="I163" s="16" t="str">
        <f t="shared" si="28"/>
        <v/>
      </c>
      <c r="J163" s="16" t="str">
        <f t="shared" si="29"/>
        <v/>
      </c>
      <c r="K163" s="16">
        <f t="shared" si="30"/>
        <v>-1.2107844000000001</v>
      </c>
      <c r="L163" s="16" t="str">
        <f t="shared" si="31"/>
        <v/>
      </c>
      <c r="M163" s="2" t="s">
        <v>14</v>
      </c>
      <c r="N163" s="16" t="str">
        <f t="shared" si="32"/>
        <v/>
      </c>
      <c r="O163" s="16">
        <f t="shared" si="33"/>
        <v>-1.2107844000000001</v>
      </c>
      <c r="P163" s="16" t="str">
        <f t="shared" si="34"/>
        <v/>
      </c>
    </row>
    <row r="164" spans="1:16" x14ac:dyDescent="0.35">
      <c r="A164" s="1" t="s">
        <v>325</v>
      </c>
      <c r="B164" s="3">
        <v>-1.4343637</v>
      </c>
      <c r="C164" s="3">
        <v>0.80524249999999997</v>
      </c>
      <c r="D164" s="3">
        <v>-1.7812817000000001</v>
      </c>
      <c r="E164" s="3">
        <v>7.4866440000000006E-2</v>
      </c>
      <c r="F164" s="3">
        <v>-3.01261</v>
      </c>
      <c r="G164" s="3">
        <v>0.14388255999999999</v>
      </c>
      <c r="H164" s="2" t="s">
        <v>17</v>
      </c>
      <c r="I164" s="16">
        <f t="shared" si="28"/>
        <v>-1.4343637</v>
      </c>
      <c r="J164" s="16" t="str">
        <f t="shared" si="29"/>
        <v/>
      </c>
      <c r="K164" s="16" t="str">
        <f t="shared" si="30"/>
        <v/>
      </c>
      <c r="L164" s="16" t="str">
        <f t="shared" si="31"/>
        <v/>
      </c>
      <c r="M164" s="2" t="s">
        <v>17</v>
      </c>
      <c r="N164" s="16">
        <f t="shared" si="32"/>
        <v>-1.4343637</v>
      </c>
      <c r="O164" s="16" t="str">
        <f t="shared" si="33"/>
        <v/>
      </c>
      <c r="P164" s="16" t="str">
        <f t="shared" si="34"/>
        <v/>
      </c>
    </row>
  </sheetData>
  <autoFilter ref="A3:M164" xr:uid="{00000000-0009-0000-0000-00000B000000}">
    <sortState xmlns:xlrd2="http://schemas.microsoft.com/office/spreadsheetml/2017/richdata2" ref="A4:M164">
      <sortCondition descending="1" ref="B3:B164"/>
    </sortState>
  </autoFilter>
  <mergeCells count="2">
    <mergeCell ref="I2:L2"/>
    <mergeCell ref="N2:P2"/>
  </mergeCells>
  <pageMargins left="0.7" right="0.7" top="0.75" bottom="0.75" header="0.3" footer="0.3"/>
  <pageSetup paperSize="9" scale="93"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U167"/>
  <sheetViews>
    <sheetView zoomScale="68" zoomScaleNormal="68" workbookViewId="0">
      <pane xSplit="1" ySplit="3" topLeftCell="B4" activePane="bottomRight" state="frozen"/>
      <selection pane="topRight" activeCell="B1" sqref="B1"/>
      <selection pane="bottomLeft" activeCell="A3" sqref="A3"/>
      <selection pane="bottomRight"/>
    </sheetView>
  </sheetViews>
  <sheetFormatPr defaultColWidth="11" defaultRowHeight="15.5" x14ac:dyDescent="0.35"/>
  <cols>
    <col min="1" max="1" width="29.75" style="1" bestFit="1" customWidth="1"/>
    <col min="2" max="2" width="18.5" style="1" customWidth="1"/>
    <col min="3" max="3" width="16.58203125" style="2" customWidth="1"/>
    <col min="4" max="4" width="31" style="2" bestFit="1" customWidth="1"/>
    <col min="5" max="9" width="11" style="2"/>
    <col min="10" max="10" width="50.08203125" style="2" bestFit="1" customWidth="1"/>
    <col min="11" max="14" width="30.25" style="2" customWidth="1"/>
    <col min="15" max="15" width="50.08203125" style="2" bestFit="1" customWidth="1"/>
    <col min="16" max="18" width="24.25" style="2" customWidth="1"/>
    <col min="19" max="20" width="11" style="2"/>
    <col min="21" max="21" width="131" style="2" customWidth="1"/>
    <col min="22" max="16384" width="11" style="2"/>
  </cols>
  <sheetData>
    <row r="1" spans="1:21" x14ac:dyDescent="0.35">
      <c r="A1" s="1" t="s">
        <v>335</v>
      </c>
    </row>
    <row r="2" spans="1:21" x14ac:dyDescent="0.35">
      <c r="K2" s="129" t="s">
        <v>5</v>
      </c>
      <c r="L2" s="129"/>
      <c r="M2" s="129"/>
      <c r="N2" s="129"/>
      <c r="P2" s="129" t="s">
        <v>6</v>
      </c>
      <c r="Q2" s="129"/>
      <c r="R2" s="129"/>
    </row>
    <row r="3" spans="1:21" s="1" customFormat="1" x14ac:dyDescent="0.35">
      <c r="A3" s="1" t="s">
        <v>0</v>
      </c>
      <c r="B3" s="1" t="s">
        <v>756</v>
      </c>
      <c r="C3" s="1" t="s">
        <v>336</v>
      </c>
      <c r="D3" s="1" t="s">
        <v>337</v>
      </c>
      <c r="E3" s="1" t="s">
        <v>338</v>
      </c>
      <c r="F3" s="1" t="s">
        <v>339</v>
      </c>
      <c r="G3" s="1" t="s">
        <v>340</v>
      </c>
      <c r="H3" s="1" t="s">
        <v>341</v>
      </c>
      <c r="I3" s="1" t="s">
        <v>342</v>
      </c>
      <c r="J3" s="8" t="s">
        <v>5</v>
      </c>
      <c r="K3" s="123" t="s">
        <v>17</v>
      </c>
      <c r="L3" s="123" t="s">
        <v>14</v>
      </c>
      <c r="M3" s="123" t="s">
        <v>13</v>
      </c>
      <c r="N3" s="123" t="s">
        <v>9</v>
      </c>
      <c r="O3" s="8" t="s">
        <v>6</v>
      </c>
      <c r="P3" s="123" t="s">
        <v>17</v>
      </c>
      <c r="Q3" s="123" t="s">
        <v>14</v>
      </c>
      <c r="R3" s="123" t="s">
        <v>10</v>
      </c>
    </row>
    <row r="4" spans="1:21" x14ac:dyDescent="0.35">
      <c r="A4" s="1" t="s">
        <v>181</v>
      </c>
      <c r="B4" s="1">
        <v>-59.617691284087115</v>
      </c>
      <c r="C4" s="3">
        <v>3.6271135999999999</v>
      </c>
      <c r="D4" s="3">
        <f>(EXP(C4)^(1/(1-5))-1)*100</f>
        <v>-59.617691284087115</v>
      </c>
      <c r="E4" s="3">
        <v>0.64440642999999997</v>
      </c>
      <c r="F4" s="3">
        <v>5.6286117000000004</v>
      </c>
      <c r="G4" s="3">
        <v>1.817E-8</v>
      </c>
      <c r="H4" s="3">
        <v>2.3641002000000002</v>
      </c>
      <c r="I4" s="3">
        <v>4.8901269999999997</v>
      </c>
      <c r="J4" s="2" t="s">
        <v>17</v>
      </c>
      <c r="K4" s="16">
        <f>IF($J4=$K$3,$B4,"")</f>
        <v>-59.617691284087115</v>
      </c>
      <c r="L4" s="16" t="str">
        <f>IF($J4=$L$3,$B4,"")</f>
        <v/>
      </c>
      <c r="M4" s="16" t="str">
        <f>IF($J4=$M$3,$B4,"")</f>
        <v/>
      </c>
      <c r="N4" s="16" t="str">
        <f>IF($J4=$N$3,$B4,"")</f>
        <v/>
      </c>
      <c r="O4" s="2" t="s">
        <v>10</v>
      </c>
      <c r="P4" s="16" t="str">
        <f>IF($O4=$P$3,$C4,"")</f>
        <v/>
      </c>
      <c r="Q4" s="16" t="str">
        <f>IF($O4=$Q$3,$C4,"")</f>
        <v/>
      </c>
      <c r="R4" s="16">
        <f>IF($O4=$R$3,$C4,"")</f>
        <v>3.6271135999999999</v>
      </c>
      <c r="U4" s="67" t="s">
        <v>757</v>
      </c>
    </row>
    <row r="5" spans="1:21" x14ac:dyDescent="0.35">
      <c r="A5" s="1" t="s">
        <v>53</v>
      </c>
      <c r="B5" s="1">
        <v>-58.569120435957011</v>
      </c>
      <c r="C5" s="3">
        <v>3.5245747999999999</v>
      </c>
      <c r="D5" s="3">
        <f t="shared" ref="D5:D68" si="0">(EXP(C5)^(1/(1-5))-1)*100</f>
        <v>-58.569120435957011</v>
      </c>
      <c r="E5" s="3">
        <v>0.56482261</v>
      </c>
      <c r="F5" s="3">
        <v>6.2401448000000004</v>
      </c>
      <c r="G5" s="3">
        <v>4.372E-10</v>
      </c>
      <c r="H5" s="3">
        <v>2.4175428999999999</v>
      </c>
      <c r="I5" s="3">
        <v>4.6316068000000001</v>
      </c>
      <c r="J5" s="2" t="s">
        <v>17</v>
      </c>
      <c r="K5" s="16">
        <f t="shared" ref="K5:K68" si="1">IF($J5=$K$3,$B5,"")</f>
        <v>-58.569120435957011</v>
      </c>
      <c r="L5" s="16" t="str">
        <f t="shared" ref="L5:L68" si="2">IF($J5=$L$3,$B5,"")</f>
        <v/>
      </c>
      <c r="M5" s="16" t="str">
        <f t="shared" ref="M5:M68" si="3">IF($J5=$M$3,$B5,"")</f>
        <v/>
      </c>
      <c r="N5" s="16" t="str">
        <f t="shared" ref="N5:N68" si="4">IF($J5=$N$3,$B5,"")</f>
        <v/>
      </c>
      <c r="O5" s="2" t="s">
        <v>17</v>
      </c>
      <c r="P5" s="16">
        <f t="shared" ref="P5:P68" si="5">IF($O5=$P$3,$C5,"")</f>
        <v>3.5245747999999999</v>
      </c>
      <c r="Q5" s="16" t="str">
        <f t="shared" ref="Q5:Q68" si="6">IF($O5=$Q$3,$C5,"")</f>
        <v/>
      </c>
      <c r="R5" s="16" t="str">
        <f t="shared" ref="R5:R68" si="7">IF($O5=$R$3,$C5,"")</f>
        <v/>
      </c>
    </row>
    <row r="6" spans="1:21" x14ac:dyDescent="0.35">
      <c r="A6" s="1" t="s">
        <v>69</v>
      </c>
      <c r="B6" s="1">
        <v>-57.481123256653213</v>
      </c>
      <c r="C6" s="3">
        <v>3.4208881999999998</v>
      </c>
      <c r="D6" s="3">
        <f t="shared" si="0"/>
        <v>-57.481123256653213</v>
      </c>
      <c r="E6" s="3">
        <v>0.60797175999999997</v>
      </c>
      <c r="F6" s="3">
        <v>5.6267223</v>
      </c>
      <c r="G6" s="3">
        <v>1.8369999999999998E-8</v>
      </c>
      <c r="H6" s="3">
        <v>2.2292855</v>
      </c>
      <c r="I6" s="3">
        <v>4.6124910000000003</v>
      </c>
      <c r="J6" s="2" t="s">
        <v>17</v>
      </c>
      <c r="K6" s="16">
        <f t="shared" si="1"/>
        <v>-57.481123256653213</v>
      </c>
      <c r="L6" s="16" t="str">
        <f t="shared" si="2"/>
        <v/>
      </c>
      <c r="M6" s="16" t="str">
        <f t="shared" si="3"/>
        <v/>
      </c>
      <c r="N6" s="16" t="str">
        <f t="shared" si="4"/>
        <v/>
      </c>
      <c r="O6" s="2" t="s">
        <v>10</v>
      </c>
      <c r="P6" s="16" t="str">
        <f t="shared" si="5"/>
        <v/>
      </c>
      <c r="Q6" s="16" t="str">
        <f t="shared" si="6"/>
        <v/>
      </c>
      <c r="R6" s="16">
        <f t="shared" si="7"/>
        <v>3.4208881999999998</v>
      </c>
    </row>
    <row r="7" spans="1:21" x14ac:dyDescent="0.35">
      <c r="A7" s="1" t="s">
        <v>137</v>
      </c>
      <c r="B7" s="1">
        <v>-52.818507342324537</v>
      </c>
      <c r="C7" s="3">
        <v>3.0046738999999998</v>
      </c>
      <c r="D7" s="3">
        <f t="shared" si="0"/>
        <v>-52.818507342324537</v>
      </c>
      <c r="E7" s="3">
        <v>0.73941444000000001</v>
      </c>
      <c r="F7" s="3">
        <v>4.0635857</v>
      </c>
      <c r="G7" s="3">
        <v>4.8319999999999998E-5</v>
      </c>
      <c r="H7" s="3">
        <v>1.5554482999999999</v>
      </c>
      <c r="I7" s="3">
        <v>4.4538995999999997</v>
      </c>
      <c r="J7" s="2" t="s">
        <v>17</v>
      </c>
      <c r="K7" s="16">
        <f t="shared" si="1"/>
        <v>-52.818507342324537</v>
      </c>
      <c r="L7" s="16" t="str">
        <f t="shared" si="2"/>
        <v/>
      </c>
      <c r="M7" s="16" t="str">
        <f t="shared" si="3"/>
        <v/>
      </c>
      <c r="N7" s="16" t="str">
        <f t="shared" si="4"/>
        <v/>
      </c>
      <c r="O7" s="2" t="s">
        <v>10</v>
      </c>
      <c r="P7" s="16" t="str">
        <f t="shared" si="5"/>
        <v/>
      </c>
      <c r="Q7" s="16" t="str">
        <f t="shared" si="6"/>
        <v/>
      </c>
      <c r="R7" s="16">
        <f t="shared" si="7"/>
        <v>3.0046738999999998</v>
      </c>
    </row>
    <row r="8" spans="1:21" x14ac:dyDescent="0.35">
      <c r="A8" s="1" t="s">
        <v>51</v>
      </c>
      <c r="B8" s="1">
        <v>-50.158904180350163</v>
      </c>
      <c r="C8" s="3">
        <v>2.7853213000000001</v>
      </c>
      <c r="D8" s="3">
        <f t="shared" si="0"/>
        <v>-50.158904180350163</v>
      </c>
      <c r="E8" s="3">
        <v>0.65145282000000004</v>
      </c>
      <c r="F8" s="3">
        <v>4.2755533999999997</v>
      </c>
      <c r="G8" s="3">
        <v>1.9069999999999999E-5</v>
      </c>
      <c r="H8" s="3">
        <v>1.5084972999999999</v>
      </c>
      <c r="I8" s="3">
        <v>4.0621454000000004</v>
      </c>
      <c r="J8" s="2" t="s">
        <v>9</v>
      </c>
      <c r="K8" s="16" t="str">
        <f t="shared" si="1"/>
        <v/>
      </c>
      <c r="L8" s="16" t="str">
        <f t="shared" si="2"/>
        <v/>
      </c>
      <c r="M8" s="16" t="str">
        <f t="shared" si="3"/>
        <v/>
      </c>
      <c r="N8" s="16">
        <f t="shared" si="4"/>
        <v>-50.158904180350163</v>
      </c>
      <c r="O8" s="2" t="s">
        <v>17</v>
      </c>
      <c r="P8" s="16">
        <f t="shared" si="5"/>
        <v>2.7853213000000001</v>
      </c>
      <c r="Q8" s="16" t="str">
        <f t="shared" si="6"/>
        <v/>
      </c>
      <c r="R8" s="16" t="str">
        <f t="shared" si="7"/>
        <v/>
      </c>
    </row>
    <row r="9" spans="1:21" x14ac:dyDescent="0.35">
      <c r="A9" s="1" t="s">
        <v>35</v>
      </c>
      <c r="B9" s="1">
        <v>-49.372215013728606</v>
      </c>
      <c r="C9" s="3">
        <v>2.7226786000000001</v>
      </c>
      <c r="D9" s="3">
        <f t="shared" si="0"/>
        <v>-49.372215013728606</v>
      </c>
      <c r="E9" s="3">
        <v>0.52204170000000005</v>
      </c>
      <c r="F9" s="3">
        <v>5.2154426999999997</v>
      </c>
      <c r="G9" s="3">
        <v>1.8339999999999999E-7</v>
      </c>
      <c r="H9" s="3">
        <v>1.6994956000000001</v>
      </c>
      <c r="I9" s="3">
        <v>3.7458615000000002</v>
      </c>
      <c r="J9" s="2" t="s">
        <v>17</v>
      </c>
      <c r="K9" s="16">
        <f t="shared" si="1"/>
        <v>-49.372215013728606</v>
      </c>
      <c r="L9" s="16" t="str">
        <f t="shared" si="2"/>
        <v/>
      </c>
      <c r="M9" s="16" t="str">
        <f t="shared" si="3"/>
        <v/>
      </c>
      <c r="N9" s="16" t="str">
        <f t="shared" si="4"/>
        <v/>
      </c>
      <c r="O9" s="2" t="s">
        <v>10</v>
      </c>
      <c r="P9" s="16" t="str">
        <f t="shared" si="5"/>
        <v/>
      </c>
      <c r="Q9" s="16" t="str">
        <f t="shared" si="6"/>
        <v/>
      </c>
      <c r="R9" s="16">
        <f t="shared" si="7"/>
        <v>2.7226786000000001</v>
      </c>
    </row>
    <row r="10" spans="1:21" x14ac:dyDescent="0.35">
      <c r="A10" s="1" t="s">
        <v>45</v>
      </c>
      <c r="B10" s="1">
        <v>-47.080324306454756</v>
      </c>
      <c r="C10" s="3">
        <v>2.5455798999999999</v>
      </c>
      <c r="D10" s="3">
        <f t="shared" si="0"/>
        <v>-47.080324306454756</v>
      </c>
      <c r="E10" s="3">
        <v>0.33015044999999998</v>
      </c>
      <c r="F10" s="3">
        <v>7.7103631000000004</v>
      </c>
      <c r="G10" s="3">
        <v>1.2549999999999999E-14</v>
      </c>
      <c r="H10" s="3">
        <v>1.8984969</v>
      </c>
      <c r="I10" s="3">
        <v>3.1926629000000002</v>
      </c>
      <c r="J10" s="2" t="s">
        <v>9</v>
      </c>
      <c r="K10" s="16" t="str">
        <f t="shared" si="1"/>
        <v/>
      </c>
      <c r="L10" s="16" t="str">
        <f t="shared" si="2"/>
        <v/>
      </c>
      <c r="M10" s="16" t="str">
        <f t="shared" si="3"/>
        <v/>
      </c>
      <c r="N10" s="16">
        <f t="shared" si="4"/>
        <v>-47.080324306454756</v>
      </c>
      <c r="O10" s="2" t="s">
        <v>17</v>
      </c>
      <c r="P10" s="16">
        <f t="shared" si="5"/>
        <v>2.5455798999999999</v>
      </c>
      <c r="Q10" s="16" t="str">
        <f t="shared" si="6"/>
        <v/>
      </c>
      <c r="R10" s="16" t="str">
        <f t="shared" si="7"/>
        <v/>
      </c>
    </row>
    <row r="11" spans="1:21" x14ac:dyDescent="0.35">
      <c r="A11" s="1" t="s">
        <v>289</v>
      </c>
      <c r="B11" s="1">
        <v>-45.983364659282969</v>
      </c>
      <c r="C11" s="3">
        <v>2.4635125000000002</v>
      </c>
      <c r="D11" s="3">
        <f t="shared" si="0"/>
        <v>-45.983364659282969</v>
      </c>
      <c r="E11" s="3">
        <v>0.65355423999999995</v>
      </c>
      <c r="F11" s="3">
        <v>3.7694078000000002</v>
      </c>
      <c r="G11" s="3">
        <v>1.6364E-4</v>
      </c>
      <c r="H11" s="3">
        <v>1.1825696999999999</v>
      </c>
      <c r="I11" s="3">
        <v>3.7444552999999998</v>
      </c>
      <c r="J11" s="2" t="s">
        <v>9</v>
      </c>
      <c r="K11" s="16" t="str">
        <f t="shared" si="1"/>
        <v/>
      </c>
      <c r="L11" s="16" t="str">
        <f t="shared" si="2"/>
        <v/>
      </c>
      <c r="M11" s="16" t="str">
        <f t="shared" si="3"/>
        <v/>
      </c>
      <c r="N11" s="16">
        <f t="shared" si="4"/>
        <v>-45.983364659282969</v>
      </c>
      <c r="O11" s="2" t="s">
        <v>10</v>
      </c>
      <c r="P11" s="16" t="str">
        <f t="shared" si="5"/>
        <v/>
      </c>
      <c r="Q11" s="16" t="str">
        <f t="shared" si="6"/>
        <v/>
      </c>
      <c r="R11" s="16">
        <f t="shared" si="7"/>
        <v>2.4635125000000002</v>
      </c>
    </row>
    <row r="12" spans="1:21" x14ac:dyDescent="0.35">
      <c r="A12" s="1" t="s">
        <v>195</v>
      </c>
      <c r="B12" s="1">
        <v>-44.396749543916094</v>
      </c>
      <c r="C12" s="3">
        <v>2.3477141000000001</v>
      </c>
      <c r="D12" s="3">
        <f t="shared" si="0"/>
        <v>-44.396749543916094</v>
      </c>
      <c r="E12" s="3">
        <v>0.36806650000000002</v>
      </c>
      <c r="F12" s="3">
        <v>6.3785052999999996</v>
      </c>
      <c r="G12" s="3">
        <v>1.7879999999999999E-10</v>
      </c>
      <c r="H12" s="3">
        <v>1.626317</v>
      </c>
      <c r="I12" s="3">
        <v>3.0691112</v>
      </c>
      <c r="J12" s="2" t="s">
        <v>17</v>
      </c>
      <c r="K12" s="16">
        <f t="shared" si="1"/>
        <v>-44.396749543916094</v>
      </c>
      <c r="L12" s="16" t="str">
        <f t="shared" si="2"/>
        <v/>
      </c>
      <c r="M12" s="16" t="str">
        <f t="shared" si="3"/>
        <v/>
      </c>
      <c r="N12" s="16" t="str">
        <f t="shared" si="4"/>
        <v/>
      </c>
      <c r="O12" s="2" t="s">
        <v>10</v>
      </c>
      <c r="P12" s="16" t="str">
        <f t="shared" si="5"/>
        <v/>
      </c>
      <c r="Q12" s="16" t="str">
        <f t="shared" si="6"/>
        <v/>
      </c>
      <c r="R12" s="16">
        <f t="shared" si="7"/>
        <v>2.3477141000000001</v>
      </c>
    </row>
    <row r="13" spans="1:21" x14ac:dyDescent="0.35">
      <c r="A13" s="1" t="s">
        <v>203</v>
      </c>
      <c r="B13" s="1">
        <v>-43.969562997303193</v>
      </c>
      <c r="C13" s="3">
        <v>2.3171005</v>
      </c>
      <c r="D13" s="3">
        <f t="shared" si="0"/>
        <v>-43.969562997303193</v>
      </c>
      <c r="E13" s="3">
        <v>0.62262167000000002</v>
      </c>
      <c r="F13" s="3">
        <v>3.7215224999999998</v>
      </c>
      <c r="G13" s="3">
        <v>1.9803E-4</v>
      </c>
      <c r="H13" s="3">
        <v>1.0967845000000001</v>
      </c>
      <c r="I13" s="3">
        <v>3.5374165999999998</v>
      </c>
      <c r="J13" s="2" t="s">
        <v>17</v>
      </c>
      <c r="K13" s="16">
        <f t="shared" si="1"/>
        <v>-43.969562997303193</v>
      </c>
      <c r="L13" s="16" t="str">
        <f t="shared" si="2"/>
        <v/>
      </c>
      <c r="M13" s="16" t="str">
        <f t="shared" si="3"/>
        <v/>
      </c>
      <c r="N13" s="16" t="str">
        <f t="shared" si="4"/>
        <v/>
      </c>
      <c r="O13" s="2" t="s">
        <v>10</v>
      </c>
      <c r="P13" s="16" t="str">
        <f t="shared" si="5"/>
        <v/>
      </c>
      <c r="Q13" s="16" t="str">
        <f t="shared" si="6"/>
        <v/>
      </c>
      <c r="R13" s="16">
        <f t="shared" si="7"/>
        <v>2.3171005</v>
      </c>
    </row>
    <row r="14" spans="1:21" x14ac:dyDescent="0.35">
      <c r="A14" s="1" t="s">
        <v>287</v>
      </c>
      <c r="B14" s="1">
        <v>-43.567422274759068</v>
      </c>
      <c r="C14" s="3">
        <v>2.2884943</v>
      </c>
      <c r="D14" s="3">
        <f t="shared" si="0"/>
        <v>-43.567422274759068</v>
      </c>
      <c r="E14" s="3">
        <v>0.59124189999999999</v>
      </c>
      <c r="F14" s="3">
        <v>3.8706564999999999</v>
      </c>
      <c r="G14" s="3">
        <v>1.0854E-4</v>
      </c>
      <c r="H14" s="3">
        <v>1.1296815</v>
      </c>
      <c r="I14" s="3">
        <v>3.4473072</v>
      </c>
      <c r="J14" s="2" t="s">
        <v>17</v>
      </c>
      <c r="K14" s="16">
        <f t="shared" si="1"/>
        <v>-43.567422274759068</v>
      </c>
      <c r="L14" s="16" t="str">
        <f t="shared" si="2"/>
        <v/>
      </c>
      <c r="M14" s="16" t="str">
        <f t="shared" si="3"/>
        <v/>
      </c>
      <c r="N14" s="16" t="str">
        <f t="shared" si="4"/>
        <v/>
      </c>
      <c r="O14" s="2" t="s">
        <v>17</v>
      </c>
      <c r="P14" s="16">
        <f t="shared" si="5"/>
        <v>2.2884943</v>
      </c>
      <c r="Q14" s="16" t="str">
        <f t="shared" si="6"/>
        <v/>
      </c>
      <c r="R14" s="16" t="str">
        <f t="shared" si="7"/>
        <v/>
      </c>
    </row>
    <row r="15" spans="1:21" x14ac:dyDescent="0.35">
      <c r="A15" s="1" t="s">
        <v>77</v>
      </c>
      <c r="B15" s="1">
        <v>-42.598640599071388</v>
      </c>
      <c r="C15" s="3">
        <v>2.2204088</v>
      </c>
      <c r="D15" s="3">
        <f t="shared" si="0"/>
        <v>-42.598640599071388</v>
      </c>
      <c r="E15" s="3">
        <v>0.26763261999999999</v>
      </c>
      <c r="F15" s="3">
        <v>8.2964804000000001</v>
      </c>
      <c r="G15" s="3">
        <v>1.072E-16</v>
      </c>
      <c r="H15" s="3">
        <v>1.6958584999999999</v>
      </c>
      <c r="I15" s="3">
        <v>2.7449591</v>
      </c>
      <c r="J15" s="2" t="s">
        <v>17</v>
      </c>
      <c r="K15" s="16">
        <f t="shared" si="1"/>
        <v>-42.598640599071388</v>
      </c>
      <c r="L15" s="16" t="str">
        <f t="shared" si="2"/>
        <v/>
      </c>
      <c r="M15" s="16" t="str">
        <f t="shared" si="3"/>
        <v/>
      </c>
      <c r="N15" s="16" t="str">
        <f t="shared" si="4"/>
        <v/>
      </c>
      <c r="O15" s="2" t="s">
        <v>17</v>
      </c>
      <c r="P15" s="16">
        <f t="shared" si="5"/>
        <v>2.2204088</v>
      </c>
      <c r="Q15" s="16" t="str">
        <f t="shared" si="6"/>
        <v/>
      </c>
      <c r="R15" s="16" t="str">
        <f t="shared" si="7"/>
        <v/>
      </c>
    </row>
    <row r="16" spans="1:21" x14ac:dyDescent="0.35">
      <c r="A16" s="1" t="s">
        <v>133</v>
      </c>
      <c r="B16" s="1">
        <v>-42.054915910054333</v>
      </c>
      <c r="C16" s="3">
        <v>2.1826978000000001</v>
      </c>
      <c r="D16" s="3">
        <f t="shared" si="0"/>
        <v>-42.054915910054333</v>
      </c>
      <c r="E16" s="3">
        <v>0.37076452999999998</v>
      </c>
      <c r="F16" s="3">
        <v>5.8870189000000002</v>
      </c>
      <c r="G16" s="3">
        <v>3.9320000000000001E-9</v>
      </c>
      <c r="H16" s="3">
        <v>1.4560127</v>
      </c>
      <c r="I16" s="3">
        <v>2.9093829000000002</v>
      </c>
      <c r="J16" s="2" t="s">
        <v>17</v>
      </c>
      <c r="K16" s="16">
        <f t="shared" si="1"/>
        <v>-42.054915910054333</v>
      </c>
      <c r="L16" s="16" t="str">
        <f t="shared" si="2"/>
        <v/>
      </c>
      <c r="M16" s="16" t="str">
        <f t="shared" si="3"/>
        <v/>
      </c>
      <c r="N16" s="16" t="str">
        <f t="shared" si="4"/>
        <v/>
      </c>
      <c r="O16" s="2" t="s">
        <v>17</v>
      </c>
      <c r="P16" s="16">
        <f t="shared" si="5"/>
        <v>2.1826978000000001</v>
      </c>
      <c r="Q16" s="16" t="str">
        <f t="shared" si="6"/>
        <v/>
      </c>
      <c r="R16" s="16" t="str">
        <f t="shared" si="7"/>
        <v/>
      </c>
    </row>
    <row r="17" spans="1:18" x14ac:dyDescent="0.35">
      <c r="A17" s="1" t="s">
        <v>93</v>
      </c>
      <c r="B17" s="1">
        <v>-41.688345094749081</v>
      </c>
      <c r="C17" s="3">
        <v>2.1574727999999999</v>
      </c>
      <c r="D17" s="3">
        <f t="shared" si="0"/>
        <v>-41.688345094749081</v>
      </c>
      <c r="E17" s="3">
        <v>0.29042324000000003</v>
      </c>
      <c r="F17" s="3">
        <v>7.4287194000000003</v>
      </c>
      <c r="G17" s="3">
        <v>1.097E-13</v>
      </c>
      <c r="H17" s="3">
        <v>1.5882537000000001</v>
      </c>
      <c r="I17" s="3">
        <v>2.7266919000000001</v>
      </c>
      <c r="J17" s="2" t="s">
        <v>17</v>
      </c>
      <c r="K17" s="16">
        <f t="shared" si="1"/>
        <v>-41.688345094749081</v>
      </c>
      <c r="L17" s="16" t="str">
        <f t="shared" si="2"/>
        <v/>
      </c>
      <c r="M17" s="16" t="str">
        <f t="shared" si="3"/>
        <v/>
      </c>
      <c r="N17" s="16" t="str">
        <f t="shared" si="4"/>
        <v/>
      </c>
      <c r="O17" s="2" t="s">
        <v>17</v>
      </c>
      <c r="P17" s="16">
        <f t="shared" si="5"/>
        <v>2.1574727999999999</v>
      </c>
      <c r="Q17" s="16" t="str">
        <f t="shared" si="6"/>
        <v/>
      </c>
      <c r="R17" s="16" t="str">
        <f t="shared" si="7"/>
        <v/>
      </c>
    </row>
    <row r="18" spans="1:18" x14ac:dyDescent="0.35">
      <c r="A18" s="1" t="s">
        <v>75</v>
      </c>
      <c r="B18" s="1">
        <v>-40.978144295073051</v>
      </c>
      <c r="C18" s="3">
        <v>2.1090494999999998</v>
      </c>
      <c r="D18" s="3">
        <f t="shared" si="0"/>
        <v>-40.978144295073051</v>
      </c>
      <c r="E18" s="3">
        <v>0.62614362999999995</v>
      </c>
      <c r="F18" s="3">
        <v>3.3683158999999998</v>
      </c>
      <c r="G18" s="3">
        <v>7.5628999999999996E-4</v>
      </c>
      <c r="H18" s="3">
        <v>0.88183058000000003</v>
      </c>
      <c r="I18" s="3">
        <v>3.3362685000000001</v>
      </c>
      <c r="J18" s="2" t="s">
        <v>17</v>
      </c>
      <c r="K18" s="16">
        <f t="shared" si="1"/>
        <v>-40.978144295073051</v>
      </c>
      <c r="L18" s="16" t="str">
        <f t="shared" si="2"/>
        <v/>
      </c>
      <c r="M18" s="16" t="str">
        <f t="shared" si="3"/>
        <v/>
      </c>
      <c r="N18" s="16" t="str">
        <f t="shared" si="4"/>
        <v/>
      </c>
      <c r="O18" s="2" t="s">
        <v>17</v>
      </c>
      <c r="P18" s="16">
        <f t="shared" si="5"/>
        <v>2.1090494999999998</v>
      </c>
      <c r="Q18" s="16" t="str">
        <f t="shared" si="6"/>
        <v/>
      </c>
      <c r="R18" s="16" t="str">
        <f t="shared" si="7"/>
        <v/>
      </c>
    </row>
    <row r="19" spans="1:18" x14ac:dyDescent="0.35">
      <c r="A19" s="1" t="s">
        <v>229</v>
      </c>
      <c r="B19" s="1">
        <v>-40.072908241359571</v>
      </c>
      <c r="C19" s="3">
        <v>2.0481660000000002</v>
      </c>
      <c r="D19" s="3">
        <f t="shared" si="0"/>
        <v>-40.072908241359571</v>
      </c>
      <c r="E19" s="3">
        <v>0.54119596000000003</v>
      </c>
      <c r="F19" s="3">
        <v>3.7845181999999999</v>
      </c>
      <c r="G19" s="3">
        <v>1.5401E-4</v>
      </c>
      <c r="H19" s="3">
        <v>0.98744138999999997</v>
      </c>
      <c r="I19" s="3">
        <v>3.1088906000000001</v>
      </c>
      <c r="J19" s="2" t="s">
        <v>17</v>
      </c>
      <c r="K19" s="16">
        <f t="shared" si="1"/>
        <v>-40.072908241359571</v>
      </c>
      <c r="L19" s="16" t="str">
        <f t="shared" si="2"/>
        <v/>
      </c>
      <c r="M19" s="16" t="str">
        <f t="shared" si="3"/>
        <v/>
      </c>
      <c r="N19" s="16" t="str">
        <f t="shared" si="4"/>
        <v/>
      </c>
      <c r="O19" s="2" t="s">
        <v>17</v>
      </c>
      <c r="P19" s="16">
        <f t="shared" si="5"/>
        <v>2.0481660000000002</v>
      </c>
      <c r="Q19" s="16" t="str">
        <f t="shared" si="6"/>
        <v/>
      </c>
      <c r="R19" s="16" t="str">
        <f t="shared" si="7"/>
        <v/>
      </c>
    </row>
    <row r="20" spans="1:18" x14ac:dyDescent="0.35">
      <c r="A20" s="1" t="s">
        <v>331</v>
      </c>
      <c r="B20" s="1">
        <v>-39.121934587439441</v>
      </c>
      <c r="C20" s="3">
        <v>1.9851890000000001</v>
      </c>
      <c r="D20" s="3">
        <f t="shared" si="0"/>
        <v>-39.121934587439441</v>
      </c>
      <c r="E20" s="3">
        <v>0.65698060000000003</v>
      </c>
      <c r="F20" s="3">
        <v>3.0216858000000002</v>
      </c>
      <c r="G20" s="3">
        <v>2.5137100000000002E-3</v>
      </c>
      <c r="H20" s="3">
        <v>0.69753063999999998</v>
      </c>
      <c r="I20" s="3">
        <v>3.2728473</v>
      </c>
      <c r="J20" s="2" t="s">
        <v>17</v>
      </c>
      <c r="K20" s="16">
        <f t="shared" si="1"/>
        <v>-39.121934587439441</v>
      </c>
      <c r="L20" s="16" t="str">
        <f t="shared" si="2"/>
        <v/>
      </c>
      <c r="M20" s="16" t="str">
        <f t="shared" si="3"/>
        <v/>
      </c>
      <c r="N20" s="16" t="str">
        <f t="shared" si="4"/>
        <v/>
      </c>
      <c r="O20" s="2" t="s">
        <v>10</v>
      </c>
      <c r="P20" s="16" t="str">
        <f t="shared" si="5"/>
        <v/>
      </c>
      <c r="Q20" s="16" t="str">
        <f t="shared" si="6"/>
        <v/>
      </c>
      <c r="R20" s="16">
        <f t="shared" si="7"/>
        <v>1.9851890000000001</v>
      </c>
    </row>
    <row r="21" spans="1:18" x14ac:dyDescent="0.35">
      <c r="A21" s="1" t="s">
        <v>175</v>
      </c>
      <c r="B21" s="1">
        <v>-39.040723919494226</v>
      </c>
      <c r="C21" s="3">
        <v>1.9798566</v>
      </c>
      <c r="D21" s="3">
        <f t="shared" si="0"/>
        <v>-39.040723919494226</v>
      </c>
      <c r="E21" s="3">
        <v>0.43002364999999998</v>
      </c>
      <c r="F21" s="3">
        <v>4.6040644000000004</v>
      </c>
      <c r="G21" s="3">
        <v>4.143E-6</v>
      </c>
      <c r="H21" s="3">
        <v>1.1370256999999999</v>
      </c>
      <c r="I21" s="3">
        <v>2.8226874</v>
      </c>
      <c r="J21" s="2" t="s">
        <v>17</v>
      </c>
      <c r="K21" s="16">
        <f t="shared" si="1"/>
        <v>-39.040723919494226</v>
      </c>
      <c r="L21" s="16" t="str">
        <f t="shared" si="2"/>
        <v/>
      </c>
      <c r="M21" s="16" t="str">
        <f t="shared" si="3"/>
        <v/>
      </c>
      <c r="N21" s="16" t="str">
        <f t="shared" si="4"/>
        <v/>
      </c>
      <c r="O21" s="2" t="s">
        <v>17</v>
      </c>
      <c r="P21" s="16">
        <f t="shared" si="5"/>
        <v>1.9798566</v>
      </c>
      <c r="Q21" s="16" t="str">
        <f t="shared" si="6"/>
        <v/>
      </c>
      <c r="R21" s="16" t="str">
        <f t="shared" si="7"/>
        <v/>
      </c>
    </row>
    <row r="22" spans="1:18" x14ac:dyDescent="0.35">
      <c r="A22" s="1" t="s">
        <v>119</v>
      </c>
      <c r="B22" s="1">
        <v>-38.843383282068054</v>
      </c>
      <c r="C22" s="3">
        <v>1.9669285000000001</v>
      </c>
      <c r="D22" s="3">
        <f t="shared" si="0"/>
        <v>-38.843383282068054</v>
      </c>
      <c r="E22" s="3">
        <v>0.55196078999999998</v>
      </c>
      <c r="F22" s="3">
        <v>3.5635295</v>
      </c>
      <c r="G22" s="3">
        <v>3.659E-4</v>
      </c>
      <c r="H22" s="3">
        <v>0.88510527000000006</v>
      </c>
      <c r="I22" s="3">
        <v>3.0487517999999998</v>
      </c>
      <c r="J22" s="2" t="s">
        <v>17</v>
      </c>
      <c r="K22" s="16">
        <f t="shared" si="1"/>
        <v>-38.843383282068054</v>
      </c>
      <c r="L22" s="16" t="str">
        <f t="shared" si="2"/>
        <v/>
      </c>
      <c r="M22" s="16" t="str">
        <f t="shared" si="3"/>
        <v/>
      </c>
      <c r="N22" s="16" t="str">
        <f t="shared" si="4"/>
        <v/>
      </c>
      <c r="O22" s="2" t="s">
        <v>10</v>
      </c>
      <c r="P22" s="16" t="str">
        <f t="shared" si="5"/>
        <v/>
      </c>
      <c r="Q22" s="16" t="str">
        <f t="shared" si="6"/>
        <v/>
      </c>
      <c r="R22" s="16">
        <f t="shared" si="7"/>
        <v>1.9669285000000001</v>
      </c>
    </row>
    <row r="23" spans="1:18" x14ac:dyDescent="0.35">
      <c r="A23" s="1" t="s">
        <v>249</v>
      </c>
      <c r="B23" s="1">
        <v>-36.933937632814917</v>
      </c>
      <c r="C23" s="3">
        <v>1.8439496</v>
      </c>
      <c r="D23" s="3">
        <f t="shared" si="0"/>
        <v>-36.933937632814917</v>
      </c>
      <c r="E23" s="3">
        <v>0.62131340000000002</v>
      </c>
      <c r="F23" s="3">
        <v>2.9678252000000001</v>
      </c>
      <c r="G23" s="3">
        <v>2.9991499999999999E-3</v>
      </c>
      <c r="H23" s="3">
        <v>0.62619767999999998</v>
      </c>
      <c r="I23" s="3">
        <v>3.0617014999999999</v>
      </c>
      <c r="J23" s="2" t="s">
        <v>9</v>
      </c>
      <c r="K23" s="16" t="str">
        <f t="shared" si="1"/>
        <v/>
      </c>
      <c r="L23" s="16" t="str">
        <f t="shared" si="2"/>
        <v/>
      </c>
      <c r="M23" s="16" t="str">
        <f t="shared" si="3"/>
        <v/>
      </c>
      <c r="N23" s="16">
        <f t="shared" si="4"/>
        <v>-36.933937632814917</v>
      </c>
      <c r="O23" s="2" t="s">
        <v>17</v>
      </c>
      <c r="P23" s="16">
        <f t="shared" si="5"/>
        <v>1.8439496</v>
      </c>
      <c r="Q23" s="16" t="str">
        <f t="shared" si="6"/>
        <v/>
      </c>
      <c r="R23" s="16" t="str">
        <f t="shared" si="7"/>
        <v/>
      </c>
    </row>
    <row r="24" spans="1:18" x14ac:dyDescent="0.35">
      <c r="A24" s="1" t="s">
        <v>275</v>
      </c>
      <c r="B24" s="1">
        <v>-36.648602849696765</v>
      </c>
      <c r="C24" s="3">
        <v>1.8258928999999999</v>
      </c>
      <c r="D24" s="3">
        <f t="shared" si="0"/>
        <v>-36.648602849696765</v>
      </c>
      <c r="E24" s="3">
        <v>0.41354010000000002</v>
      </c>
      <c r="F24" s="3">
        <v>4.4152741000000004</v>
      </c>
      <c r="G24" s="3">
        <v>1.009E-5</v>
      </c>
      <c r="H24" s="3">
        <v>1.0153692000000001</v>
      </c>
      <c r="I24" s="3">
        <v>2.6364166</v>
      </c>
      <c r="J24" s="2" t="s">
        <v>17</v>
      </c>
      <c r="K24" s="16">
        <f t="shared" si="1"/>
        <v>-36.648602849696765</v>
      </c>
      <c r="L24" s="16" t="str">
        <f t="shared" si="2"/>
        <v/>
      </c>
      <c r="M24" s="16" t="str">
        <f t="shared" si="3"/>
        <v/>
      </c>
      <c r="N24" s="16" t="str">
        <f t="shared" si="4"/>
        <v/>
      </c>
      <c r="O24" s="2" t="s">
        <v>17</v>
      </c>
      <c r="P24" s="16">
        <f t="shared" si="5"/>
        <v>1.8258928999999999</v>
      </c>
      <c r="Q24" s="16" t="str">
        <f t="shared" si="6"/>
        <v/>
      </c>
      <c r="R24" s="16" t="str">
        <f t="shared" si="7"/>
        <v/>
      </c>
    </row>
    <row r="25" spans="1:18" x14ac:dyDescent="0.35">
      <c r="A25" s="1" t="s">
        <v>165</v>
      </c>
      <c r="B25" s="1">
        <v>-36.602580356341441</v>
      </c>
      <c r="C25" s="3">
        <v>1.8229880999999999</v>
      </c>
      <c r="D25" s="3">
        <f t="shared" si="0"/>
        <v>-36.602580356341441</v>
      </c>
      <c r="E25" s="3">
        <v>0.43197031000000002</v>
      </c>
      <c r="F25" s="3">
        <v>4.2201700000000004</v>
      </c>
      <c r="G25" s="3">
        <v>2.4409999999999998E-5</v>
      </c>
      <c r="H25" s="3">
        <v>0.97634188</v>
      </c>
      <c r="I25" s="3">
        <v>2.6696344000000001</v>
      </c>
      <c r="J25" s="2" t="s">
        <v>17</v>
      </c>
      <c r="K25" s="16">
        <f t="shared" si="1"/>
        <v>-36.602580356341441</v>
      </c>
      <c r="L25" s="16" t="str">
        <f t="shared" si="2"/>
        <v/>
      </c>
      <c r="M25" s="16" t="str">
        <f t="shared" si="3"/>
        <v/>
      </c>
      <c r="N25" s="16" t="str">
        <f t="shared" si="4"/>
        <v/>
      </c>
      <c r="O25" s="2" t="s">
        <v>10</v>
      </c>
      <c r="P25" s="16" t="str">
        <f t="shared" si="5"/>
        <v/>
      </c>
      <c r="Q25" s="16" t="str">
        <f t="shared" si="6"/>
        <v/>
      </c>
      <c r="R25" s="16">
        <f t="shared" si="7"/>
        <v>1.8229880999999999</v>
      </c>
    </row>
    <row r="26" spans="1:18" x14ac:dyDescent="0.35">
      <c r="A26" s="1" t="s">
        <v>213</v>
      </c>
      <c r="B26" s="1">
        <v>-35.975976123951227</v>
      </c>
      <c r="C26" s="3">
        <v>1.7836472000000001</v>
      </c>
      <c r="D26" s="3">
        <f t="shared" si="0"/>
        <v>-35.975976123951227</v>
      </c>
      <c r="E26" s="3">
        <v>0.46570239000000002</v>
      </c>
      <c r="F26" s="3">
        <v>3.8300152000000001</v>
      </c>
      <c r="G26" s="3">
        <v>1.2814E-4</v>
      </c>
      <c r="H26" s="3">
        <v>0.87088732999999996</v>
      </c>
      <c r="I26" s="3">
        <v>2.6964071000000001</v>
      </c>
      <c r="J26" s="2" t="s">
        <v>9</v>
      </c>
      <c r="K26" s="16" t="str">
        <f t="shared" si="1"/>
        <v/>
      </c>
      <c r="L26" s="16" t="str">
        <f t="shared" si="2"/>
        <v/>
      </c>
      <c r="M26" s="16" t="str">
        <f t="shared" si="3"/>
        <v/>
      </c>
      <c r="N26" s="16">
        <f t="shared" si="4"/>
        <v>-35.975976123951227</v>
      </c>
      <c r="O26" s="2" t="s">
        <v>10</v>
      </c>
      <c r="P26" s="16" t="str">
        <f t="shared" si="5"/>
        <v/>
      </c>
      <c r="Q26" s="16" t="str">
        <f t="shared" si="6"/>
        <v/>
      </c>
      <c r="R26" s="16">
        <f t="shared" si="7"/>
        <v>1.7836472000000001</v>
      </c>
    </row>
    <row r="27" spans="1:18" x14ac:dyDescent="0.35">
      <c r="A27" s="1" t="s">
        <v>199</v>
      </c>
      <c r="B27" s="1">
        <v>-35.919850486576131</v>
      </c>
      <c r="C27" s="3">
        <v>1.7801422</v>
      </c>
      <c r="D27" s="3">
        <f t="shared" si="0"/>
        <v>-35.919850486576131</v>
      </c>
      <c r="E27" s="3">
        <v>0.36348656000000001</v>
      </c>
      <c r="F27" s="3">
        <v>4.8974085000000001</v>
      </c>
      <c r="G27" s="3">
        <v>9.710999999999999E-7</v>
      </c>
      <c r="H27" s="3">
        <v>1.0677216</v>
      </c>
      <c r="I27" s="3">
        <v>2.4925627000000001</v>
      </c>
      <c r="J27" s="2" t="s">
        <v>17</v>
      </c>
      <c r="K27" s="16">
        <f t="shared" si="1"/>
        <v>-35.919850486576131</v>
      </c>
      <c r="L27" s="16" t="str">
        <f t="shared" si="2"/>
        <v/>
      </c>
      <c r="M27" s="16" t="str">
        <f t="shared" si="3"/>
        <v/>
      </c>
      <c r="N27" s="16" t="str">
        <f t="shared" si="4"/>
        <v/>
      </c>
      <c r="O27" s="2" t="s">
        <v>17</v>
      </c>
      <c r="P27" s="16">
        <f t="shared" si="5"/>
        <v>1.7801422</v>
      </c>
      <c r="Q27" s="16" t="str">
        <f t="shared" si="6"/>
        <v/>
      </c>
      <c r="R27" s="16" t="str">
        <f t="shared" si="7"/>
        <v/>
      </c>
    </row>
    <row r="28" spans="1:18" x14ac:dyDescent="0.35">
      <c r="A28" s="1" t="s">
        <v>277</v>
      </c>
      <c r="B28" s="1">
        <v>-35.77083371807683</v>
      </c>
      <c r="C28" s="3">
        <v>1.7708511</v>
      </c>
      <c r="D28" s="3">
        <f t="shared" si="0"/>
        <v>-35.77083371807683</v>
      </c>
      <c r="E28" s="3">
        <v>0.53218869999999996</v>
      </c>
      <c r="F28" s="3">
        <v>3.3274872000000002</v>
      </c>
      <c r="G28" s="3">
        <v>8.7633000000000003E-4</v>
      </c>
      <c r="H28" s="3">
        <v>0.72778041999999998</v>
      </c>
      <c r="I28" s="3">
        <v>2.8139218000000001</v>
      </c>
      <c r="J28" s="2" t="s">
        <v>17</v>
      </c>
      <c r="K28" s="16">
        <f t="shared" si="1"/>
        <v>-35.77083371807683</v>
      </c>
      <c r="L28" s="16" t="str">
        <f t="shared" si="2"/>
        <v/>
      </c>
      <c r="M28" s="16" t="str">
        <f t="shared" si="3"/>
        <v/>
      </c>
      <c r="N28" s="16" t="str">
        <f t="shared" si="4"/>
        <v/>
      </c>
      <c r="O28" s="2" t="s">
        <v>17</v>
      </c>
      <c r="P28" s="16">
        <f t="shared" si="5"/>
        <v>1.7708511</v>
      </c>
      <c r="Q28" s="16" t="str">
        <f t="shared" si="6"/>
        <v/>
      </c>
      <c r="R28" s="16" t="str">
        <f t="shared" si="7"/>
        <v/>
      </c>
    </row>
    <row r="29" spans="1:18" x14ac:dyDescent="0.35">
      <c r="A29" s="1" t="s">
        <v>245</v>
      </c>
      <c r="B29" s="1">
        <v>-34.893617493185658</v>
      </c>
      <c r="C29" s="3">
        <v>1.7165904000000001</v>
      </c>
      <c r="D29" s="3">
        <f t="shared" si="0"/>
        <v>-34.893617493185658</v>
      </c>
      <c r="E29" s="3">
        <v>0.26245822000000002</v>
      </c>
      <c r="F29" s="3">
        <v>6.5404328999999999</v>
      </c>
      <c r="G29" s="3">
        <v>6.1340000000000005E-11</v>
      </c>
      <c r="H29" s="3">
        <v>1.2021816999999999</v>
      </c>
      <c r="I29" s="3">
        <v>2.2309990000000002</v>
      </c>
      <c r="J29" s="2" t="s">
        <v>17</v>
      </c>
      <c r="K29" s="16">
        <f t="shared" si="1"/>
        <v>-34.893617493185658</v>
      </c>
      <c r="L29" s="16" t="str">
        <f t="shared" si="2"/>
        <v/>
      </c>
      <c r="M29" s="16" t="str">
        <f t="shared" si="3"/>
        <v/>
      </c>
      <c r="N29" s="16" t="str">
        <f t="shared" si="4"/>
        <v/>
      </c>
      <c r="O29" s="2" t="s">
        <v>17</v>
      </c>
      <c r="P29" s="16">
        <f t="shared" si="5"/>
        <v>1.7165904000000001</v>
      </c>
      <c r="Q29" s="16" t="str">
        <f t="shared" si="6"/>
        <v/>
      </c>
      <c r="R29" s="16" t="str">
        <f t="shared" si="7"/>
        <v/>
      </c>
    </row>
    <row r="30" spans="1:18" x14ac:dyDescent="0.35">
      <c r="A30" s="1" t="s">
        <v>109</v>
      </c>
      <c r="B30" s="1">
        <v>-34.045094336212713</v>
      </c>
      <c r="C30" s="3">
        <v>1.6647957</v>
      </c>
      <c r="D30" s="3">
        <f t="shared" si="0"/>
        <v>-34.045094336212713</v>
      </c>
      <c r="E30" s="3">
        <v>0.68727492000000001</v>
      </c>
      <c r="F30" s="3">
        <v>2.4223140000000001</v>
      </c>
      <c r="G30" s="3">
        <v>1.542202E-2</v>
      </c>
      <c r="H30" s="3">
        <v>0.31776157999999999</v>
      </c>
      <c r="I30" s="3">
        <v>3.0118298000000001</v>
      </c>
      <c r="J30" s="2" t="s">
        <v>9</v>
      </c>
      <c r="K30" s="16" t="str">
        <f t="shared" si="1"/>
        <v/>
      </c>
      <c r="L30" s="16" t="str">
        <f t="shared" si="2"/>
        <v/>
      </c>
      <c r="M30" s="16" t="str">
        <f t="shared" si="3"/>
        <v/>
      </c>
      <c r="N30" s="16">
        <f t="shared" si="4"/>
        <v>-34.045094336212713</v>
      </c>
      <c r="O30" s="2" t="s">
        <v>17</v>
      </c>
      <c r="P30" s="16">
        <f t="shared" si="5"/>
        <v>1.6647957</v>
      </c>
      <c r="Q30" s="16" t="str">
        <f t="shared" si="6"/>
        <v/>
      </c>
      <c r="R30" s="16" t="str">
        <f t="shared" si="7"/>
        <v/>
      </c>
    </row>
    <row r="31" spans="1:18" x14ac:dyDescent="0.35">
      <c r="A31" s="1" t="s">
        <v>61</v>
      </c>
      <c r="B31" s="1">
        <v>-33.515749436009671</v>
      </c>
      <c r="C31" s="3">
        <v>1.6328203999999999</v>
      </c>
      <c r="D31" s="3">
        <f t="shared" si="0"/>
        <v>-33.515749436009671</v>
      </c>
      <c r="E31" s="3">
        <v>0.27018818999999999</v>
      </c>
      <c r="F31" s="3">
        <v>6.0432709999999998</v>
      </c>
      <c r="G31" s="3">
        <v>1.51E-9</v>
      </c>
      <c r="H31" s="3">
        <v>1.1032613</v>
      </c>
      <c r="I31" s="3">
        <v>2.1623795000000001</v>
      </c>
      <c r="J31" s="2" t="s">
        <v>17</v>
      </c>
      <c r="K31" s="16">
        <f t="shared" si="1"/>
        <v>-33.515749436009671</v>
      </c>
      <c r="L31" s="16" t="str">
        <f t="shared" si="2"/>
        <v/>
      </c>
      <c r="M31" s="16" t="str">
        <f t="shared" si="3"/>
        <v/>
      </c>
      <c r="N31" s="16" t="str">
        <f t="shared" si="4"/>
        <v/>
      </c>
      <c r="O31" s="2" t="s">
        <v>17</v>
      </c>
      <c r="P31" s="16">
        <f t="shared" si="5"/>
        <v>1.6328203999999999</v>
      </c>
      <c r="Q31" s="16" t="str">
        <f t="shared" si="6"/>
        <v/>
      </c>
      <c r="R31" s="16" t="str">
        <f t="shared" si="7"/>
        <v/>
      </c>
    </row>
    <row r="32" spans="1:18" x14ac:dyDescent="0.35">
      <c r="A32" s="1" t="s">
        <v>257</v>
      </c>
      <c r="B32" s="1">
        <v>-32.875246136246652</v>
      </c>
      <c r="C32" s="3">
        <v>1.5944692</v>
      </c>
      <c r="D32" s="3">
        <f t="shared" si="0"/>
        <v>-32.875246136246652</v>
      </c>
      <c r="E32" s="3">
        <v>0.39710634</v>
      </c>
      <c r="F32" s="3">
        <v>4.0152197000000003</v>
      </c>
      <c r="G32" s="3">
        <v>5.9389999999999999E-5</v>
      </c>
      <c r="H32" s="3">
        <v>0.81615506999999998</v>
      </c>
      <c r="I32" s="3">
        <v>2.3727833</v>
      </c>
      <c r="J32" s="2" t="s">
        <v>9</v>
      </c>
      <c r="K32" s="16" t="str">
        <f t="shared" si="1"/>
        <v/>
      </c>
      <c r="L32" s="16" t="str">
        <f t="shared" si="2"/>
        <v/>
      </c>
      <c r="M32" s="16" t="str">
        <f t="shared" si="3"/>
        <v/>
      </c>
      <c r="N32" s="16">
        <f t="shared" si="4"/>
        <v>-32.875246136246652</v>
      </c>
      <c r="O32" s="2" t="s">
        <v>17</v>
      </c>
      <c r="P32" s="16">
        <f t="shared" si="5"/>
        <v>1.5944692</v>
      </c>
      <c r="Q32" s="16" t="str">
        <f t="shared" si="6"/>
        <v/>
      </c>
      <c r="R32" s="16" t="str">
        <f t="shared" si="7"/>
        <v/>
      </c>
    </row>
    <row r="33" spans="1:18" x14ac:dyDescent="0.35">
      <c r="A33" s="1" t="s">
        <v>189</v>
      </c>
      <c r="B33" s="1">
        <v>-32.487711309130418</v>
      </c>
      <c r="C33" s="3">
        <v>1.5714421999999999</v>
      </c>
      <c r="D33" s="3">
        <f t="shared" si="0"/>
        <v>-32.487711309130418</v>
      </c>
      <c r="E33" s="3">
        <v>0.66269067999999998</v>
      </c>
      <c r="F33" s="3">
        <v>2.3713057000000002</v>
      </c>
      <c r="G33" s="3">
        <v>1.7725359999999999E-2</v>
      </c>
      <c r="H33" s="3">
        <v>0.27259231</v>
      </c>
      <c r="I33" s="3">
        <v>2.8702920000000001</v>
      </c>
      <c r="J33" s="2" t="s">
        <v>17</v>
      </c>
      <c r="K33" s="16">
        <f t="shared" si="1"/>
        <v>-32.487711309130418</v>
      </c>
      <c r="L33" s="16" t="str">
        <f t="shared" si="2"/>
        <v/>
      </c>
      <c r="M33" s="16" t="str">
        <f t="shared" si="3"/>
        <v/>
      </c>
      <c r="N33" s="16" t="str">
        <f t="shared" si="4"/>
        <v/>
      </c>
      <c r="O33" s="2" t="s">
        <v>17</v>
      </c>
      <c r="P33" s="16">
        <f t="shared" si="5"/>
        <v>1.5714421999999999</v>
      </c>
      <c r="Q33" s="16" t="str">
        <f t="shared" si="6"/>
        <v/>
      </c>
      <c r="R33" s="16" t="str">
        <f t="shared" si="7"/>
        <v/>
      </c>
    </row>
    <row r="34" spans="1:18" x14ac:dyDescent="0.35">
      <c r="A34" s="1" t="s">
        <v>29</v>
      </c>
      <c r="B34" s="1">
        <v>-32.255829553467407</v>
      </c>
      <c r="C34" s="3">
        <v>1.5577270999999999</v>
      </c>
      <c r="D34" s="3">
        <f t="shared" si="0"/>
        <v>-32.255829553467407</v>
      </c>
      <c r="E34" s="3">
        <v>0.54480558999999995</v>
      </c>
      <c r="F34" s="3">
        <v>2.8592347999999999</v>
      </c>
      <c r="G34" s="3">
        <v>4.2466400000000003E-3</v>
      </c>
      <c r="H34" s="3">
        <v>0.48992775</v>
      </c>
      <c r="I34" s="3">
        <v>2.6255264</v>
      </c>
      <c r="J34" s="2" t="s">
        <v>17</v>
      </c>
      <c r="K34" s="16">
        <f t="shared" si="1"/>
        <v>-32.255829553467407</v>
      </c>
      <c r="L34" s="16" t="str">
        <f t="shared" si="2"/>
        <v/>
      </c>
      <c r="M34" s="16" t="str">
        <f t="shared" si="3"/>
        <v/>
      </c>
      <c r="N34" s="16" t="str">
        <f t="shared" si="4"/>
        <v/>
      </c>
      <c r="O34" s="2" t="s">
        <v>10</v>
      </c>
      <c r="P34" s="16" t="str">
        <f t="shared" si="5"/>
        <v/>
      </c>
      <c r="Q34" s="16" t="str">
        <f t="shared" si="6"/>
        <v/>
      </c>
      <c r="R34" s="16">
        <f t="shared" si="7"/>
        <v>1.5577270999999999</v>
      </c>
    </row>
    <row r="35" spans="1:18" x14ac:dyDescent="0.35">
      <c r="A35" s="1" t="s">
        <v>125</v>
      </c>
      <c r="B35" s="1">
        <v>-32.048495204023638</v>
      </c>
      <c r="C35" s="3">
        <v>1.5455036</v>
      </c>
      <c r="D35" s="3">
        <f t="shared" si="0"/>
        <v>-32.048495204023638</v>
      </c>
      <c r="E35" s="3">
        <v>0.39001121</v>
      </c>
      <c r="F35" s="3">
        <v>3.9627157999999998</v>
      </c>
      <c r="G35" s="3">
        <v>7.4099999999999999E-5</v>
      </c>
      <c r="H35" s="3">
        <v>0.78109565999999997</v>
      </c>
      <c r="I35" s="3">
        <v>2.3099115000000001</v>
      </c>
      <c r="J35" s="2" t="s">
        <v>17</v>
      </c>
      <c r="K35" s="16">
        <f t="shared" si="1"/>
        <v>-32.048495204023638</v>
      </c>
      <c r="L35" s="16" t="str">
        <f t="shared" si="2"/>
        <v/>
      </c>
      <c r="M35" s="16" t="str">
        <f t="shared" si="3"/>
        <v/>
      </c>
      <c r="N35" s="16" t="str">
        <f t="shared" si="4"/>
        <v/>
      </c>
      <c r="O35" s="2" t="s">
        <v>17</v>
      </c>
      <c r="P35" s="16">
        <f t="shared" si="5"/>
        <v>1.5455036</v>
      </c>
      <c r="Q35" s="16" t="str">
        <f t="shared" si="6"/>
        <v/>
      </c>
      <c r="R35" s="16" t="str">
        <f t="shared" si="7"/>
        <v/>
      </c>
    </row>
    <row r="36" spans="1:18" x14ac:dyDescent="0.35">
      <c r="A36" s="1" t="s">
        <v>217</v>
      </c>
      <c r="B36" s="1">
        <v>-31.933018937735625</v>
      </c>
      <c r="C36" s="3">
        <v>1.5387118</v>
      </c>
      <c r="D36" s="3">
        <f t="shared" si="0"/>
        <v>-31.933018937735625</v>
      </c>
      <c r="E36" s="3">
        <v>0.57018606999999999</v>
      </c>
      <c r="F36" s="3">
        <v>2.6986135</v>
      </c>
      <c r="G36" s="3">
        <v>6.9629000000000002E-3</v>
      </c>
      <c r="H36" s="3">
        <v>0.42116764000000001</v>
      </c>
      <c r="I36" s="3">
        <v>2.656256</v>
      </c>
      <c r="J36" s="2" t="s">
        <v>17</v>
      </c>
      <c r="K36" s="16">
        <f t="shared" si="1"/>
        <v>-31.933018937735625</v>
      </c>
      <c r="L36" s="16" t="str">
        <f t="shared" si="2"/>
        <v/>
      </c>
      <c r="M36" s="16" t="str">
        <f t="shared" si="3"/>
        <v/>
      </c>
      <c r="N36" s="16" t="str">
        <f t="shared" si="4"/>
        <v/>
      </c>
      <c r="O36" s="2" t="s">
        <v>17</v>
      </c>
      <c r="P36" s="16">
        <f t="shared" si="5"/>
        <v>1.5387118</v>
      </c>
      <c r="Q36" s="16" t="str">
        <f t="shared" si="6"/>
        <v/>
      </c>
      <c r="R36" s="16" t="str">
        <f t="shared" si="7"/>
        <v/>
      </c>
    </row>
    <row r="37" spans="1:18" x14ac:dyDescent="0.35">
      <c r="A37" s="1" t="s">
        <v>57</v>
      </c>
      <c r="B37" s="1">
        <v>-31.558096522707491</v>
      </c>
      <c r="C37" s="3">
        <v>1.5167397</v>
      </c>
      <c r="D37" s="3">
        <f t="shared" si="0"/>
        <v>-31.558096522707491</v>
      </c>
      <c r="E37" s="3">
        <v>0.19555302999999999</v>
      </c>
      <c r="F37" s="3">
        <v>7.7561555000000002</v>
      </c>
      <c r="G37" s="3">
        <v>8.7539999999999999E-15</v>
      </c>
      <c r="H37" s="3">
        <v>1.1334628</v>
      </c>
      <c r="I37" s="3">
        <v>1.9000166000000001</v>
      </c>
      <c r="J37" s="2" t="s">
        <v>14</v>
      </c>
      <c r="K37" s="16" t="str">
        <f t="shared" si="1"/>
        <v/>
      </c>
      <c r="L37" s="16">
        <f t="shared" si="2"/>
        <v>-31.558096522707491</v>
      </c>
      <c r="M37" s="16" t="str">
        <f t="shared" si="3"/>
        <v/>
      </c>
      <c r="N37" s="16" t="str">
        <f t="shared" si="4"/>
        <v/>
      </c>
      <c r="O37" s="2" t="s">
        <v>14</v>
      </c>
      <c r="P37" s="16" t="str">
        <f t="shared" si="5"/>
        <v/>
      </c>
      <c r="Q37" s="16">
        <f t="shared" si="6"/>
        <v>1.5167397</v>
      </c>
      <c r="R37" s="16" t="str">
        <f t="shared" si="7"/>
        <v/>
      </c>
    </row>
    <row r="38" spans="1:18" x14ac:dyDescent="0.35">
      <c r="A38" s="1" t="s">
        <v>329</v>
      </c>
      <c r="B38" s="1">
        <v>-31.475188868396675</v>
      </c>
      <c r="C38" s="3">
        <v>1.5118971999999999</v>
      </c>
      <c r="D38" s="3">
        <f t="shared" si="0"/>
        <v>-31.475188868396675</v>
      </c>
      <c r="E38" s="3">
        <v>0.22511795000000001</v>
      </c>
      <c r="F38" s="3">
        <v>6.7160223999999999</v>
      </c>
      <c r="G38" s="3">
        <v>1.868E-11</v>
      </c>
      <c r="H38" s="3">
        <v>1.0706741</v>
      </c>
      <c r="I38" s="3">
        <v>1.9531202999999999</v>
      </c>
      <c r="J38" s="2" t="s">
        <v>17</v>
      </c>
      <c r="K38" s="16">
        <f t="shared" si="1"/>
        <v>-31.475188868396675</v>
      </c>
      <c r="L38" s="16" t="str">
        <f t="shared" si="2"/>
        <v/>
      </c>
      <c r="M38" s="16" t="str">
        <f t="shared" si="3"/>
        <v/>
      </c>
      <c r="N38" s="16" t="str">
        <f t="shared" si="4"/>
        <v/>
      </c>
      <c r="O38" s="2" t="s">
        <v>17</v>
      </c>
      <c r="P38" s="16">
        <f t="shared" si="5"/>
        <v>1.5118971999999999</v>
      </c>
      <c r="Q38" s="16" t="str">
        <f t="shared" si="6"/>
        <v/>
      </c>
      <c r="R38" s="16" t="str">
        <f t="shared" si="7"/>
        <v/>
      </c>
    </row>
    <row r="39" spans="1:18" x14ac:dyDescent="0.35">
      <c r="A39" s="1" t="s">
        <v>271</v>
      </c>
      <c r="B39" s="1">
        <v>-31.275572000139263</v>
      </c>
      <c r="C39" s="3">
        <v>1.5002618999999999</v>
      </c>
      <c r="D39" s="3">
        <f t="shared" si="0"/>
        <v>-31.275572000139263</v>
      </c>
      <c r="E39" s="3">
        <v>0.5930375</v>
      </c>
      <c r="F39" s="3">
        <v>2.5297926999999998</v>
      </c>
      <c r="G39" s="3">
        <v>1.141299E-2</v>
      </c>
      <c r="H39" s="3">
        <v>0.33792979000000001</v>
      </c>
      <c r="I39" s="3">
        <v>2.6625941000000002</v>
      </c>
      <c r="J39" s="2" t="s">
        <v>17</v>
      </c>
      <c r="K39" s="16">
        <f t="shared" si="1"/>
        <v>-31.275572000139263</v>
      </c>
      <c r="L39" s="16" t="str">
        <f t="shared" si="2"/>
        <v/>
      </c>
      <c r="M39" s="16" t="str">
        <f t="shared" si="3"/>
        <v/>
      </c>
      <c r="N39" s="16" t="str">
        <f t="shared" si="4"/>
        <v/>
      </c>
      <c r="O39" s="2" t="s">
        <v>10</v>
      </c>
      <c r="P39" s="16" t="str">
        <f t="shared" si="5"/>
        <v/>
      </c>
      <c r="Q39" s="16" t="str">
        <f t="shared" si="6"/>
        <v/>
      </c>
      <c r="R39" s="16">
        <f t="shared" si="7"/>
        <v>1.5002618999999999</v>
      </c>
    </row>
    <row r="40" spans="1:18" x14ac:dyDescent="0.35">
      <c r="A40" s="1" t="s">
        <v>223</v>
      </c>
      <c r="B40" s="1">
        <v>-30.942826635198649</v>
      </c>
      <c r="C40" s="3">
        <v>1.4809417</v>
      </c>
      <c r="D40" s="3">
        <f t="shared" si="0"/>
        <v>-30.942826635198649</v>
      </c>
      <c r="E40" s="3">
        <v>0.39058943000000002</v>
      </c>
      <c r="F40" s="3">
        <v>3.7915559999999999</v>
      </c>
      <c r="G40" s="3">
        <v>1.4971E-4</v>
      </c>
      <c r="H40" s="3">
        <v>0.71540049999999999</v>
      </c>
      <c r="I40" s="3">
        <v>2.2464829000000002</v>
      </c>
      <c r="J40" s="2" t="s">
        <v>17</v>
      </c>
      <c r="K40" s="16">
        <f t="shared" si="1"/>
        <v>-30.942826635198649</v>
      </c>
      <c r="L40" s="16" t="str">
        <f t="shared" si="2"/>
        <v/>
      </c>
      <c r="M40" s="16" t="str">
        <f t="shared" si="3"/>
        <v/>
      </c>
      <c r="N40" s="16" t="str">
        <f t="shared" si="4"/>
        <v/>
      </c>
      <c r="O40" s="2" t="s">
        <v>17</v>
      </c>
      <c r="P40" s="16">
        <f t="shared" si="5"/>
        <v>1.4809417</v>
      </c>
      <c r="Q40" s="16" t="str">
        <f t="shared" si="6"/>
        <v/>
      </c>
      <c r="R40" s="16" t="str">
        <f t="shared" si="7"/>
        <v/>
      </c>
    </row>
    <row r="41" spans="1:18" x14ac:dyDescent="0.35">
      <c r="A41" s="1" t="s">
        <v>267</v>
      </c>
      <c r="B41" s="1">
        <v>-29.938551969630279</v>
      </c>
      <c r="C41" s="3">
        <v>1.42319</v>
      </c>
      <c r="D41" s="3">
        <f t="shared" si="0"/>
        <v>-29.938551969630279</v>
      </c>
      <c r="E41" s="3">
        <v>0.47452016000000002</v>
      </c>
      <c r="F41" s="3">
        <v>2.9992193</v>
      </c>
      <c r="G41" s="3">
        <v>2.7067200000000001E-3</v>
      </c>
      <c r="H41" s="3">
        <v>0.49314759000000002</v>
      </c>
      <c r="I41" s="3">
        <v>2.3532324</v>
      </c>
      <c r="J41" s="2" t="s">
        <v>17</v>
      </c>
      <c r="K41" s="16">
        <f t="shared" si="1"/>
        <v>-29.938551969630279</v>
      </c>
      <c r="L41" s="16" t="str">
        <f t="shared" si="2"/>
        <v/>
      </c>
      <c r="M41" s="16" t="str">
        <f t="shared" si="3"/>
        <v/>
      </c>
      <c r="N41" s="16" t="str">
        <f t="shared" si="4"/>
        <v/>
      </c>
      <c r="O41" s="2" t="s">
        <v>10</v>
      </c>
      <c r="P41" s="16" t="str">
        <f t="shared" si="5"/>
        <v/>
      </c>
      <c r="Q41" s="16" t="str">
        <f t="shared" si="6"/>
        <v/>
      </c>
      <c r="R41" s="16">
        <f t="shared" si="7"/>
        <v>1.42319</v>
      </c>
    </row>
    <row r="42" spans="1:18" x14ac:dyDescent="0.35">
      <c r="A42" s="1" t="s">
        <v>273</v>
      </c>
      <c r="B42" s="1">
        <v>-29.870236797804051</v>
      </c>
      <c r="C42" s="3">
        <v>1.4192916</v>
      </c>
      <c r="D42" s="3">
        <f t="shared" si="0"/>
        <v>-29.870236797804051</v>
      </c>
      <c r="E42" s="3">
        <v>0.56215530999999996</v>
      </c>
      <c r="F42" s="3">
        <v>2.5247321999999999</v>
      </c>
      <c r="G42" s="3">
        <v>1.1578649999999999E-2</v>
      </c>
      <c r="H42" s="3">
        <v>0.31748745</v>
      </c>
      <c r="I42" s="3">
        <v>2.5210957999999999</v>
      </c>
      <c r="J42" s="2" t="s">
        <v>17</v>
      </c>
      <c r="K42" s="16">
        <f t="shared" si="1"/>
        <v>-29.870236797804051</v>
      </c>
      <c r="L42" s="16" t="str">
        <f t="shared" si="2"/>
        <v/>
      </c>
      <c r="M42" s="16" t="str">
        <f t="shared" si="3"/>
        <v/>
      </c>
      <c r="N42" s="16" t="str">
        <f t="shared" si="4"/>
        <v/>
      </c>
      <c r="O42" s="2" t="s">
        <v>10</v>
      </c>
      <c r="P42" s="16" t="str">
        <f t="shared" si="5"/>
        <v/>
      </c>
      <c r="Q42" s="16" t="str">
        <f t="shared" si="6"/>
        <v/>
      </c>
      <c r="R42" s="16">
        <f t="shared" si="7"/>
        <v>1.4192916</v>
      </c>
    </row>
    <row r="43" spans="1:18" x14ac:dyDescent="0.35">
      <c r="A43" s="1" t="s">
        <v>197</v>
      </c>
      <c r="B43" s="1">
        <v>-29.589405916142862</v>
      </c>
      <c r="C43" s="3">
        <v>1.4033058</v>
      </c>
      <c r="D43" s="3">
        <f t="shared" si="0"/>
        <v>-29.589405916142862</v>
      </c>
      <c r="E43" s="3">
        <v>0.60306210000000005</v>
      </c>
      <c r="F43" s="3">
        <v>2.3269674</v>
      </c>
      <c r="G43" s="3">
        <v>1.9966999999999999E-2</v>
      </c>
      <c r="H43" s="3">
        <v>0.22132583</v>
      </c>
      <c r="I43" s="3">
        <v>2.5852857999999999</v>
      </c>
      <c r="J43" s="2" t="s">
        <v>17</v>
      </c>
      <c r="K43" s="16">
        <f t="shared" si="1"/>
        <v>-29.589405916142862</v>
      </c>
      <c r="L43" s="16" t="str">
        <f t="shared" si="2"/>
        <v/>
      </c>
      <c r="M43" s="16" t="str">
        <f t="shared" si="3"/>
        <v/>
      </c>
      <c r="N43" s="16" t="str">
        <f t="shared" si="4"/>
        <v/>
      </c>
      <c r="O43" s="2" t="s">
        <v>17</v>
      </c>
      <c r="P43" s="16">
        <f t="shared" si="5"/>
        <v>1.4033058</v>
      </c>
      <c r="Q43" s="16" t="str">
        <f t="shared" si="6"/>
        <v/>
      </c>
      <c r="R43" s="16" t="str">
        <f t="shared" si="7"/>
        <v/>
      </c>
    </row>
    <row r="44" spans="1:18" x14ac:dyDescent="0.35">
      <c r="A44" s="1" t="s">
        <v>129</v>
      </c>
      <c r="B44" s="1">
        <v>-29.530655463145315</v>
      </c>
      <c r="C44" s="3">
        <v>1.3999695999999999</v>
      </c>
      <c r="D44" s="3">
        <f t="shared" si="0"/>
        <v>-29.530655463145315</v>
      </c>
      <c r="E44" s="3">
        <v>0.51258665000000003</v>
      </c>
      <c r="F44" s="3">
        <v>2.7311863000000001</v>
      </c>
      <c r="G44" s="3">
        <v>6.3106799999999999E-3</v>
      </c>
      <c r="H44" s="3">
        <v>0.39531825999999998</v>
      </c>
      <c r="I44" s="3">
        <v>2.4046210000000001</v>
      </c>
      <c r="J44" s="2" t="s">
        <v>17</v>
      </c>
      <c r="K44" s="16">
        <f t="shared" si="1"/>
        <v>-29.530655463145315</v>
      </c>
      <c r="L44" s="16" t="str">
        <f t="shared" si="2"/>
        <v/>
      </c>
      <c r="M44" s="16" t="str">
        <f t="shared" si="3"/>
        <v/>
      </c>
      <c r="N44" s="16" t="str">
        <f t="shared" si="4"/>
        <v/>
      </c>
      <c r="O44" s="2" t="s">
        <v>17</v>
      </c>
      <c r="P44" s="16">
        <f t="shared" si="5"/>
        <v>1.3999695999999999</v>
      </c>
      <c r="Q44" s="16" t="str">
        <f t="shared" si="6"/>
        <v/>
      </c>
      <c r="R44" s="16" t="str">
        <f t="shared" si="7"/>
        <v/>
      </c>
    </row>
    <row r="45" spans="1:18" x14ac:dyDescent="0.35">
      <c r="A45" s="1" t="s">
        <v>207</v>
      </c>
      <c r="B45" s="1">
        <v>-29.501607299201936</v>
      </c>
      <c r="C45" s="3">
        <v>1.3983211</v>
      </c>
      <c r="D45" s="3">
        <f t="shared" si="0"/>
        <v>-29.501607299201936</v>
      </c>
      <c r="E45" s="3">
        <v>0.63109156</v>
      </c>
      <c r="F45" s="3">
        <v>2.2157182</v>
      </c>
      <c r="G45" s="3">
        <v>2.6710810000000001E-2</v>
      </c>
      <c r="H45" s="3">
        <v>0.16140431999999999</v>
      </c>
      <c r="I45" s="3">
        <v>2.6352378000000001</v>
      </c>
      <c r="J45" s="2" t="s">
        <v>17</v>
      </c>
      <c r="K45" s="16">
        <f t="shared" si="1"/>
        <v>-29.501607299201936</v>
      </c>
      <c r="L45" s="16" t="str">
        <f t="shared" si="2"/>
        <v/>
      </c>
      <c r="M45" s="16" t="str">
        <f t="shared" si="3"/>
        <v/>
      </c>
      <c r="N45" s="16" t="str">
        <f t="shared" si="4"/>
        <v/>
      </c>
      <c r="O45" s="2" t="s">
        <v>10</v>
      </c>
      <c r="P45" s="16" t="str">
        <f t="shared" si="5"/>
        <v/>
      </c>
      <c r="Q45" s="16" t="str">
        <f t="shared" si="6"/>
        <v/>
      </c>
      <c r="R45" s="16">
        <f t="shared" si="7"/>
        <v>1.3983211</v>
      </c>
    </row>
    <row r="46" spans="1:18" x14ac:dyDescent="0.35">
      <c r="A46" s="1" t="s">
        <v>37</v>
      </c>
      <c r="B46" s="1">
        <v>-29.383358219798072</v>
      </c>
      <c r="C46" s="3">
        <v>1.3916173999999999</v>
      </c>
      <c r="D46" s="3">
        <f t="shared" si="0"/>
        <v>-29.383358219798072</v>
      </c>
      <c r="E46" s="3">
        <v>0.36986901999999999</v>
      </c>
      <c r="F46" s="3">
        <v>3.7624599999999999</v>
      </c>
      <c r="G46" s="3">
        <v>1.6825E-4</v>
      </c>
      <c r="H46" s="3">
        <v>0.66668744000000002</v>
      </c>
      <c r="I46" s="3">
        <v>2.1165473000000001</v>
      </c>
      <c r="J46" s="2" t="s">
        <v>17</v>
      </c>
      <c r="K46" s="16">
        <f t="shared" si="1"/>
        <v>-29.383358219798072</v>
      </c>
      <c r="L46" s="16" t="str">
        <f t="shared" si="2"/>
        <v/>
      </c>
      <c r="M46" s="16" t="str">
        <f t="shared" si="3"/>
        <v/>
      </c>
      <c r="N46" s="16" t="str">
        <f t="shared" si="4"/>
        <v/>
      </c>
      <c r="O46" s="2" t="s">
        <v>10</v>
      </c>
      <c r="P46" s="16" t="str">
        <f t="shared" si="5"/>
        <v/>
      </c>
      <c r="Q46" s="16" t="str">
        <f t="shared" si="6"/>
        <v/>
      </c>
      <c r="R46" s="16">
        <f t="shared" si="7"/>
        <v>1.3916173999999999</v>
      </c>
    </row>
    <row r="47" spans="1:18" x14ac:dyDescent="0.35">
      <c r="A47" s="1" t="s">
        <v>23</v>
      </c>
      <c r="B47" s="1">
        <v>-29.238857804336703</v>
      </c>
      <c r="C47" s="3">
        <v>1.3834407</v>
      </c>
      <c r="D47" s="3">
        <f t="shared" si="0"/>
        <v>-29.238857804336703</v>
      </c>
      <c r="E47" s="3">
        <v>0.96131812999999999</v>
      </c>
      <c r="F47" s="3">
        <v>1.4391080999999999</v>
      </c>
      <c r="G47" s="3">
        <v>0.1501199</v>
      </c>
      <c r="H47" s="3">
        <v>-0.50070822999999998</v>
      </c>
      <c r="I47" s="3">
        <v>3.2675896</v>
      </c>
      <c r="J47" s="2" t="s">
        <v>17</v>
      </c>
      <c r="K47" s="16">
        <f t="shared" si="1"/>
        <v>-29.238857804336703</v>
      </c>
      <c r="L47" s="16" t="str">
        <f t="shared" si="2"/>
        <v/>
      </c>
      <c r="M47" s="16" t="str">
        <f t="shared" si="3"/>
        <v/>
      </c>
      <c r="N47" s="16" t="str">
        <f t="shared" si="4"/>
        <v/>
      </c>
      <c r="O47" s="2" t="s">
        <v>17</v>
      </c>
      <c r="P47" s="16">
        <f t="shared" si="5"/>
        <v>1.3834407</v>
      </c>
      <c r="Q47" s="16" t="str">
        <f t="shared" si="6"/>
        <v/>
      </c>
      <c r="R47" s="16" t="str">
        <f t="shared" si="7"/>
        <v/>
      </c>
    </row>
    <row r="48" spans="1:18" x14ac:dyDescent="0.35">
      <c r="A48" s="1" t="s">
        <v>247</v>
      </c>
      <c r="B48" s="1">
        <v>-28.839535808253082</v>
      </c>
      <c r="C48" s="3">
        <v>1.3609312</v>
      </c>
      <c r="D48" s="3">
        <f t="shared" si="0"/>
        <v>-28.839535808253082</v>
      </c>
      <c r="E48" s="3">
        <v>0.37817289999999998</v>
      </c>
      <c r="F48" s="3">
        <v>3.5987010000000001</v>
      </c>
      <c r="G48" s="3">
        <v>3.1981000000000002E-4</v>
      </c>
      <c r="H48" s="3">
        <v>0.61972590999999999</v>
      </c>
      <c r="I48" s="3">
        <v>2.1021364</v>
      </c>
      <c r="J48" s="2" t="s">
        <v>17</v>
      </c>
      <c r="K48" s="16">
        <f t="shared" si="1"/>
        <v>-28.839535808253082</v>
      </c>
      <c r="L48" s="16" t="str">
        <f t="shared" si="2"/>
        <v/>
      </c>
      <c r="M48" s="16" t="str">
        <f t="shared" si="3"/>
        <v/>
      </c>
      <c r="N48" s="16" t="str">
        <f t="shared" si="4"/>
        <v/>
      </c>
      <c r="O48" s="2" t="s">
        <v>17</v>
      </c>
      <c r="P48" s="16">
        <f t="shared" si="5"/>
        <v>1.3609312</v>
      </c>
      <c r="Q48" s="16" t="str">
        <f t="shared" si="6"/>
        <v/>
      </c>
      <c r="R48" s="16" t="str">
        <f t="shared" si="7"/>
        <v/>
      </c>
    </row>
    <row r="49" spans="1:18" x14ac:dyDescent="0.35">
      <c r="A49" s="1" t="s">
        <v>307</v>
      </c>
      <c r="B49" s="1">
        <v>-28.798624575719632</v>
      </c>
      <c r="C49" s="3">
        <v>1.3586322</v>
      </c>
      <c r="D49" s="3">
        <f t="shared" si="0"/>
        <v>-28.798624575719632</v>
      </c>
      <c r="E49" s="3">
        <v>0.36980378000000003</v>
      </c>
      <c r="F49" s="3">
        <v>3.6739274000000002</v>
      </c>
      <c r="G49" s="3">
        <v>2.3885000000000001E-4</v>
      </c>
      <c r="H49" s="3">
        <v>0.63383016000000003</v>
      </c>
      <c r="I49" s="3">
        <v>2.0834343</v>
      </c>
      <c r="J49" s="2" t="s">
        <v>17</v>
      </c>
      <c r="K49" s="16">
        <f t="shared" si="1"/>
        <v>-28.798624575719632</v>
      </c>
      <c r="L49" s="16" t="str">
        <f t="shared" si="2"/>
        <v/>
      </c>
      <c r="M49" s="16" t="str">
        <f t="shared" si="3"/>
        <v/>
      </c>
      <c r="N49" s="16" t="str">
        <f t="shared" si="4"/>
        <v/>
      </c>
      <c r="O49" s="2" t="s">
        <v>10</v>
      </c>
      <c r="P49" s="16" t="str">
        <f t="shared" si="5"/>
        <v/>
      </c>
      <c r="Q49" s="16" t="str">
        <f t="shared" si="6"/>
        <v/>
      </c>
      <c r="R49" s="16">
        <f t="shared" si="7"/>
        <v>1.3586322</v>
      </c>
    </row>
    <row r="50" spans="1:18" x14ac:dyDescent="0.35">
      <c r="A50" s="1" t="s">
        <v>145</v>
      </c>
      <c r="B50" s="1">
        <v>-27.555222209091635</v>
      </c>
      <c r="C50" s="3">
        <v>1.2893824</v>
      </c>
      <c r="D50" s="3">
        <f t="shared" si="0"/>
        <v>-27.555222209091635</v>
      </c>
      <c r="E50" s="3">
        <v>0.35407130999999997</v>
      </c>
      <c r="F50" s="3">
        <v>3.6415896000000001</v>
      </c>
      <c r="G50" s="3">
        <v>2.7095999999999999E-4</v>
      </c>
      <c r="H50" s="3">
        <v>0.59541538000000005</v>
      </c>
      <c r="I50" s="3">
        <v>1.9833494</v>
      </c>
      <c r="J50" s="2" t="s">
        <v>14</v>
      </c>
      <c r="K50" s="16" t="str">
        <f t="shared" si="1"/>
        <v/>
      </c>
      <c r="L50" s="16">
        <f t="shared" si="2"/>
        <v>-27.555222209091635</v>
      </c>
      <c r="M50" s="16" t="str">
        <f t="shared" si="3"/>
        <v/>
      </c>
      <c r="N50" s="16" t="str">
        <f t="shared" si="4"/>
        <v/>
      </c>
      <c r="O50" s="2" t="s">
        <v>14</v>
      </c>
      <c r="P50" s="16" t="str">
        <f t="shared" si="5"/>
        <v/>
      </c>
      <c r="Q50" s="16">
        <f t="shared" si="6"/>
        <v>1.2893824</v>
      </c>
      <c r="R50" s="16" t="str">
        <f t="shared" si="7"/>
        <v/>
      </c>
    </row>
    <row r="51" spans="1:18" x14ac:dyDescent="0.35">
      <c r="A51" s="1" t="s">
        <v>115</v>
      </c>
      <c r="B51" s="1">
        <v>-27.32534959911057</v>
      </c>
      <c r="C51" s="3">
        <v>1.2767101999999999</v>
      </c>
      <c r="D51" s="3">
        <f t="shared" si="0"/>
        <v>-27.32534959911057</v>
      </c>
      <c r="E51" s="3">
        <v>0.38673687000000001</v>
      </c>
      <c r="F51" s="3">
        <v>3.3012374000000002</v>
      </c>
      <c r="G51" s="3">
        <v>9.6259000000000004E-4</v>
      </c>
      <c r="H51" s="3">
        <v>0.51871990000000001</v>
      </c>
      <c r="I51" s="3">
        <v>2.0347005999999999</v>
      </c>
      <c r="J51" s="2" t="s">
        <v>17</v>
      </c>
      <c r="K51" s="16">
        <f t="shared" si="1"/>
        <v>-27.32534959911057</v>
      </c>
      <c r="L51" s="16" t="str">
        <f t="shared" si="2"/>
        <v/>
      </c>
      <c r="M51" s="16" t="str">
        <f t="shared" si="3"/>
        <v/>
      </c>
      <c r="N51" s="16" t="str">
        <f t="shared" si="4"/>
        <v/>
      </c>
      <c r="O51" s="2" t="s">
        <v>17</v>
      </c>
      <c r="P51" s="16">
        <f t="shared" si="5"/>
        <v>1.2767101999999999</v>
      </c>
      <c r="Q51" s="16" t="str">
        <f t="shared" si="6"/>
        <v/>
      </c>
      <c r="R51" s="16" t="str">
        <f t="shared" si="7"/>
        <v/>
      </c>
    </row>
    <row r="52" spans="1:18" x14ac:dyDescent="0.35">
      <c r="A52" s="1" t="s">
        <v>127</v>
      </c>
      <c r="B52" s="1">
        <v>-26.044091393290316</v>
      </c>
      <c r="C52" s="3">
        <v>1.2068044</v>
      </c>
      <c r="D52" s="3">
        <f t="shared" si="0"/>
        <v>-26.044091393290316</v>
      </c>
      <c r="E52" s="3">
        <v>0.28034324999999999</v>
      </c>
      <c r="F52" s="3">
        <v>4.3047386000000003</v>
      </c>
      <c r="G52" s="3">
        <v>1.6719999999999999E-5</v>
      </c>
      <c r="H52" s="3">
        <v>0.65734176</v>
      </c>
      <c r="I52" s="3">
        <v>1.7562671000000001</v>
      </c>
      <c r="J52" s="2" t="s">
        <v>17</v>
      </c>
      <c r="K52" s="16">
        <f t="shared" si="1"/>
        <v>-26.044091393290316</v>
      </c>
      <c r="L52" s="16" t="str">
        <f t="shared" si="2"/>
        <v/>
      </c>
      <c r="M52" s="16" t="str">
        <f t="shared" si="3"/>
        <v/>
      </c>
      <c r="N52" s="16" t="str">
        <f t="shared" si="4"/>
        <v/>
      </c>
      <c r="O52" s="2" t="s">
        <v>17</v>
      </c>
      <c r="P52" s="16">
        <f t="shared" si="5"/>
        <v>1.2068044</v>
      </c>
      <c r="Q52" s="16" t="str">
        <f t="shared" si="6"/>
        <v/>
      </c>
      <c r="R52" s="16" t="str">
        <f t="shared" si="7"/>
        <v/>
      </c>
    </row>
    <row r="53" spans="1:18" x14ac:dyDescent="0.35">
      <c r="A53" s="1" t="s">
        <v>121</v>
      </c>
      <c r="B53" s="1">
        <v>-25.289905940022283</v>
      </c>
      <c r="C53" s="3">
        <v>1.1662199</v>
      </c>
      <c r="D53" s="3">
        <f t="shared" si="0"/>
        <v>-25.289905940022283</v>
      </c>
      <c r="E53" s="3">
        <v>1.3685274999999999</v>
      </c>
      <c r="F53" s="3">
        <v>0.85217129999999996</v>
      </c>
      <c r="G53" s="3">
        <v>0.39411901999999999</v>
      </c>
      <c r="H53" s="3">
        <v>-1.5160448</v>
      </c>
      <c r="I53" s="3">
        <v>3.8484845000000001</v>
      </c>
      <c r="J53" s="2" t="s">
        <v>17</v>
      </c>
      <c r="K53" s="16">
        <f t="shared" si="1"/>
        <v>-25.289905940022283</v>
      </c>
      <c r="L53" s="16" t="str">
        <f t="shared" si="2"/>
        <v/>
      </c>
      <c r="M53" s="16" t="str">
        <f t="shared" si="3"/>
        <v/>
      </c>
      <c r="N53" s="16" t="str">
        <f t="shared" si="4"/>
        <v/>
      </c>
      <c r="O53" s="2" t="s">
        <v>10</v>
      </c>
      <c r="P53" s="16" t="str">
        <f t="shared" si="5"/>
        <v/>
      </c>
      <c r="Q53" s="16" t="str">
        <f t="shared" si="6"/>
        <v/>
      </c>
      <c r="R53" s="16">
        <f t="shared" si="7"/>
        <v>1.1662199</v>
      </c>
    </row>
    <row r="54" spans="1:18" x14ac:dyDescent="0.35">
      <c r="A54" s="1" t="s">
        <v>131</v>
      </c>
      <c r="B54" s="1">
        <v>-25.047954853458364</v>
      </c>
      <c r="C54" s="3">
        <v>1.1532867</v>
      </c>
      <c r="D54" s="3">
        <f t="shared" si="0"/>
        <v>-25.047954853458364</v>
      </c>
      <c r="E54" s="3">
        <v>0.29425412000000001</v>
      </c>
      <c r="F54" s="3">
        <v>3.9193562000000002</v>
      </c>
      <c r="G54" s="3">
        <v>8.8789999999999995E-5</v>
      </c>
      <c r="H54" s="3">
        <v>0.57655922999999998</v>
      </c>
      <c r="I54" s="3">
        <v>1.7300142000000001</v>
      </c>
      <c r="J54" s="2" t="s">
        <v>17</v>
      </c>
      <c r="K54" s="16">
        <f t="shared" si="1"/>
        <v>-25.047954853458364</v>
      </c>
      <c r="L54" s="16" t="str">
        <f t="shared" si="2"/>
        <v/>
      </c>
      <c r="M54" s="16" t="str">
        <f t="shared" si="3"/>
        <v/>
      </c>
      <c r="N54" s="16" t="str">
        <f t="shared" si="4"/>
        <v/>
      </c>
      <c r="O54" s="2" t="s">
        <v>17</v>
      </c>
      <c r="P54" s="16">
        <f t="shared" si="5"/>
        <v>1.1532867</v>
      </c>
      <c r="Q54" s="16" t="str">
        <f t="shared" si="6"/>
        <v/>
      </c>
      <c r="R54" s="16" t="str">
        <f t="shared" si="7"/>
        <v/>
      </c>
    </row>
    <row r="55" spans="1:18" x14ac:dyDescent="0.35">
      <c r="A55" s="1" t="s">
        <v>315</v>
      </c>
      <c r="B55" s="1">
        <v>-24.479092685877802</v>
      </c>
      <c r="C55" s="3">
        <v>1.1230426</v>
      </c>
      <c r="D55" s="3">
        <f t="shared" si="0"/>
        <v>-24.479092685877802</v>
      </c>
      <c r="E55" s="3">
        <v>0.15388895</v>
      </c>
      <c r="F55" s="3">
        <v>7.2977467000000003</v>
      </c>
      <c r="G55" s="3">
        <v>2.9259999999999999E-13</v>
      </c>
      <c r="H55" s="3">
        <v>0.82142577000000006</v>
      </c>
      <c r="I55" s="3">
        <v>1.4246593999999999</v>
      </c>
      <c r="J55" s="2" t="s">
        <v>14</v>
      </c>
      <c r="K55" s="16" t="str">
        <f t="shared" si="1"/>
        <v/>
      </c>
      <c r="L55" s="16">
        <f t="shared" si="2"/>
        <v>-24.479092685877802</v>
      </c>
      <c r="M55" s="16" t="str">
        <f t="shared" si="3"/>
        <v/>
      </c>
      <c r="N55" s="16" t="str">
        <f t="shared" si="4"/>
        <v/>
      </c>
      <c r="O55" s="2" t="s">
        <v>14</v>
      </c>
      <c r="P55" s="16" t="str">
        <f t="shared" si="5"/>
        <v/>
      </c>
      <c r="Q55" s="16">
        <f t="shared" si="6"/>
        <v>1.1230426</v>
      </c>
      <c r="R55" s="16" t="str">
        <f t="shared" si="7"/>
        <v/>
      </c>
    </row>
    <row r="56" spans="1:18" x14ac:dyDescent="0.35">
      <c r="A56" s="1" t="s">
        <v>253</v>
      </c>
      <c r="B56" s="1">
        <v>-24.305503148726714</v>
      </c>
      <c r="C56" s="3">
        <v>1.1138589000000001</v>
      </c>
      <c r="D56" s="3">
        <f t="shared" si="0"/>
        <v>-24.305503148726714</v>
      </c>
      <c r="E56" s="3">
        <v>0.26496806000000001</v>
      </c>
      <c r="F56" s="3">
        <v>4.2037478999999998</v>
      </c>
      <c r="G56" s="3">
        <v>2.6250000000000001E-5</v>
      </c>
      <c r="H56" s="3">
        <v>0.59453107999999999</v>
      </c>
      <c r="I56" s="3">
        <v>1.6331868</v>
      </c>
      <c r="J56" s="2" t="s">
        <v>14</v>
      </c>
      <c r="K56" s="16" t="str">
        <f t="shared" si="1"/>
        <v/>
      </c>
      <c r="L56" s="16">
        <f t="shared" si="2"/>
        <v>-24.305503148726714</v>
      </c>
      <c r="M56" s="16" t="str">
        <f t="shared" si="3"/>
        <v/>
      </c>
      <c r="N56" s="16" t="str">
        <f t="shared" si="4"/>
        <v/>
      </c>
      <c r="O56" s="2" t="s">
        <v>14</v>
      </c>
      <c r="P56" s="16" t="str">
        <f t="shared" si="5"/>
        <v/>
      </c>
      <c r="Q56" s="16">
        <f t="shared" si="6"/>
        <v>1.1138589000000001</v>
      </c>
      <c r="R56" s="16" t="str">
        <f t="shared" si="7"/>
        <v/>
      </c>
    </row>
    <row r="57" spans="1:18" x14ac:dyDescent="0.35">
      <c r="A57" s="1" t="s">
        <v>225</v>
      </c>
      <c r="B57" s="1">
        <v>-23.388562058223638</v>
      </c>
      <c r="C57" s="3">
        <v>1.0656952</v>
      </c>
      <c r="D57" s="3">
        <f t="shared" si="0"/>
        <v>-23.388562058223638</v>
      </c>
      <c r="E57" s="3">
        <v>0.68104814999999996</v>
      </c>
      <c r="F57" s="3">
        <v>1.5647869000000001</v>
      </c>
      <c r="G57" s="3">
        <v>0.11763289</v>
      </c>
      <c r="H57" s="3">
        <v>-0.26913464999999998</v>
      </c>
      <c r="I57" s="3">
        <v>2.4005250999999999</v>
      </c>
      <c r="J57" s="2" t="s">
        <v>17</v>
      </c>
      <c r="K57" s="16">
        <f t="shared" si="1"/>
        <v>-23.388562058223638</v>
      </c>
      <c r="L57" s="16" t="str">
        <f t="shared" si="2"/>
        <v/>
      </c>
      <c r="M57" s="16" t="str">
        <f t="shared" si="3"/>
        <v/>
      </c>
      <c r="N57" s="16" t="str">
        <f t="shared" si="4"/>
        <v/>
      </c>
      <c r="O57" s="2" t="s">
        <v>10</v>
      </c>
      <c r="P57" s="16" t="str">
        <f t="shared" si="5"/>
        <v/>
      </c>
      <c r="Q57" s="16" t="str">
        <f t="shared" si="6"/>
        <v/>
      </c>
      <c r="R57" s="16">
        <f t="shared" si="7"/>
        <v>1.0656952</v>
      </c>
    </row>
    <row r="58" spans="1:18" x14ac:dyDescent="0.35">
      <c r="A58" s="1" t="s">
        <v>299</v>
      </c>
      <c r="B58" s="1">
        <v>-23.257795522106118</v>
      </c>
      <c r="C58" s="3">
        <v>1.0588735</v>
      </c>
      <c r="D58" s="3">
        <f t="shared" si="0"/>
        <v>-23.257795522106118</v>
      </c>
      <c r="E58" s="3">
        <v>0.43209826000000001</v>
      </c>
      <c r="F58" s="3">
        <v>2.4505387999999999</v>
      </c>
      <c r="G58" s="3">
        <v>1.4264260000000001E-2</v>
      </c>
      <c r="H58" s="3">
        <v>0.21197651000000001</v>
      </c>
      <c r="I58" s="3">
        <v>1.9057706000000001</v>
      </c>
      <c r="J58" s="2" t="s">
        <v>9</v>
      </c>
      <c r="K58" s="16" t="str">
        <f t="shared" si="1"/>
        <v/>
      </c>
      <c r="L58" s="16" t="str">
        <f t="shared" si="2"/>
        <v/>
      </c>
      <c r="M58" s="16" t="str">
        <f t="shared" si="3"/>
        <v/>
      </c>
      <c r="N58" s="16">
        <f t="shared" si="4"/>
        <v>-23.257795522106118</v>
      </c>
      <c r="O58" s="2" t="s">
        <v>17</v>
      </c>
      <c r="P58" s="16">
        <f t="shared" si="5"/>
        <v>1.0588735</v>
      </c>
      <c r="Q58" s="16" t="str">
        <f t="shared" si="6"/>
        <v/>
      </c>
      <c r="R58" s="16" t="str">
        <f t="shared" si="7"/>
        <v/>
      </c>
    </row>
    <row r="59" spans="1:18" x14ac:dyDescent="0.35">
      <c r="A59" s="1" t="s">
        <v>67</v>
      </c>
      <c r="B59" s="1">
        <v>-23.140218985249927</v>
      </c>
      <c r="C59" s="3">
        <v>1.0527498</v>
      </c>
      <c r="D59" s="3">
        <f t="shared" si="0"/>
        <v>-23.140218985249927</v>
      </c>
      <c r="E59" s="3">
        <v>0.46311277000000001</v>
      </c>
      <c r="F59" s="3">
        <v>2.2732041000000001</v>
      </c>
      <c r="G59" s="3">
        <v>2.3013889999999999E-2</v>
      </c>
      <c r="H59" s="3">
        <v>0.14506548</v>
      </c>
      <c r="I59" s="3">
        <v>1.9604341999999999</v>
      </c>
      <c r="J59" s="2" t="s">
        <v>9</v>
      </c>
      <c r="K59" s="16" t="str">
        <f t="shared" si="1"/>
        <v/>
      </c>
      <c r="L59" s="16" t="str">
        <f t="shared" si="2"/>
        <v/>
      </c>
      <c r="M59" s="16" t="str">
        <f t="shared" si="3"/>
        <v/>
      </c>
      <c r="N59" s="16">
        <f t="shared" si="4"/>
        <v>-23.140218985249927</v>
      </c>
      <c r="O59" s="2" t="s">
        <v>17</v>
      </c>
      <c r="P59" s="16">
        <f t="shared" si="5"/>
        <v>1.0527498</v>
      </c>
      <c r="Q59" s="16" t="str">
        <f t="shared" si="6"/>
        <v/>
      </c>
      <c r="R59" s="16" t="str">
        <f t="shared" si="7"/>
        <v/>
      </c>
    </row>
    <row r="60" spans="1:18" x14ac:dyDescent="0.35">
      <c r="A60" s="1" t="s">
        <v>333</v>
      </c>
      <c r="B60" s="1">
        <v>-22.848728389416774</v>
      </c>
      <c r="C60" s="3">
        <v>1.0376084999999999</v>
      </c>
      <c r="D60" s="3">
        <f t="shared" si="0"/>
        <v>-22.848728389416774</v>
      </c>
      <c r="E60" s="3">
        <v>0.23876649</v>
      </c>
      <c r="F60" s="3">
        <v>4.3457042000000001</v>
      </c>
      <c r="G60" s="3">
        <v>1.3879999999999999E-5</v>
      </c>
      <c r="H60" s="3">
        <v>0.56963481000000005</v>
      </c>
      <c r="I60" s="3">
        <v>1.5055822000000001</v>
      </c>
      <c r="J60" s="2" t="s">
        <v>17</v>
      </c>
      <c r="K60" s="16">
        <f t="shared" si="1"/>
        <v>-22.848728389416774</v>
      </c>
      <c r="L60" s="16" t="str">
        <f t="shared" si="2"/>
        <v/>
      </c>
      <c r="M60" s="16" t="str">
        <f t="shared" si="3"/>
        <v/>
      </c>
      <c r="N60" s="16" t="str">
        <f t="shared" si="4"/>
        <v/>
      </c>
      <c r="O60" s="2" t="s">
        <v>17</v>
      </c>
      <c r="P60" s="16">
        <f t="shared" si="5"/>
        <v>1.0376084999999999</v>
      </c>
      <c r="Q60" s="16" t="str">
        <f t="shared" si="6"/>
        <v/>
      </c>
      <c r="R60" s="16" t="str">
        <f t="shared" si="7"/>
        <v/>
      </c>
    </row>
    <row r="61" spans="1:18" x14ac:dyDescent="0.35">
      <c r="A61" s="1" t="s">
        <v>233</v>
      </c>
      <c r="B61" s="1">
        <v>-22.757647741421462</v>
      </c>
      <c r="C61" s="3">
        <v>1.0328891</v>
      </c>
      <c r="D61" s="3">
        <f t="shared" si="0"/>
        <v>-22.757647741421462</v>
      </c>
      <c r="E61" s="3">
        <v>0.25844272000000001</v>
      </c>
      <c r="F61" s="3">
        <v>3.996588</v>
      </c>
      <c r="G61" s="3">
        <v>6.4259999999999998E-5</v>
      </c>
      <c r="H61" s="3">
        <v>0.52635063999999998</v>
      </c>
      <c r="I61" s="3">
        <v>1.5394274999999999</v>
      </c>
      <c r="J61" s="2" t="s">
        <v>9</v>
      </c>
      <c r="K61" s="16" t="str">
        <f t="shared" si="1"/>
        <v/>
      </c>
      <c r="L61" s="16" t="str">
        <f t="shared" si="2"/>
        <v/>
      </c>
      <c r="M61" s="16" t="str">
        <f t="shared" si="3"/>
        <v/>
      </c>
      <c r="N61" s="16">
        <f t="shared" si="4"/>
        <v>-22.757647741421462</v>
      </c>
      <c r="O61" s="2" t="s">
        <v>14</v>
      </c>
      <c r="P61" s="16" t="str">
        <f t="shared" si="5"/>
        <v/>
      </c>
      <c r="Q61" s="16">
        <f t="shared" si="6"/>
        <v>1.0328891</v>
      </c>
      <c r="R61" s="16" t="str">
        <f t="shared" si="7"/>
        <v/>
      </c>
    </row>
    <row r="62" spans="1:18" x14ac:dyDescent="0.35">
      <c r="A62" s="1" t="s">
        <v>43</v>
      </c>
      <c r="B62" s="1">
        <v>-22.660450518964371</v>
      </c>
      <c r="C62" s="3">
        <v>1.0278589</v>
      </c>
      <c r="D62" s="3">
        <f t="shared" si="0"/>
        <v>-22.660450518964371</v>
      </c>
      <c r="E62" s="3">
        <v>0.62384512000000003</v>
      </c>
      <c r="F62" s="3">
        <v>1.6476187</v>
      </c>
      <c r="G62" s="3">
        <v>9.9430939999999995E-2</v>
      </c>
      <c r="H62" s="3">
        <v>-0.19485509000000001</v>
      </c>
      <c r="I62" s="3">
        <v>2.2505728999999999</v>
      </c>
      <c r="J62" s="2" t="s">
        <v>17</v>
      </c>
      <c r="K62" s="16">
        <f t="shared" si="1"/>
        <v>-22.660450518964371</v>
      </c>
      <c r="L62" s="16" t="str">
        <f t="shared" si="2"/>
        <v/>
      </c>
      <c r="M62" s="16" t="str">
        <f t="shared" si="3"/>
        <v/>
      </c>
      <c r="N62" s="16" t="str">
        <f t="shared" si="4"/>
        <v/>
      </c>
      <c r="O62" s="2" t="s">
        <v>17</v>
      </c>
      <c r="P62" s="16">
        <f t="shared" si="5"/>
        <v>1.0278589</v>
      </c>
      <c r="Q62" s="16" t="str">
        <f t="shared" si="6"/>
        <v/>
      </c>
      <c r="R62" s="16" t="str">
        <f t="shared" si="7"/>
        <v/>
      </c>
    </row>
    <row r="63" spans="1:18" x14ac:dyDescent="0.35">
      <c r="A63" s="1" t="s">
        <v>221</v>
      </c>
      <c r="B63" s="1">
        <v>-22.621670483405744</v>
      </c>
      <c r="C63" s="3">
        <v>1.0258537000000001</v>
      </c>
      <c r="D63" s="3">
        <f t="shared" si="0"/>
        <v>-22.621670483405744</v>
      </c>
      <c r="E63" s="3">
        <v>0.17498446000000001</v>
      </c>
      <c r="F63" s="3">
        <v>5.8625417999999998</v>
      </c>
      <c r="G63" s="3">
        <v>4.5580000000000002E-9</v>
      </c>
      <c r="H63" s="3">
        <v>0.68289045999999998</v>
      </c>
      <c r="I63" s="3">
        <v>1.3688168999999999</v>
      </c>
      <c r="J63" s="2" t="s">
        <v>17</v>
      </c>
      <c r="K63" s="16">
        <f t="shared" si="1"/>
        <v>-22.621670483405744</v>
      </c>
      <c r="L63" s="16" t="str">
        <f t="shared" si="2"/>
        <v/>
      </c>
      <c r="M63" s="16" t="str">
        <f t="shared" si="3"/>
        <v/>
      </c>
      <c r="N63" s="16" t="str">
        <f t="shared" si="4"/>
        <v/>
      </c>
      <c r="O63" s="2" t="s">
        <v>17</v>
      </c>
      <c r="P63" s="16">
        <f t="shared" si="5"/>
        <v>1.0258537000000001</v>
      </c>
      <c r="Q63" s="16" t="str">
        <f t="shared" si="6"/>
        <v/>
      </c>
      <c r="R63" s="16" t="str">
        <f t="shared" si="7"/>
        <v/>
      </c>
    </row>
    <row r="64" spans="1:18" x14ac:dyDescent="0.35">
      <c r="A64" s="1" t="s">
        <v>171</v>
      </c>
      <c r="B64" s="1">
        <v>-22.417823929902823</v>
      </c>
      <c r="C64" s="3">
        <v>1.0153299</v>
      </c>
      <c r="D64" s="3">
        <f t="shared" si="0"/>
        <v>-22.417823929902823</v>
      </c>
      <c r="E64" s="3">
        <v>0.46931958000000001</v>
      </c>
      <c r="F64" s="3">
        <v>2.1634083999999998</v>
      </c>
      <c r="G64" s="3">
        <v>3.050978E-2</v>
      </c>
      <c r="H64" s="3">
        <v>9.5480460000000003E-2</v>
      </c>
      <c r="I64" s="3">
        <v>1.9351794</v>
      </c>
      <c r="J64" s="2" t="s">
        <v>9</v>
      </c>
      <c r="K64" s="16" t="str">
        <f t="shared" si="1"/>
        <v/>
      </c>
      <c r="L64" s="16" t="str">
        <f t="shared" si="2"/>
        <v/>
      </c>
      <c r="M64" s="16" t="str">
        <f t="shared" si="3"/>
        <v/>
      </c>
      <c r="N64" s="16">
        <f t="shared" si="4"/>
        <v>-22.417823929902823</v>
      </c>
      <c r="O64" s="2" t="s">
        <v>17</v>
      </c>
      <c r="P64" s="16">
        <f t="shared" si="5"/>
        <v>1.0153299</v>
      </c>
      <c r="Q64" s="16" t="str">
        <f t="shared" si="6"/>
        <v/>
      </c>
      <c r="R64" s="16" t="str">
        <f t="shared" si="7"/>
        <v/>
      </c>
    </row>
    <row r="65" spans="1:18" x14ac:dyDescent="0.35">
      <c r="A65" s="1" t="s">
        <v>185</v>
      </c>
      <c r="B65" s="1">
        <v>-22.193775377272061</v>
      </c>
      <c r="C65" s="3">
        <v>1.003795</v>
      </c>
      <c r="D65" s="3">
        <f t="shared" si="0"/>
        <v>-22.193775377272061</v>
      </c>
      <c r="E65" s="3">
        <v>0.18362985000000001</v>
      </c>
      <c r="F65" s="3">
        <v>5.4664045000000003</v>
      </c>
      <c r="G65" s="3">
        <v>4.5930000000000002E-8</v>
      </c>
      <c r="H65" s="3">
        <v>0.64388714999999996</v>
      </c>
      <c r="I65" s="3">
        <v>1.3637029000000001</v>
      </c>
      <c r="J65" s="2" t="s">
        <v>14</v>
      </c>
      <c r="K65" s="16" t="str">
        <f t="shared" si="1"/>
        <v/>
      </c>
      <c r="L65" s="16">
        <f t="shared" si="2"/>
        <v>-22.193775377272061</v>
      </c>
      <c r="M65" s="16" t="str">
        <f t="shared" si="3"/>
        <v/>
      </c>
      <c r="N65" s="16" t="str">
        <f t="shared" si="4"/>
        <v/>
      </c>
      <c r="O65" s="2" t="s">
        <v>14</v>
      </c>
      <c r="P65" s="16" t="str">
        <f t="shared" si="5"/>
        <v/>
      </c>
      <c r="Q65" s="16">
        <f t="shared" si="6"/>
        <v>1.003795</v>
      </c>
      <c r="R65" s="16" t="str">
        <f t="shared" si="7"/>
        <v/>
      </c>
    </row>
    <row r="66" spans="1:18" x14ac:dyDescent="0.35">
      <c r="A66" s="1" t="s">
        <v>12</v>
      </c>
      <c r="B66" s="1">
        <v>-21.826749330217954</v>
      </c>
      <c r="C66" s="3">
        <v>0.98497064000000001</v>
      </c>
      <c r="D66" s="3">
        <f t="shared" si="0"/>
        <v>-21.826749330217954</v>
      </c>
      <c r="E66" s="3">
        <v>0.56783519000000005</v>
      </c>
      <c r="F66" s="3">
        <v>1.7346066</v>
      </c>
      <c r="G66" s="3">
        <v>8.2810519999999999E-2</v>
      </c>
      <c r="H66" s="3">
        <v>-0.12796588</v>
      </c>
      <c r="I66" s="3">
        <v>2.0979071999999999</v>
      </c>
      <c r="J66" s="2" t="s">
        <v>13</v>
      </c>
      <c r="K66" s="16" t="str">
        <f t="shared" si="1"/>
        <v/>
      </c>
      <c r="L66" s="16" t="str">
        <f t="shared" si="2"/>
        <v/>
      </c>
      <c r="M66" s="16">
        <f t="shared" si="3"/>
        <v>-21.826749330217954</v>
      </c>
      <c r="N66" s="16" t="str">
        <f t="shared" si="4"/>
        <v/>
      </c>
      <c r="O66" s="2" t="s">
        <v>14</v>
      </c>
      <c r="P66" s="16" t="str">
        <f t="shared" si="5"/>
        <v/>
      </c>
      <c r="Q66" s="16">
        <f t="shared" si="6"/>
        <v>0.98497064000000001</v>
      </c>
      <c r="R66" s="16" t="str">
        <f t="shared" si="7"/>
        <v/>
      </c>
    </row>
    <row r="67" spans="1:18" x14ac:dyDescent="0.35">
      <c r="A67" s="1" t="s">
        <v>319</v>
      </c>
      <c r="B67" s="1">
        <v>-21.489365968114793</v>
      </c>
      <c r="C67" s="3">
        <v>0.96774442000000005</v>
      </c>
      <c r="D67" s="3">
        <f t="shared" si="0"/>
        <v>-21.489365968114793</v>
      </c>
      <c r="E67" s="3">
        <v>0.45466937000000002</v>
      </c>
      <c r="F67" s="3">
        <v>2.1284575000000001</v>
      </c>
      <c r="G67" s="3">
        <v>3.3299170000000003E-2</v>
      </c>
      <c r="H67" s="3">
        <v>7.6608830000000003E-2</v>
      </c>
      <c r="I67" s="3">
        <v>1.8588800000000001</v>
      </c>
      <c r="J67" s="2" t="s">
        <v>9</v>
      </c>
      <c r="K67" s="16" t="str">
        <f t="shared" si="1"/>
        <v/>
      </c>
      <c r="L67" s="16" t="str">
        <f t="shared" si="2"/>
        <v/>
      </c>
      <c r="M67" s="16" t="str">
        <f t="shared" si="3"/>
        <v/>
      </c>
      <c r="N67" s="16">
        <f t="shared" si="4"/>
        <v>-21.489365968114793</v>
      </c>
      <c r="O67" s="2" t="s">
        <v>17</v>
      </c>
      <c r="P67" s="16">
        <f t="shared" si="5"/>
        <v>0.96774442000000005</v>
      </c>
      <c r="Q67" s="16" t="str">
        <f t="shared" si="6"/>
        <v/>
      </c>
      <c r="R67" s="16" t="str">
        <f t="shared" si="7"/>
        <v/>
      </c>
    </row>
    <row r="68" spans="1:18" x14ac:dyDescent="0.35">
      <c r="A68" s="1" t="s">
        <v>265</v>
      </c>
      <c r="B68" s="1">
        <v>-21.214189095377765</v>
      </c>
      <c r="C68" s="3">
        <v>0.95374908000000003</v>
      </c>
      <c r="D68" s="3">
        <f t="shared" si="0"/>
        <v>-21.214189095377765</v>
      </c>
      <c r="E68" s="3">
        <v>0.36323589000000001</v>
      </c>
      <c r="F68" s="3">
        <v>2.6257016000000002</v>
      </c>
      <c r="G68" s="3">
        <v>8.6470599999999998E-3</v>
      </c>
      <c r="H68" s="3">
        <v>0.24181981</v>
      </c>
      <c r="I68" s="3">
        <v>1.6656784</v>
      </c>
      <c r="J68" s="2" t="s">
        <v>9</v>
      </c>
      <c r="K68" s="16" t="str">
        <f t="shared" si="1"/>
        <v/>
      </c>
      <c r="L68" s="16" t="str">
        <f t="shared" si="2"/>
        <v/>
      </c>
      <c r="M68" s="16" t="str">
        <f t="shared" si="3"/>
        <v/>
      </c>
      <c r="N68" s="16">
        <f t="shared" si="4"/>
        <v>-21.214189095377765</v>
      </c>
      <c r="O68" s="2" t="s">
        <v>17</v>
      </c>
      <c r="P68" s="16">
        <f t="shared" si="5"/>
        <v>0.95374908000000003</v>
      </c>
      <c r="Q68" s="16" t="str">
        <f t="shared" si="6"/>
        <v/>
      </c>
      <c r="R68" s="16" t="str">
        <f t="shared" si="7"/>
        <v/>
      </c>
    </row>
    <row r="69" spans="1:18" x14ac:dyDescent="0.35">
      <c r="A69" s="1" t="s">
        <v>8</v>
      </c>
      <c r="B69" s="1">
        <v>-21.075246715688845</v>
      </c>
      <c r="C69" s="3">
        <v>0.94670111000000001</v>
      </c>
      <c r="D69" s="3">
        <f t="shared" ref="D69:D132" si="8">(EXP(C69)^(1/(1-5))-1)*100</f>
        <v>-21.075246715688845</v>
      </c>
      <c r="E69" s="3">
        <v>0.52370024000000004</v>
      </c>
      <c r="F69" s="3">
        <v>1.8077156000000001</v>
      </c>
      <c r="G69" s="3">
        <v>7.0650770000000002E-2</v>
      </c>
      <c r="H69" s="3">
        <v>-7.9732510000000006E-2</v>
      </c>
      <c r="I69" s="3">
        <v>1.9731346999999999</v>
      </c>
      <c r="J69" s="2" t="s">
        <v>9</v>
      </c>
      <c r="K69" s="16" t="str">
        <f t="shared" ref="K69:K132" si="9">IF($J69=$K$3,$B69,"")</f>
        <v/>
      </c>
      <c r="L69" s="16" t="str">
        <f t="shared" ref="L69:L132" si="10">IF($J69=$L$3,$B69,"")</f>
        <v/>
      </c>
      <c r="M69" s="16" t="str">
        <f t="shared" ref="M69:M132" si="11">IF($J69=$M$3,$B69,"")</f>
        <v/>
      </c>
      <c r="N69" s="16">
        <f t="shared" ref="N69:N132" si="12">IF($J69=$N$3,$B69,"")</f>
        <v>-21.075246715688845</v>
      </c>
      <c r="O69" s="2" t="s">
        <v>10</v>
      </c>
      <c r="P69" s="16" t="str">
        <f t="shared" ref="P69:P132" si="13">IF($O69=$P$3,$C69,"")</f>
        <v/>
      </c>
      <c r="Q69" s="16" t="str">
        <f t="shared" ref="Q69:Q132" si="14">IF($O69=$Q$3,$C69,"")</f>
        <v/>
      </c>
      <c r="R69" s="16">
        <f t="shared" ref="R69:R132" si="15">IF($O69=$R$3,$C69,"")</f>
        <v>0.94670111000000001</v>
      </c>
    </row>
    <row r="70" spans="1:18" x14ac:dyDescent="0.35">
      <c r="A70" s="1" t="s">
        <v>157</v>
      </c>
      <c r="B70" s="1">
        <v>-20.769506117388847</v>
      </c>
      <c r="C70" s="3">
        <v>0.93123575000000003</v>
      </c>
      <c r="D70" s="3">
        <f t="shared" si="8"/>
        <v>-20.769506117388847</v>
      </c>
      <c r="E70" s="3">
        <v>0.15032350999999999</v>
      </c>
      <c r="F70" s="3">
        <v>6.1948777000000002</v>
      </c>
      <c r="G70" s="3">
        <v>5.8330000000000004E-10</v>
      </c>
      <c r="H70" s="3">
        <v>0.63660709000000004</v>
      </c>
      <c r="I70" s="3">
        <v>1.2258644000000001</v>
      </c>
      <c r="J70" s="2" t="s">
        <v>14</v>
      </c>
      <c r="K70" s="16" t="str">
        <f t="shared" si="9"/>
        <v/>
      </c>
      <c r="L70" s="16">
        <f t="shared" si="10"/>
        <v>-20.769506117388847</v>
      </c>
      <c r="M70" s="16" t="str">
        <f t="shared" si="11"/>
        <v/>
      </c>
      <c r="N70" s="16" t="str">
        <f t="shared" si="12"/>
        <v/>
      </c>
      <c r="O70" s="2" t="s">
        <v>14</v>
      </c>
      <c r="P70" s="16" t="str">
        <f t="shared" si="13"/>
        <v/>
      </c>
      <c r="Q70" s="16">
        <f t="shared" si="14"/>
        <v>0.93123575000000003</v>
      </c>
      <c r="R70" s="16" t="str">
        <f t="shared" si="15"/>
        <v/>
      </c>
    </row>
    <row r="71" spans="1:18" x14ac:dyDescent="0.35">
      <c r="A71" s="1" t="s">
        <v>141</v>
      </c>
      <c r="B71" s="1">
        <v>-20.67636985010315</v>
      </c>
      <c r="C71" s="3">
        <v>0.92653646999999995</v>
      </c>
      <c r="D71" s="3">
        <f t="shared" si="8"/>
        <v>-20.67636985010315</v>
      </c>
      <c r="E71" s="3">
        <v>0.16297809999999999</v>
      </c>
      <c r="F71" s="3">
        <v>5.6850367999999998</v>
      </c>
      <c r="G71" s="3">
        <v>1.308E-8</v>
      </c>
      <c r="H71" s="3">
        <v>0.60710527999999997</v>
      </c>
      <c r="I71" s="3">
        <v>1.2459677</v>
      </c>
      <c r="J71" s="2" t="s">
        <v>9</v>
      </c>
      <c r="K71" s="16" t="str">
        <f t="shared" si="9"/>
        <v/>
      </c>
      <c r="L71" s="16" t="str">
        <f t="shared" si="10"/>
        <v/>
      </c>
      <c r="M71" s="16" t="str">
        <f t="shared" si="11"/>
        <v/>
      </c>
      <c r="N71" s="16">
        <f t="shared" si="12"/>
        <v>-20.67636985010315</v>
      </c>
      <c r="O71" s="2" t="s">
        <v>17</v>
      </c>
      <c r="P71" s="16">
        <f t="shared" si="13"/>
        <v>0.92653646999999995</v>
      </c>
      <c r="Q71" s="16" t="str">
        <f t="shared" si="14"/>
        <v/>
      </c>
      <c r="R71" s="16" t="str">
        <f t="shared" si="15"/>
        <v/>
      </c>
    </row>
    <row r="72" spans="1:18" x14ac:dyDescent="0.35">
      <c r="A72" s="1" t="s">
        <v>269</v>
      </c>
      <c r="B72" s="1">
        <v>-20.599064643831543</v>
      </c>
      <c r="C72" s="3">
        <v>0.92264014999999999</v>
      </c>
      <c r="D72" s="3">
        <f t="shared" si="8"/>
        <v>-20.599064643831543</v>
      </c>
      <c r="E72" s="3">
        <v>0.29879338</v>
      </c>
      <c r="F72" s="3">
        <v>3.0878868000000002</v>
      </c>
      <c r="G72" s="3">
        <v>2.01585E-3</v>
      </c>
      <c r="H72" s="3">
        <v>0.33701587999999999</v>
      </c>
      <c r="I72" s="3">
        <v>1.5082644000000001</v>
      </c>
      <c r="J72" s="2" t="s">
        <v>17</v>
      </c>
      <c r="K72" s="16">
        <f t="shared" si="9"/>
        <v>-20.599064643831543</v>
      </c>
      <c r="L72" s="16" t="str">
        <f t="shared" si="10"/>
        <v/>
      </c>
      <c r="M72" s="16" t="str">
        <f t="shared" si="11"/>
        <v/>
      </c>
      <c r="N72" s="16" t="str">
        <f t="shared" si="12"/>
        <v/>
      </c>
      <c r="O72" s="2" t="s">
        <v>17</v>
      </c>
      <c r="P72" s="16">
        <f t="shared" si="13"/>
        <v>0.92264014999999999</v>
      </c>
      <c r="Q72" s="16" t="str">
        <f t="shared" si="14"/>
        <v/>
      </c>
      <c r="R72" s="16" t="str">
        <f t="shared" si="15"/>
        <v/>
      </c>
    </row>
    <row r="73" spans="1:18" x14ac:dyDescent="0.35">
      <c r="A73" s="1" t="s">
        <v>235</v>
      </c>
      <c r="B73" s="1">
        <v>-20.480150400823039</v>
      </c>
      <c r="C73" s="3">
        <v>0.91665406000000005</v>
      </c>
      <c r="D73" s="3">
        <f t="shared" si="8"/>
        <v>-20.480150400823039</v>
      </c>
      <c r="E73" s="3">
        <v>0.42972413999999998</v>
      </c>
      <c r="F73" s="3">
        <v>2.1331221</v>
      </c>
      <c r="G73" s="3">
        <v>3.291471E-2</v>
      </c>
      <c r="H73" s="3">
        <v>7.4410229999999994E-2</v>
      </c>
      <c r="I73" s="3">
        <v>1.7588979</v>
      </c>
      <c r="J73" s="2" t="s">
        <v>17</v>
      </c>
      <c r="K73" s="16">
        <f t="shared" si="9"/>
        <v>-20.480150400823039</v>
      </c>
      <c r="L73" s="16" t="str">
        <f t="shared" si="10"/>
        <v/>
      </c>
      <c r="M73" s="16" t="str">
        <f t="shared" si="11"/>
        <v/>
      </c>
      <c r="N73" s="16" t="str">
        <f t="shared" si="12"/>
        <v/>
      </c>
      <c r="O73" s="2" t="s">
        <v>10</v>
      </c>
      <c r="P73" s="16" t="str">
        <f t="shared" si="13"/>
        <v/>
      </c>
      <c r="Q73" s="16" t="str">
        <f t="shared" si="14"/>
        <v/>
      </c>
      <c r="R73" s="16">
        <f t="shared" si="15"/>
        <v>0.91665406000000005</v>
      </c>
    </row>
    <row r="74" spans="1:18" x14ac:dyDescent="0.35">
      <c r="A74" s="1" t="s">
        <v>167</v>
      </c>
      <c r="B74" s="1">
        <v>-20.358155373515153</v>
      </c>
      <c r="C74" s="3">
        <v>0.91052217999999996</v>
      </c>
      <c r="D74" s="3">
        <f t="shared" si="8"/>
        <v>-20.358155373515153</v>
      </c>
      <c r="E74" s="3">
        <v>0.39992547000000001</v>
      </c>
      <c r="F74" s="3">
        <v>2.2767297000000002</v>
      </c>
      <c r="G74" s="3">
        <v>2.2802369999999999E-2</v>
      </c>
      <c r="H74" s="3">
        <v>0.12668266</v>
      </c>
      <c r="I74" s="3">
        <v>1.6943617</v>
      </c>
      <c r="J74" s="2" t="s">
        <v>17</v>
      </c>
      <c r="K74" s="16">
        <f t="shared" si="9"/>
        <v>-20.358155373515153</v>
      </c>
      <c r="L74" s="16" t="str">
        <f t="shared" si="10"/>
        <v/>
      </c>
      <c r="M74" s="16" t="str">
        <f t="shared" si="11"/>
        <v/>
      </c>
      <c r="N74" s="16" t="str">
        <f t="shared" si="12"/>
        <v/>
      </c>
      <c r="O74" s="2" t="s">
        <v>17</v>
      </c>
      <c r="P74" s="16">
        <f t="shared" si="13"/>
        <v>0.91052217999999996</v>
      </c>
      <c r="Q74" s="16" t="str">
        <f t="shared" si="14"/>
        <v/>
      </c>
      <c r="R74" s="16" t="str">
        <f t="shared" si="15"/>
        <v/>
      </c>
    </row>
    <row r="75" spans="1:18" x14ac:dyDescent="0.35">
      <c r="A75" s="1" t="s">
        <v>293</v>
      </c>
      <c r="B75" s="1">
        <v>-19.977500531543303</v>
      </c>
      <c r="C75" s="3">
        <v>0.89144939000000001</v>
      </c>
      <c r="D75" s="3">
        <f t="shared" si="8"/>
        <v>-19.977500531543303</v>
      </c>
      <c r="E75" s="3">
        <v>0.18674254000000001</v>
      </c>
      <c r="F75" s="3">
        <v>4.7736814000000001</v>
      </c>
      <c r="G75" s="3">
        <v>1.809E-6</v>
      </c>
      <c r="H75" s="3">
        <v>0.52544073999999996</v>
      </c>
      <c r="I75" s="3">
        <v>1.257458</v>
      </c>
      <c r="J75" s="2" t="s">
        <v>17</v>
      </c>
      <c r="K75" s="16">
        <f t="shared" si="9"/>
        <v>-19.977500531543303</v>
      </c>
      <c r="L75" s="16" t="str">
        <f t="shared" si="10"/>
        <v/>
      </c>
      <c r="M75" s="16" t="str">
        <f t="shared" si="11"/>
        <v/>
      </c>
      <c r="N75" s="16" t="str">
        <f t="shared" si="12"/>
        <v/>
      </c>
      <c r="O75" s="2" t="s">
        <v>17</v>
      </c>
      <c r="P75" s="16">
        <f t="shared" si="13"/>
        <v>0.89144939000000001</v>
      </c>
      <c r="Q75" s="16" t="str">
        <f t="shared" si="14"/>
        <v/>
      </c>
      <c r="R75" s="16" t="str">
        <f t="shared" si="15"/>
        <v/>
      </c>
    </row>
    <row r="76" spans="1:18" x14ac:dyDescent="0.35">
      <c r="A76" s="1" t="s">
        <v>285</v>
      </c>
      <c r="B76" s="1">
        <v>-19.969886828765794</v>
      </c>
      <c r="C76" s="3">
        <v>0.89106883000000003</v>
      </c>
      <c r="D76" s="3">
        <f t="shared" si="8"/>
        <v>-19.969886828765794</v>
      </c>
      <c r="E76" s="3">
        <v>0.46729676999999997</v>
      </c>
      <c r="F76" s="3">
        <v>1.9068585</v>
      </c>
      <c r="G76" s="3">
        <v>5.6538909999999998E-2</v>
      </c>
      <c r="H76" s="3">
        <v>-2.4816000000000001E-2</v>
      </c>
      <c r="I76" s="3">
        <v>1.8069537</v>
      </c>
      <c r="J76" s="2" t="s">
        <v>17</v>
      </c>
      <c r="K76" s="16">
        <f t="shared" si="9"/>
        <v>-19.969886828765794</v>
      </c>
      <c r="L76" s="16" t="str">
        <f t="shared" si="10"/>
        <v/>
      </c>
      <c r="M76" s="16" t="str">
        <f t="shared" si="11"/>
        <v/>
      </c>
      <c r="N76" s="16" t="str">
        <f t="shared" si="12"/>
        <v/>
      </c>
      <c r="O76" s="2" t="s">
        <v>17</v>
      </c>
      <c r="P76" s="16">
        <f t="shared" si="13"/>
        <v>0.89106883000000003</v>
      </c>
      <c r="Q76" s="16" t="str">
        <f t="shared" si="14"/>
        <v/>
      </c>
      <c r="R76" s="16" t="str">
        <f t="shared" si="15"/>
        <v/>
      </c>
    </row>
    <row r="77" spans="1:18" x14ac:dyDescent="0.35">
      <c r="A77" s="1" t="s">
        <v>25</v>
      </c>
      <c r="B77" s="1">
        <v>-19.426309874035873</v>
      </c>
      <c r="C77" s="3">
        <v>0.86399205999999995</v>
      </c>
      <c r="D77" s="3">
        <f t="shared" si="8"/>
        <v>-19.426309874035873</v>
      </c>
      <c r="E77" s="3">
        <v>0.22397610000000001</v>
      </c>
      <c r="F77" s="3">
        <v>3.8575189999999999</v>
      </c>
      <c r="G77" s="3">
        <v>1.1454E-4</v>
      </c>
      <c r="H77" s="3">
        <v>0.42500697999999998</v>
      </c>
      <c r="I77" s="3">
        <v>1.3029771000000001</v>
      </c>
      <c r="J77" s="2" t="s">
        <v>9</v>
      </c>
      <c r="K77" s="16" t="str">
        <f t="shared" si="9"/>
        <v/>
      </c>
      <c r="L77" s="16" t="str">
        <f t="shared" si="10"/>
        <v/>
      </c>
      <c r="M77" s="16" t="str">
        <f t="shared" si="11"/>
        <v/>
      </c>
      <c r="N77" s="16">
        <f t="shared" si="12"/>
        <v>-19.426309874035873</v>
      </c>
      <c r="O77" s="2" t="s">
        <v>14</v>
      </c>
      <c r="P77" s="16" t="str">
        <f t="shared" si="13"/>
        <v/>
      </c>
      <c r="Q77" s="16">
        <f t="shared" si="14"/>
        <v>0.86399205999999995</v>
      </c>
      <c r="R77" s="16" t="str">
        <f t="shared" si="15"/>
        <v/>
      </c>
    </row>
    <row r="78" spans="1:18" x14ac:dyDescent="0.35">
      <c r="A78" s="1" t="s">
        <v>149</v>
      </c>
      <c r="B78" s="1">
        <v>-19.396259349774802</v>
      </c>
      <c r="C78" s="3">
        <v>0.86250051000000005</v>
      </c>
      <c r="D78" s="3">
        <f t="shared" si="8"/>
        <v>-19.396259349774802</v>
      </c>
      <c r="E78" s="3">
        <v>0.55885697000000001</v>
      </c>
      <c r="F78" s="3">
        <v>1.5433296000000001</v>
      </c>
      <c r="G78" s="3">
        <v>0.12275082</v>
      </c>
      <c r="H78" s="3">
        <v>-0.23283902000000001</v>
      </c>
      <c r="I78" s="3">
        <v>1.95784</v>
      </c>
      <c r="J78" s="2" t="s">
        <v>17</v>
      </c>
      <c r="K78" s="16">
        <f t="shared" si="9"/>
        <v>-19.396259349774802</v>
      </c>
      <c r="L78" s="16" t="str">
        <f t="shared" si="10"/>
        <v/>
      </c>
      <c r="M78" s="16" t="str">
        <f t="shared" si="11"/>
        <v/>
      </c>
      <c r="N78" s="16" t="str">
        <f t="shared" si="12"/>
        <v/>
      </c>
      <c r="O78" s="2" t="s">
        <v>14</v>
      </c>
      <c r="P78" s="16" t="str">
        <f t="shared" si="13"/>
        <v/>
      </c>
      <c r="Q78" s="16">
        <f t="shared" si="14"/>
        <v>0.86250051000000005</v>
      </c>
      <c r="R78" s="16" t="str">
        <f t="shared" si="15"/>
        <v/>
      </c>
    </row>
    <row r="79" spans="1:18" x14ac:dyDescent="0.35">
      <c r="A79" s="1" t="s">
        <v>191</v>
      </c>
      <c r="B79" s="1">
        <v>-19.343323402383859</v>
      </c>
      <c r="C79" s="3">
        <v>0.85987440000000004</v>
      </c>
      <c r="D79" s="3">
        <f t="shared" si="8"/>
        <v>-19.343323402383859</v>
      </c>
      <c r="E79" s="3">
        <v>0.29420708000000001</v>
      </c>
      <c r="F79" s="3">
        <v>2.9226842</v>
      </c>
      <c r="G79" s="3">
        <v>3.4702800000000001E-3</v>
      </c>
      <c r="H79" s="3">
        <v>0.28323912000000001</v>
      </c>
      <c r="I79" s="3">
        <v>1.4365097</v>
      </c>
      <c r="J79" s="2" t="s">
        <v>17</v>
      </c>
      <c r="K79" s="16">
        <f t="shared" si="9"/>
        <v>-19.343323402383859</v>
      </c>
      <c r="L79" s="16" t="str">
        <f t="shared" si="10"/>
        <v/>
      </c>
      <c r="M79" s="16" t="str">
        <f t="shared" si="11"/>
        <v/>
      </c>
      <c r="N79" s="16" t="str">
        <f t="shared" si="12"/>
        <v/>
      </c>
      <c r="O79" s="2" t="s">
        <v>17</v>
      </c>
      <c r="P79" s="16">
        <f t="shared" si="13"/>
        <v>0.85987440000000004</v>
      </c>
      <c r="Q79" s="16" t="str">
        <f t="shared" si="14"/>
        <v/>
      </c>
      <c r="R79" s="16" t="str">
        <f t="shared" si="15"/>
        <v/>
      </c>
    </row>
    <row r="80" spans="1:18" x14ac:dyDescent="0.35">
      <c r="A80" s="1" t="s">
        <v>173</v>
      </c>
      <c r="B80" s="1">
        <v>-18.555446913671513</v>
      </c>
      <c r="C80" s="3">
        <v>0.82099091000000002</v>
      </c>
      <c r="D80" s="3">
        <f t="shared" si="8"/>
        <v>-18.555446913671513</v>
      </c>
      <c r="E80" s="3">
        <v>0.44371886999999999</v>
      </c>
      <c r="F80" s="3">
        <v>1.8502502000000001</v>
      </c>
      <c r="G80" s="3">
        <v>6.4277500000000001E-2</v>
      </c>
      <c r="H80" s="3">
        <v>-4.8682089999999997E-2</v>
      </c>
      <c r="I80" s="3">
        <v>1.6906639000000001</v>
      </c>
      <c r="J80" s="2" t="s">
        <v>17</v>
      </c>
      <c r="K80" s="16">
        <f t="shared" si="9"/>
        <v>-18.555446913671513</v>
      </c>
      <c r="L80" s="16" t="str">
        <f t="shared" si="10"/>
        <v/>
      </c>
      <c r="M80" s="16" t="str">
        <f t="shared" si="11"/>
        <v/>
      </c>
      <c r="N80" s="16" t="str">
        <f t="shared" si="12"/>
        <v/>
      </c>
      <c r="O80" s="2" t="s">
        <v>10</v>
      </c>
      <c r="P80" s="16" t="str">
        <f t="shared" si="13"/>
        <v/>
      </c>
      <c r="Q80" s="16" t="str">
        <f t="shared" si="14"/>
        <v/>
      </c>
      <c r="R80" s="16">
        <f t="shared" si="15"/>
        <v>0.82099091000000002</v>
      </c>
    </row>
    <row r="81" spans="1:18" x14ac:dyDescent="0.35">
      <c r="A81" s="1" t="s">
        <v>297</v>
      </c>
      <c r="B81" s="1">
        <v>-18.431974893823622</v>
      </c>
      <c r="C81" s="3">
        <v>0.81493139999999997</v>
      </c>
      <c r="D81" s="3">
        <f t="shared" si="8"/>
        <v>-18.431974893823622</v>
      </c>
      <c r="E81" s="3">
        <v>0.74432935</v>
      </c>
      <c r="F81" s="3">
        <v>1.0948532</v>
      </c>
      <c r="G81" s="3">
        <v>0.27358093999999999</v>
      </c>
      <c r="H81" s="3">
        <v>-0.64392731999999997</v>
      </c>
      <c r="I81" s="3">
        <v>2.2737900999999998</v>
      </c>
      <c r="J81" s="2" t="s">
        <v>17</v>
      </c>
      <c r="K81" s="16">
        <f t="shared" si="9"/>
        <v>-18.431974893823622</v>
      </c>
      <c r="L81" s="16" t="str">
        <f t="shared" si="10"/>
        <v/>
      </c>
      <c r="M81" s="16" t="str">
        <f t="shared" si="11"/>
        <v/>
      </c>
      <c r="N81" s="16" t="str">
        <f t="shared" si="12"/>
        <v/>
      </c>
      <c r="O81" s="2" t="s">
        <v>17</v>
      </c>
      <c r="P81" s="16">
        <f t="shared" si="13"/>
        <v>0.81493139999999997</v>
      </c>
      <c r="Q81" s="16" t="str">
        <f t="shared" si="14"/>
        <v/>
      </c>
      <c r="R81" s="16" t="str">
        <f t="shared" si="15"/>
        <v/>
      </c>
    </row>
    <row r="82" spans="1:18" x14ac:dyDescent="0.35">
      <c r="A82" s="1" t="s">
        <v>63</v>
      </c>
      <c r="B82" s="1">
        <v>-17.915410609352978</v>
      </c>
      <c r="C82" s="3">
        <v>0.78967957</v>
      </c>
      <c r="D82" s="3">
        <f t="shared" si="8"/>
        <v>-17.915410609352978</v>
      </c>
      <c r="E82" s="3">
        <v>0.14598854</v>
      </c>
      <c r="F82" s="3">
        <v>5.4091886999999996</v>
      </c>
      <c r="G82" s="3">
        <v>6.3310000000000002E-8</v>
      </c>
      <c r="H82" s="3">
        <v>0.50354728999999998</v>
      </c>
      <c r="I82" s="3">
        <v>1.0758118999999999</v>
      </c>
      <c r="J82" s="2" t="s">
        <v>17</v>
      </c>
      <c r="K82" s="16">
        <f t="shared" si="9"/>
        <v>-17.915410609352978</v>
      </c>
      <c r="L82" s="16" t="str">
        <f t="shared" si="10"/>
        <v/>
      </c>
      <c r="M82" s="16" t="str">
        <f t="shared" si="11"/>
        <v/>
      </c>
      <c r="N82" s="16" t="str">
        <f t="shared" si="12"/>
        <v/>
      </c>
      <c r="O82" s="2" t="s">
        <v>17</v>
      </c>
      <c r="P82" s="16">
        <f t="shared" si="13"/>
        <v>0.78967957</v>
      </c>
      <c r="Q82" s="16" t="str">
        <f t="shared" si="14"/>
        <v/>
      </c>
      <c r="R82" s="16" t="str">
        <f t="shared" si="15"/>
        <v/>
      </c>
    </row>
    <row r="83" spans="1:18" x14ac:dyDescent="0.35">
      <c r="A83" s="1" t="s">
        <v>33</v>
      </c>
      <c r="B83" s="1">
        <v>-17.677633516049251</v>
      </c>
      <c r="C83" s="3">
        <v>0.77810939000000001</v>
      </c>
      <c r="D83" s="3">
        <f t="shared" si="8"/>
        <v>-17.677633516049251</v>
      </c>
      <c r="E83" s="3">
        <v>0.89424265000000003</v>
      </c>
      <c r="F83" s="3">
        <v>0.87013227999999998</v>
      </c>
      <c r="G83" s="3">
        <v>0.38422812000000001</v>
      </c>
      <c r="H83" s="3">
        <v>-0.97457399</v>
      </c>
      <c r="I83" s="3">
        <v>2.5307928</v>
      </c>
      <c r="J83" s="2" t="s">
        <v>17</v>
      </c>
      <c r="K83" s="16">
        <f t="shared" si="9"/>
        <v>-17.677633516049251</v>
      </c>
      <c r="L83" s="16" t="str">
        <f t="shared" si="10"/>
        <v/>
      </c>
      <c r="M83" s="16" t="str">
        <f t="shared" si="11"/>
        <v/>
      </c>
      <c r="N83" s="16" t="str">
        <f t="shared" si="12"/>
        <v/>
      </c>
      <c r="O83" s="2" t="s">
        <v>10</v>
      </c>
      <c r="P83" s="16" t="str">
        <f t="shared" si="13"/>
        <v/>
      </c>
      <c r="Q83" s="16" t="str">
        <f t="shared" si="14"/>
        <v/>
      </c>
      <c r="R83" s="16">
        <f t="shared" si="15"/>
        <v>0.77810939000000001</v>
      </c>
    </row>
    <row r="84" spans="1:18" x14ac:dyDescent="0.35">
      <c r="A84" s="1" t="s">
        <v>41</v>
      </c>
      <c r="B84" s="1">
        <v>-17.313071028566441</v>
      </c>
      <c r="C84" s="3">
        <v>0.76043459999999996</v>
      </c>
      <c r="D84" s="3">
        <f t="shared" si="8"/>
        <v>-17.313071028566441</v>
      </c>
      <c r="E84" s="3">
        <v>0.31567640000000002</v>
      </c>
      <c r="F84" s="3">
        <v>2.4089054999999999</v>
      </c>
      <c r="G84" s="3">
        <v>1.6000440000000001E-2</v>
      </c>
      <c r="H84" s="3">
        <v>0.14172023</v>
      </c>
      <c r="I84" s="3">
        <v>1.379149</v>
      </c>
      <c r="J84" s="2" t="s">
        <v>9</v>
      </c>
      <c r="K84" s="16" t="str">
        <f t="shared" si="9"/>
        <v/>
      </c>
      <c r="L84" s="16" t="str">
        <f t="shared" si="10"/>
        <v/>
      </c>
      <c r="M84" s="16" t="str">
        <f t="shared" si="11"/>
        <v/>
      </c>
      <c r="N84" s="16">
        <f t="shared" si="12"/>
        <v>-17.313071028566441</v>
      </c>
      <c r="O84" s="2" t="s">
        <v>17</v>
      </c>
      <c r="P84" s="16">
        <f t="shared" si="13"/>
        <v>0.76043459999999996</v>
      </c>
      <c r="Q84" s="16" t="str">
        <f t="shared" si="14"/>
        <v/>
      </c>
      <c r="R84" s="16" t="str">
        <f t="shared" si="15"/>
        <v/>
      </c>
    </row>
    <row r="85" spans="1:18" x14ac:dyDescent="0.35">
      <c r="A85" s="1" t="s">
        <v>65</v>
      </c>
      <c r="B85" s="1">
        <v>-17.027732041145459</v>
      </c>
      <c r="C85" s="3">
        <v>0.74665501999999995</v>
      </c>
      <c r="D85" s="3">
        <f t="shared" si="8"/>
        <v>-17.027732041145459</v>
      </c>
      <c r="E85" s="3">
        <v>0.32288196000000002</v>
      </c>
      <c r="F85" s="3">
        <v>2.3124704999999999</v>
      </c>
      <c r="G85" s="3">
        <v>2.0751769999999999E-2</v>
      </c>
      <c r="H85" s="3">
        <v>0.113818</v>
      </c>
      <c r="I85" s="3">
        <v>1.3794919999999999</v>
      </c>
      <c r="J85" s="2" t="s">
        <v>17</v>
      </c>
      <c r="K85" s="16">
        <f t="shared" si="9"/>
        <v>-17.027732041145459</v>
      </c>
      <c r="L85" s="16" t="str">
        <f t="shared" si="10"/>
        <v/>
      </c>
      <c r="M85" s="16" t="str">
        <f t="shared" si="11"/>
        <v/>
      </c>
      <c r="N85" s="16" t="str">
        <f t="shared" si="12"/>
        <v/>
      </c>
      <c r="O85" s="2" t="s">
        <v>17</v>
      </c>
      <c r="P85" s="16">
        <f t="shared" si="13"/>
        <v>0.74665501999999995</v>
      </c>
      <c r="Q85" s="16" t="str">
        <f t="shared" si="14"/>
        <v/>
      </c>
      <c r="R85" s="16" t="str">
        <f t="shared" si="15"/>
        <v/>
      </c>
    </row>
    <row r="86" spans="1:18" x14ac:dyDescent="0.35">
      <c r="A86" s="1" t="s">
        <v>55</v>
      </c>
      <c r="B86" s="1">
        <v>-16.637763172524</v>
      </c>
      <c r="C86" s="3">
        <v>0.72789910000000002</v>
      </c>
      <c r="D86" s="3">
        <f t="shared" si="8"/>
        <v>-16.637763172524</v>
      </c>
      <c r="E86" s="3">
        <v>0.59109796999999997</v>
      </c>
      <c r="F86" s="3">
        <v>1.2314356</v>
      </c>
      <c r="G86" s="3">
        <v>0.21815998</v>
      </c>
      <c r="H86" s="3">
        <v>-0.43063163999999998</v>
      </c>
      <c r="I86" s="3">
        <v>1.8864297999999999</v>
      </c>
      <c r="J86" s="2" t="s">
        <v>17</v>
      </c>
      <c r="K86" s="16">
        <f t="shared" si="9"/>
        <v>-16.637763172524</v>
      </c>
      <c r="L86" s="16" t="str">
        <f t="shared" si="10"/>
        <v/>
      </c>
      <c r="M86" s="16" t="str">
        <f t="shared" si="11"/>
        <v/>
      </c>
      <c r="N86" s="16" t="str">
        <f t="shared" si="12"/>
        <v/>
      </c>
      <c r="O86" s="2" t="s">
        <v>10</v>
      </c>
      <c r="P86" s="16" t="str">
        <f t="shared" si="13"/>
        <v/>
      </c>
      <c r="Q86" s="16" t="str">
        <f t="shared" si="14"/>
        <v/>
      </c>
      <c r="R86" s="16">
        <f t="shared" si="15"/>
        <v>0.72789910000000002</v>
      </c>
    </row>
    <row r="87" spans="1:18" x14ac:dyDescent="0.35">
      <c r="A87" s="1" t="s">
        <v>305</v>
      </c>
      <c r="B87" s="1">
        <v>-16.058330577741909</v>
      </c>
      <c r="C87" s="3">
        <v>0.70019215999999995</v>
      </c>
      <c r="D87" s="3">
        <f t="shared" si="8"/>
        <v>-16.058330577741909</v>
      </c>
      <c r="E87" s="3">
        <v>0.23617178</v>
      </c>
      <c r="F87" s="3">
        <v>2.9647578999999999</v>
      </c>
      <c r="G87" s="3">
        <v>3.0292100000000001E-3</v>
      </c>
      <c r="H87" s="3">
        <v>0.23730397</v>
      </c>
      <c r="I87" s="3">
        <v>1.1630803000000001</v>
      </c>
      <c r="J87" s="2" t="s">
        <v>17</v>
      </c>
      <c r="K87" s="16">
        <f t="shared" si="9"/>
        <v>-16.058330577741909</v>
      </c>
      <c r="L87" s="16" t="str">
        <f t="shared" si="10"/>
        <v/>
      </c>
      <c r="M87" s="16" t="str">
        <f t="shared" si="11"/>
        <v/>
      </c>
      <c r="N87" s="16" t="str">
        <f t="shared" si="12"/>
        <v/>
      </c>
      <c r="O87" s="2" t="s">
        <v>17</v>
      </c>
      <c r="P87" s="16">
        <f t="shared" si="13"/>
        <v>0.70019215999999995</v>
      </c>
      <c r="Q87" s="16" t="str">
        <f t="shared" si="14"/>
        <v/>
      </c>
      <c r="R87" s="16" t="str">
        <f t="shared" si="15"/>
        <v/>
      </c>
    </row>
    <row r="88" spans="1:18" x14ac:dyDescent="0.35">
      <c r="A88" s="1" t="s">
        <v>161</v>
      </c>
      <c r="B88" s="1">
        <v>-15.274164523081325</v>
      </c>
      <c r="C88" s="3">
        <v>0.66299843000000003</v>
      </c>
      <c r="D88" s="3">
        <f t="shared" si="8"/>
        <v>-15.274164523081325</v>
      </c>
      <c r="E88" s="3">
        <v>0.33465700999999998</v>
      </c>
      <c r="F88" s="3">
        <v>1.9811281999999999</v>
      </c>
      <c r="G88" s="3">
        <v>4.7576899999999998E-2</v>
      </c>
      <c r="H88" s="3">
        <v>7.0827399999999997E-3</v>
      </c>
      <c r="I88" s="3">
        <v>1.3189141</v>
      </c>
      <c r="J88" s="2" t="s">
        <v>17</v>
      </c>
      <c r="K88" s="16">
        <f t="shared" si="9"/>
        <v>-15.274164523081325</v>
      </c>
      <c r="L88" s="16" t="str">
        <f t="shared" si="10"/>
        <v/>
      </c>
      <c r="M88" s="16" t="str">
        <f t="shared" si="11"/>
        <v/>
      </c>
      <c r="N88" s="16" t="str">
        <f t="shared" si="12"/>
        <v/>
      </c>
      <c r="O88" s="2" t="s">
        <v>17</v>
      </c>
      <c r="P88" s="16">
        <f t="shared" si="13"/>
        <v>0.66299843000000003</v>
      </c>
      <c r="Q88" s="16" t="str">
        <f t="shared" si="14"/>
        <v/>
      </c>
      <c r="R88" s="16" t="str">
        <f t="shared" si="15"/>
        <v/>
      </c>
    </row>
    <row r="89" spans="1:18" x14ac:dyDescent="0.35">
      <c r="A89" s="1" t="s">
        <v>283</v>
      </c>
      <c r="B89" s="1">
        <v>-14.621345820819442</v>
      </c>
      <c r="C89" s="3">
        <v>0.63229626999999999</v>
      </c>
      <c r="D89" s="3">
        <f t="shared" si="8"/>
        <v>-14.621345820819442</v>
      </c>
      <c r="E89" s="3">
        <v>0.14867475999999999</v>
      </c>
      <c r="F89" s="3">
        <v>4.2528823999999998</v>
      </c>
      <c r="G89" s="3">
        <v>2.1100000000000001E-5</v>
      </c>
      <c r="H89" s="3">
        <v>0.34089910000000001</v>
      </c>
      <c r="I89" s="3">
        <v>0.92369345000000003</v>
      </c>
      <c r="J89" s="2" t="s">
        <v>14</v>
      </c>
      <c r="K89" s="16" t="str">
        <f t="shared" si="9"/>
        <v/>
      </c>
      <c r="L89" s="16">
        <f t="shared" si="10"/>
        <v>-14.621345820819442</v>
      </c>
      <c r="M89" s="16" t="str">
        <f t="shared" si="11"/>
        <v/>
      </c>
      <c r="N89" s="16" t="str">
        <f t="shared" si="12"/>
        <v/>
      </c>
      <c r="O89" s="2" t="s">
        <v>14</v>
      </c>
      <c r="P89" s="16" t="str">
        <f t="shared" si="13"/>
        <v/>
      </c>
      <c r="Q89" s="16">
        <f t="shared" si="14"/>
        <v>0.63229626999999999</v>
      </c>
      <c r="R89" s="16" t="str">
        <f t="shared" si="15"/>
        <v/>
      </c>
    </row>
    <row r="90" spans="1:18" x14ac:dyDescent="0.35">
      <c r="A90" s="1" t="s">
        <v>73</v>
      </c>
      <c r="B90" s="1">
        <v>-14.11213470844327</v>
      </c>
      <c r="C90" s="3">
        <v>0.60851052999999999</v>
      </c>
      <c r="D90" s="3">
        <f t="shared" si="8"/>
        <v>-14.11213470844327</v>
      </c>
      <c r="E90" s="3">
        <v>0.34021720999999999</v>
      </c>
      <c r="F90" s="3">
        <v>1.7885941999999999</v>
      </c>
      <c r="G90" s="3">
        <v>7.3680190000000007E-2</v>
      </c>
      <c r="H90" s="3">
        <v>-5.8302939999999998E-2</v>
      </c>
      <c r="I90" s="3">
        <v>1.2753239999999999</v>
      </c>
      <c r="J90" s="2" t="s">
        <v>9</v>
      </c>
      <c r="K90" s="16" t="str">
        <f t="shared" si="9"/>
        <v/>
      </c>
      <c r="L90" s="16" t="str">
        <f t="shared" si="10"/>
        <v/>
      </c>
      <c r="M90" s="16" t="str">
        <f t="shared" si="11"/>
        <v/>
      </c>
      <c r="N90" s="16">
        <f t="shared" si="12"/>
        <v>-14.11213470844327</v>
      </c>
      <c r="O90" s="2" t="s">
        <v>17</v>
      </c>
      <c r="P90" s="16">
        <f t="shared" si="13"/>
        <v>0.60851052999999999</v>
      </c>
      <c r="Q90" s="16" t="str">
        <f t="shared" si="14"/>
        <v/>
      </c>
      <c r="R90" s="16" t="str">
        <f t="shared" si="15"/>
        <v/>
      </c>
    </row>
    <row r="91" spans="1:18" x14ac:dyDescent="0.35">
      <c r="A91" s="1" t="s">
        <v>111</v>
      </c>
      <c r="B91" s="1">
        <v>-13.752908294357324</v>
      </c>
      <c r="C91" s="3">
        <v>0.59181539999999999</v>
      </c>
      <c r="D91" s="3">
        <f t="shared" si="8"/>
        <v>-13.752908294357324</v>
      </c>
      <c r="E91" s="3">
        <v>0.17708871000000001</v>
      </c>
      <c r="F91" s="3">
        <v>3.3419148999999999</v>
      </c>
      <c r="G91" s="3">
        <v>8.3202999999999999E-4</v>
      </c>
      <c r="H91" s="3">
        <v>0.24472790999999999</v>
      </c>
      <c r="I91" s="3">
        <v>0.93890289000000005</v>
      </c>
      <c r="J91" s="2" t="s">
        <v>14</v>
      </c>
      <c r="K91" s="16" t="str">
        <f t="shared" si="9"/>
        <v/>
      </c>
      <c r="L91" s="16">
        <f t="shared" si="10"/>
        <v>-13.752908294357324</v>
      </c>
      <c r="M91" s="16" t="str">
        <f t="shared" si="11"/>
        <v/>
      </c>
      <c r="N91" s="16" t="str">
        <f t="shared" si="12"/>
        <v/>
      </c>
      <c r="O91" s="2" t="s">
        <v>14</v>
      </c>
      <c r="P91" s="16" t="str">
        <f t="shared" si="13"/>
        <v/>
      </c>
      <c r="Q91" s="16">
        <f t="shared" si="14"/>
        <v>0.59181539999999999</v>
      </c>
      <c r="R91" s="16" t="str">
        <f t="shared" si="15"/>
        <v/>
      </c>
    </row>
    <row r="92" spans="1:18" x14ac:dyDescent="0.35">
      <c r="A92" s="1" t="s">
        <v>139</v>
      </c>
      <c r="B92" s="1">
        <v>-13.61662520088711</v>
      </c>
      <c r="C92" s="3">
        <v>0.58549980000000001</v>
      </c>
      <c r="D92" s="3">
        <f t="shared" si="8"/>
        <v>-13.61662520088711</v>
      </c>
      <c r="E92" s="3">
        <v>0.29513683000000002</v>
      </c>
      <c r="F92" s="3">
        <v>1.9838248999999999</v>
      </c>
      <c r="G92" s="3">
        <v>4.7275360000000002E-2</v>
      </c>
      <c r="H92" s="3">
        <v>7.0422499999999999E-3</v>
      </c>
      <c r="I92" s="3">
        <v>1.1639573999999999</v>
      </c>
      <c r="J92" s="2" t="s">
        <v>14</v>
      </c>
      <c r="K92" s="16" t="str">
        <f t="shared" si="9"/>
        <v/>
      </c>
      <c r="L92" s="16">
        <f t="shared" si="10"/>
        <v>-13.61662520088711</v>
      </c>
      <c r="M92" s="16" t="str">
        <f t="shared" si="11"/>
        <v/>
      </c>
      <c r="N92" s="16" t="str">
        <f t="shared" si="12"/>
        <v/>
      </c>
      <c r="O92" s="2" t="s">
        <v>14</v>
      </c>
      <c r="P92" s="16" t="str">
        <f t="shared" si="13"/>
        <v/>
      </c>
      <c r="Q92" s="16">
        <f t="shared" si="14"/>
        <v>0.58549980000000001</v>
      </c>
      <c r="R92" s="16" t="str">
        <f t="shared" si="15"/>
        <v/>
      </c>
    </row>
    <row r="93" spans="1:18" x14ac:dyDescent="0.35">
      <c r="A93" s="1" t="s">
        <v>31</v>
      </c>
      <c r="B93" s="1">
        <v>-13.554894975195475</v>
      </c>
      <c r="C93" s="3">
        <v>0.58264238999999995</v>
      </c>
      <c r="D93" s="3">
        <f t="shared" si="8"/>
        <v>-13.554894975195475</v>
      </c>
      <c r="E93" s="3">
        <v>0.16411329</v>
      </c>
      <c r="F93" s="3">
        <v>3.5502449999999999</v>
      </c>
      <c r="G93" s="3">
        <v>3.8486999999999999E-4</v>
      </c>
      <c r="H93" s="3">
        <v>0.26098624999999998</v>
      </c>
      <c r="I93" s="3">
        <v>0.90429853000000004</v>
      </c>
      <c r="J93" s="2" t="s">
        <v>14</v>
      </c>
      <c r="K93" s="16" t="str">
        <f t="shared" si="9"/>
        <v/>
      </c>
      <c r="L93" s="16">
        <f t="shared" si="10"/>
        <v>-13.554894975195475</v>
      </c>
      <c r="M93" s="16" t="str">
        <f t="shared" si="11"/>
        <v/>
      </c>
      <c r="N93" s="16" t="str">
        <f t="shared" si="12"/>
        <v/>
      </c>
      <c r="O93" s="2" t="s">
        <v>14</v>
      </c>
      <c r="P93" s="16" t="str">
        <f t="shared" si="13"/>
        <v/>
      </c>
      <c r="Q93" s="16">
        <f t="shared" si="14"/>
        <v>0.58264238999999995</v>
      </c>
      <c r="R93" s="16" t="str">
        <f t="shared" si="15"/>
        <v/>
      </c>
    </row>
    <row r="94" spans="1:18" x14ac:dyDescent="0.35">
      <c r="A94" s="1" t="s">
        <v>99</v>
      </c>
      <c r="B94" s="1">
        <v>-13.375843422110156</v>
      </c>
      <c r="C94" s="3">
        <v>0.57436586000000001</v>
      </c>
      <c r="D94" s="3">
        <f t="shared" si="8"/>
        <v>-13.375843422110156</v>
      </c>
      <c r="E94" s="3">
        <v>0.21062663000000001</v>
      </c>
      <c r="F94" s="3">
        <v>2.7269383999999999</v>
      </c>
      <c r="G94" s="3">
        <v>6.3924999999999997E-3</v>
      </c>
      <c r="H94" s="3">
        <v>0.16154524000000001</v>
      </c>
      <c r="I94" s="3">
        <v>0.98718647000000004</v>
      </c>
      <c r="J94" s="2" t="s">
        <v>14</v>
      </c>
      <c r="K94" s="16" t="str">
        <f t="shared" si="9"/>
        <v/>
      </c>
      <c r="L94" s="16">
        <f t="shared" si="10"/>
        <v>-13.375843422110156</v>
      </c>
      <c r="M94" s="16" t="str">
        <f t="shared" si="11"/>
        <v/>
      </c>
      <c r="N94" s="16" t="str">
        <f t="shared" si="12"/>
        <v/>
      </c>
      <c r="O94" s="2" t="s">
        <v>14</v>
      </c>
      <c r="P94" s="16" t="str">
        <f t="shared" si="13"/>
        <v/>
      </c>
      <c r="Q94" s="16">
        <f t="shared" si="14"/>
        <v>0.57436586000000001</v>
      </c>
      <c r="R94" s="16" t="str">
        <f t="shared" si="15"/>
        <v/>
      </c>
    </row>
    <row r="95" spans="1:18" x14ac:dyDescent="0.35">
      <c r="A95" s="1" t="s">
        <v>323</v>
      </c>
      <c r="B95" s="1">
        <v>-13.155778302955589</v>
      </c>
      <c r="C95" s="3">
        <v>0.56421690999999996</v>
      </c>
      <c r="D95" s="3">
        <f t="shared" si="8"/>
        <v>-13.155778302955589</v>
      </c>
      <c r="E95" s="3">
        <v>0.70061430999999996</v>
      </c>
      <c r="F95" s="3">
        <v>0.80531741000000001</v>
      </c>
      <c r="G95" s="3">
        <v>0.42063654</v>
      </c>
      <c r="H95" s="3">
        <v>-0.80896190999999995</v>
      </c>
      <c r="I95" s="3">
        <v>1.9373956999999999</v>
      </c>
      <c r="J95" s="2" t="s">
        <v>17</v>
      </c>
      <c r="K95" s="16">
        <f t="shared" si="9"/>
        <v>-13.155778302955589</v>
      </c>
      <c r="L95" s="16" t="str">
        <f t="shared" si="10"/>
        <v/>
      </c>
      <c r="M95" s="16" t="str">
        <f t="shared" si="11"/>
        <v/>
      </c>
      <c r="N95" s="16" t="str">
        <f t="shared" si="12"/>
        <v/>
      </c>
      <c r="O95" s="2" t="s">
        <v>17</v>
      </c>
      <c r="P95" s="16">
        <f t="shared" si="13"/>
        <v>0.56421690999999996</v>
      </c>
      <c r="Q95" s="16" t="str">
        <f t="shared" si="14"/>
        <v/>
      </c>
      <c r="R95" s="16" t="str">
        <f t="shared" si="15"/>
        <v/>
      </c>
    </row>
    <row r="96" spans="1:18" x14ac:dyDescent="0.35">
      <c r="A96" s="1" t="s">
        <v>231</v>
      </c>
      <c r="B96" s="1">
        <v>-13.045872151816607</v>
      </c>
      <c r="C96" s="3">
        <v>0.55915789000000005</v>
      </c>
      <c r="D96" s="3">
        <f t="shared" si="8"/>
        <v>-13.045872151816607</v>
      </c>
      <c r="E96" s="3">
        <v>0.16550819999999999</v>
      </c>
      <c r="F96" s="3">
        <v>3.3784301999999999</v>
      </c>
      <c r="G96" s="3">
        <v>7.2900999999999999E-4</v>
      </c>
      <c r="H96" s="3">
        <v>0.23476779</v>
      </c>
      <c r="I96" s="3">
        <v>0.883548</v>
      </c>
      <c r="J96" s="2" t="s">
        <v>14</v>
      </c>
      <c r="K96" s="16" t="str">
        <f t="shared" si="9"/>
        <v/>
      </c>
      <c r="L96" s="16">
        <f t="shared" si="10"/>
        <v>-13.045872151816607</v>
      </c>
      <c r="M96" s="16" t="str">
        <f t="shared" si="11"/>
        <v/>
      </c>
      <c r="N96" s="16" t="str">
        <f t="shared" si="12"/>
        <v/>
      </c>
      <c r="O96" s="2" t="s">
        <v>14</v>
      </c>
      <c r="P96" s="16" t="str">
        <f t="shared" si="13"/>
        <v/>
      </c>
      <c r="Q96" s="16">
        <f t="shared" si="14"/>
        <v>0.55915789000000005</v>
      </c>
      <c r="R96" s="16" t="str">
        <f t="shared" si="15"/>
        <v/>
      </c>
    </row>
    <row r="97" spans="1:18" x14ac:dyDescent="0.35">
      <c r="A97" s="1" t="s">
        <v>219</v>
      </c>
      <c r="B97" s="1">
        <v>-12.475934617824535</v>
      </c>
      <c r="C97" s="3">
        <v>0.53302559000000005</v>
      </c>
      <c r="D97" s="3">
        <f t="shared" si="8"/>
        <v>-12.475934617824535</v>
      </c>
      <c r="E97" s="3">
        <v>0.38783040000000002</v>
      </c>
      <c r="F97" s="3">
        <v>1.3743780000000001</v>
      </c>
      <c r="G97" s="3">
        <v>0.16932435000000001</v>
      </c>
      <c r="H97" s="3">
        <v>-0.22710804000000001</v>
      </c>
      <c r="I97" s="3">
        <v>1.2931592000000001</v>
      </c>
      <c r="J97" s="2" t="s">
        <v>17</v>
      </c>
      <c r="K97" s="16">
        <f t="shared" si="9"/>
        <v>-12.475934617824535</v>
      </c>
      <c r="L97" s="16" t="str">
        <f t="shared" si="10"/>
        <v/>
      </c>
      <c r="M97" s="16" t="str">
        <f t="shared" si="11"/>
        <v/>
      </c>
      <c r="N97" s="16" t="str">
        <f t="shared" si="12"/>
        <v/>
      </c>
      <c r="O97" s="2" t="s">
        <v>10</v>
      </c>
      <c r="P97" s="16" t="str">
        <f t="shared" si="13"/>
        <v/>
      </c>
      <c r="Q97" s="16" t="str">
        <f t="shared" si="14"/>
        <v/>
      </c>
      <c r="R97" s="16">
        <f t="shared" si="15"/>
        <v>0.53302559000000005</v>
      </c>
    </row>
    <row r="98" spans="1:18" x14ac:dyDescent="0.35">
      <c r="A98" s="1" t="s">
        <v>107</v>
      </c>
      <c r="B98" s="1">
        <v>-12.181252448775037</v>
      </c>
      <c r="C98" s="3">
        <v>0.51958073000000005</v>
      </c>
      <c r="D98" s="3">
        <f t="shared" si="8"/>
        <v>-12.181252448775037</v>
      </c>
      <c r="E98" s="3">
        <v>0.1274508</v>
      </c>
      <c r="F98" s="3">
        <v>4.0767161999999999</v>
      </c>
      <c r="G98" s="3">
        <v>4.5680000000000003E-5</v>
      </c>
      <c r="H98" s="3">
        <v>0.26978175999999998</v>
      </c>
      <c r="I98" s="3">
        <v>0.76937971000000005</v>
      </c>
      <c r="J98" s="2" t="s">
        <v>14</v>
      </c>
      <c r="K98" s="16" t="str">
        <f t="shared" si="9"/>
        <v/>
      </c>
      <c r="L98" s="16">
        <f t="shared" si="10"/>
        <v>-12.181252448775037</v>
      </c>
      <c r="M98" s="16" t="str">
        <f t="shared" si="11"/>
        <v/>
      </c>
      <c r="N98" s="16" t="str">
        <f t="shared" si="12"/>
        <v/>
      </c>
      <c r="O98" s="2" t="s">
        <v>14</v>
      </c>
      <c r="P98" s="16" t="str">
        <f t="shared" si="13"/>
        <v/>
      </c>
      <c r="Q98" s="16">
        <f t="shared" si="14"/>
        <v>0.51958073000000005</v>
      </c>
      <c r="R98" s="16" t="str">
        <f t="shared" si="15"/>
        <v/>
      </c>
    </row>
    <row r="99" spans="1:18" x14ac:dyDescent="0.35">
      <c r="A99" s="1" t="s">
        <v>49</v>
      </c>
      <c r="B99" s="1">
        <v>-12.166243381461516</v>
      </c>
      <c r="C99" s="3">
        <v>0.51889715000000003</v>
      </c>
      <c r="D99" s="3">
        <f t="shared" si="8"/>
        <v>-12.166243381461516</v>
      </c>
      <c r="E99" s="3">
        <v>0.58602335999999999</v>
      </c>
      <c r="F99" s="3">
        <v>0.88545472999999997</v>
      </c>
      <c r="G99" s="3">
        <v>0.37591142999999999</v>
      </c>
      <c r="H99" s="3">
        <v>-0.62968751999999995</v>
      </c>
      <c r="I99" s="3">
        <v>1.6674818</v>
      </c>
      <c r="J99" s="2" t="s">
        <v>17</v>
      </c>
      <c r="K99" s="16">
        <f t="shared" si="9"/>
        <v>-12.166243381461516</v>
      </c>
      <c r="L99" s="16" t="str">
        <f t="shared" si="10"/>
        <v/>
      </c>
      <c r="M99" s="16" t="str">
        <f t="shared" si="11"/>
        <v/>
      </c>
      <c r="N99" s="16" t="str">
        <f t="shared" si="12"/>
        <v/>
      </c>
      <c r="O99" s="2" t="s">
        <v>17</v>
      </c>
      <c r="P99" s="16">
        <f t="shared" si="13"/>
        <v>0.51889715000000003</v>
      </c>
      <c r="Q99" s="16" t="str">
        <f t="shared" si="14"/>
        <v/>
      </c>
      <c r="R99" s="16" t="str">
        <f t="shared" si="15"/>
        <v/>
      </c>
    </row>
    <row r="100" spans="1:18" x14ac:dyDescent="0.35">
      <c r="A100" s="1" t="s">
        <v>59</v>
      </c>
      <c r="B100" s="1">
        <v>-11.773245281987133</v>
      </c>
      <c r="C100" s="3">
        <v>0.50103971000000003</v>
      </c>
      <c r="D100" s="3">
        <f t="shared" si="8"/>
        <v>-11.773245281987133</v>
      </c>
      <c r="E100" s="3">
        <v>0.19858039999999999</v>
      </c>
      <c r="F100" s="3">
        <v>2.5231075000000001</v>
      </c>
      <c r="G100" s="3">
        <v>1.163228E-2</v>
      </c>
      <c r="H100" s="3">
        <v>0.11182926999999999</v>
      </c>
      <c r="I100" s="3">
        <v>0.89025014999999996</v>
      </c>
      <c r="J100" s="2" t="s">
        <v>14</v>
      </c>
      <c r="K100" s="16" t="str">
        <f t="shared" si="9"/>
        <v/>
      </c>
      <c r="L100" s="16">
        <f t="shared" si="10"/>
        <v>-11.773245281987133</v>
      </c>
      <c r="M100" s="16" t="str">
        <f t="shared" si="11"/>
        <v/>
      </c>
      <c r="N100" s="16" t="str">
        <f t="shared" si="12"/>
        <v/>
      </c>
      <c r="O100" s="2" t="s">
        <v>14</v>
      </c>
      <c r="P100" s="16" t="str">
        <f t="shared" si="13"/>
        <v/>
      </c>
      <c r="Q100" s="16">
        <f t="shared" si="14"/>
        <v>0.50103971000000003</v>
      </c>
      <c r="R100" s="16" t="str">
        <f t="shared" si="15"/>
        <v/>
      </c>
    </row>
    <row r="101" spans="1:18" x14ac:dyDescent="0.35">
      <c r="A101" s="1" t="s">
        <v>143</v>
      </c>
      <c r="B101" s="1">
        <v>-11.307429939443015</v>
      </c>
      <c r="C101" s="3">
        <v>0.47997625999999999</v>
      </c>
      <c r="D101" s="3">
        <f t="shared" si="8"/>
        <v>-11.307429939443015</v>
      </c>
      <c r="E101" s="3">
        <v>0.20725044000000001</v>
      </c>
      <c r="F101" s="3">
        <v>2.3159239999999999</v>
      </c>
      <c r="G101" s="3">
        <v>2.0562420000000001E-2</v>
      </c>
      <c r="H101" s="3">
        <v>7.3772859999999996E-2</v>
      </c>
      <c r="I101" s="3">
        <v>0.88617966000000004</v>
      </c>
      <c r="J101" s="2" t="s">
        <v>17</v>
      </c>
      <c r="K101" s="16">
        <f t="shared" si="9"/>
        <v>-11.307429939443015</v>
      </c>
      <c r="L101" s="16" t="str">
        <f t="shared" si="10"/>
        <v/>
      </c>
      <c r="M101" s="16" t="str">
        <f t="shared" si="11"/>
        <v/>
      </c>
      <c r="N101" s="16" t="str">
        <f t="shared" si="12"/>
        <v/>
      </c>
      <c r="O101" s="2" t="s">
        <v>17</v>
      </c>
      <c r="P101" s="16">
        <f t="shared" si="13"/>
        <v>0.47997625999999999</v>
      </c>
      <c r="Q101" s="16" t="str">
        <f t="shared" si="14"/>
        <v/>
      </c>
      <c r="R101" s="16" t="str">
        <f t="shared" si="15"/>
        <v/>
      </c>
    </row>
    <row r="102" spans="1:18" x14ac:dyDescent="0.35">
      <c r="A102" s="1" t="s">
        <v>85</v>
      </c>
      <c r="B102" s="1">
        <v>-11.030528993458343</v>
      </c>
      <c r="C102" s="3">
        <v>0.46750758999999997</v>
      </c>
      <c r="D102" s="3">
        <f t="shared" si="8"/>
        <v>-11.030528993458343</v>
      </c>
      <c r="E102" s="3">
        <v>0.17910455</v>
      </c>
      <c r="F102" s="3">
        <v>2.6102495999999999</v>
      </c>
      <c r="G102" s="3">
        <v>9.0476199999999993E-3</v>
      </c>
      <c r="H102" s="3">
        <v>0.11646912</v>
      </c>
      <c r="I102" s="3">
        <v>0.81854605000000003</v>
      </c>
      <c r="J102" s="2" t="s">
        <v>14</v>
      </c>
      <c r="K102" s="16" t="str">
        <f t="shared" si="9"/>
        <v/>
      </c>
      <c r="L102" s="16">
        <f t="shared" si="10"/>
        <v>-11.030528993458343</v>
      </c>
      <c r="M102" s="16" t="str">
        <f t="shared" si="11"/>
        <v/>
      </c>
      <c r="N102" s="16" t="str">
        <f t="shared" si="12"/>
        <v/>
      </c>
      <c r="O102" s="2" t="s">
        <v>14</v>
      </c>
      <c r="P102" s="16" t="str">
        <f t="shared" si="13"/>
        <v/>
      </c>
      <c r="Q102" s="16">
        <f t="shared" si="14"/>
        <v>0.46750758999999997</v>
      </c>
      <c r="R102" s="16" t="str">
        <f t="shared" si="15"/>
        <v/>
      </c>
    </row>
    <row r="103" spans="1:18" x14ac:dyDescent="0.35">
      <c r="A103" s="1" t="s">
        <v>259</v>
      </c>
      <c r="B103" s="1">
        <v>-10.977300881549601</v>
      </c>
      <c r="C103" s="3">
        <v>0.46511521</v>
      </c>
      <c r="D103" s="3">
        <f t="shared" si="8"/>
        <v>-10.977300881549601</v>
      </c>
      <c r="E103" s="3">
        <v>0.19588117999999999</v>
      </c>
      <c r="F103" s="3">
        <v>2.3744762000000001</v>
      </c>
      <c r="G103" s="3">
        <v>1.7573869999999998E-2</v>
      </c>
      <c r="H103" s="3">
        <v>8.1195149999999994E-2</v>
      </c>
      <c r="I103" s="3">
        <v>0.84903527999999995</v>
      </c>
      <c r="J103" s="2" t="s">
        <v>14</v>
      </c>
      <c r="K103" s="16" t="str">
        <f t="shared" si="9"/>
        <v/>
      </c>
      <c r="L103" s="16">
        <f t="shared" si="10"/>
        <v>-10.977300881549601</v>
      </c>
      <c r="M103" s="16" t="str">
        <f t="shared" si="11"/>
        <v/>
      </c>
      <c r="N103" s="16" t="str">
        <f t="shared" si="12"/>
        <v/>
      </c>
      <c r="O103" s="2" t="s">
        <v>14</v>
      </c>
      <c r="P103" s="16" t="str">
        <f t="shared" si="13"/>
        <v/>
      </c>
      <c r="Q103" s="16">
        <f t="shared" si="14"/>
        <v>0.46511521</v>
      </c>
      <c r="R103" s="16" t="str">
        <f t="shared" si="15"/>
        <v/>
      </c>
    </row>
    <row r="104" spans="1:18" x14ac:dyDescent="0.35">
      <c r="A104" s="1" t="s">
        <v>321</v>
      </c>
      <c r="B104" s="1">
        <v>-10.229829013168146</v>
      </c>
      <c r="C104" s="3">
        <v>0.43166975000000002</v>
      </c>
      <c r="D104" s="3">
        <f t="shared" si="8"/>
        <v>-10.229829013168146</v>
      </c>
      <c r="E104" s="3">
        <v>0.21988595</v>
      </c>
      <c r="F104" s="3">
        <v>1.9631529000000001</v>
      </c>
      <c r="G104" s="3">
        <v>4.9628409999999998E-2</v>
      </c>
      <c r="H104" s="3">
        <v>7.0120000000000002E-4</v>
      </c>
      <c r="I104" s="3">
        <v>0.86263829999999997</v>
      </c>
      <c r="J104" s="2" t="s">
        <v>17</v>
      </c>
      <c r="K104" s="16">
        <f t="shared" si="9"/>
        <v>-10.229829013168146</v>
      </c>
      <c r="L104" s="16" t="str">
        <f t="shared" si="10"/>
        <v/>
      </c>
      <c r="M104" s="16" t="str">
        <f t="shared" si="11"/>
        <v/>
      </c>
      <c r="N104" s="16" t="str">
        <f t="shared" si="12"/>
        <v/>
      </c>
      <c r="O104" s="2" t="s">
        <v>17</v>
      </c>
      <c r="P104" s="16">
        <f t="shared" si="13"/>
        <v>0.43166975000000002</v>
      </c>
      <c r="Q104" s="16" t="str">
        <f t="shared" si="14"/>
        <v/>
      </c>
      <c r="R104" s="16" t="str">
        <f t="shared" si="15"/>
        <v/>
      </c>
    </row>
    <row r="105" spans="1:18" x14ac:dyDescent="0.35">
      <c r="A105" s="1" t="s">
        <v>83</v>
      </c>
      <c r="B105" s="1">
        <v>-9.5300355591866115</v>
      </c>
      <c r="C105" s="3">
        <v>0.4006091</v>
      </c>
      <c r="D105" s="3">
        <f t="shared" si="8"/>
        <v>-9.5300355591866115</v>
      </c>
      <c r="E105" s="3">
        <v>0.27188721999999999</v>
      </c>
      <c r="F105" s="3">
        <v>1.4734385000000001</v>
      </c>
      <c r="G105" s="3">
        <v>0.14063282999999999</v>
      </c>
      <c r="H105" s="3">
        <v>-0.13228006</v>
      </c>
      <c r="I105" s="3">
        <v>0.93349826999999996</v>
      </c>
      <c r="J105" s="2" t="s">
        <v>14</v>
      </c>
      <c r="K105" s="16" t="str">
        <f t="shared" si="9"/>
        <v/>
      </c>
      <c r="L105" s="16">
        <f t="shared" si="10"/>
        <v>-9.5300355591866115</v>
      </c>
      <c r="M105" s="16" t="str">
        <f t="shared" si="11"/>
        <v/>
      </c>
      <c r="N105" s="16" t="str">
        <f t="shared" si="12"/>
        <v/>
      </c>
      <c r="O105" s="2" t="s">
        <v>14</v>
      </c>
      <c r="P105" s="16" t="str">
        <f t="shared" si="13"/>
        <v/>
      </c>
      <c r="Q105" s="16">
        <f t="shared" si="14"/>
        <v>0.4006091</v>
      </c>
      <c r="R105" s="16" t="str">
        <f t="shared" si="15"/>
        <v/>
      </c>
    </row>
    <row r="106" spans="1:18" x14ac:dyDescent="0.35">
      <c r="A106" s="1" t="s">
        <v>153</v>
      </c>
      <c r="B106" s="1">
        <v>-9.2287408797909531</v>
      </c>
      <c r="C106" s="3">
        <v>0.38730991999999997</v>
      </c>
      <c r="D106" s="3">
        <f t="shared" si="8"/>
        <v>-9.2287408797909531</v>
      </c>
      <c r="E106" s="3">
        <v>0.52156102999999998</v>
      </c>
      <c r="F106" s="3">
        <v>0.74259750999999996</v>
      </c>
      <c r="G106" s="3">
        <v>0.4577254</v>
      </c>
      <c r="H106" s="3">
        <v>-0.63493091000000002</v>
      </c>
      <c r="I106" s="3">
        <v>1.4095508000000001</v>
      </c>
      <c r="J106" s="2" t="s">
        <v>17</v>
      </c>
      <c r="K106" s="16">
        <f t="shared" si="9"/>
        <v>-9.2287408797909531</v>
      </c>
      <c r="L106" s="16" t="str">
        <f t="shared" si="10"/>
        <v/>
      </c>
      <c r="M106" s="16" t="str">
        <f t="shared" si="11"/>
        <v/>
      </c>
      <c r="N106" s="16" t="str">
        <f t="shared" si="12"/>
        <v/>
      </c>
      <c r="O106" s="2" t="s">
        <v>17</v>
      </c>
      <c r="P106" s="16">
        <f t="shared" si="13"/>
        <v>0.38730991999999997</v>
      </c>
      <c r="Q106" s="16" t="str">
        <f t="shared" si="14"/>
        <v/>
      </c>
      <c r="R106" s="16" t="str">
        <f t="shared" si="15"/>
        <v/>
      </c>
    </row>
    <row r="107" spans="1:18" x14ac:dyDescent="0.35">
      <c r="A107" s="1" t="s">
        <v>237</v>
      </c>
      <c r="B107" s="1">
        <v>-8.8274638075764074</v>
      </c>
      <c r="C107" s="3">
        <v>0.36966589</v>
      </c>
      <c r="D107" s="3">
        <f t="shared" si="8"/>
        <v>-8.8274638075764074</v>
      </c>
      <c r="E107" s="3">
        <v>0.29546853000000001</v>
      </c>
      <c r="F107" s="3">
        <v>1.2511175999999999</v>
      </c>
      <c r="G107" s="3">
        <v>0.21089157</v>
      </c>
      <c r="H107" s="3">
        <v>-0.20944178999999999</v>
      </c>
      <c r="I107" s="3">
        <v>0.94877356999999996</v>
      </c>
      <c r="J107" s="2" t="s">
        <v>14</v>
      </c>
      <c r="K107" s="16" t="str">
        <f t="shared" si="9"/>
        <v/>
      </c>
      <c r="L107" s="16">
        <f t="shared" si="10"/>
        <v>-8.8274638075764074</v>
      </c>
      <c r="M107" s="16" t="str">
        <f t="shared" si="11"/>
        <v/>
      </c>
      <c r="N107" s="16" t="str">
        <f t="shared" si="12"/>
        <v/>
      </c>
      <c r="O107" s="2" t="s">
        <v>14</v>
      </c>
      <c r="P107" s="16" t="str">
        <f t="shared" si="13"/>
        <v/>
      </c>
      <c r="Q107" s="16">
        <f t="shared" si="14"/>
        <v>0.36966589</v>
      </c>
      <c r="R107" s="16" t="str">
        <f t="shared" si="15"/>
        <v/>
      </c>
    </row>
    <row r="108" spans="1:18" x14ac:dyDescent="0.35">
      <c r="A108" s="1" t="s">
        <v>71</v>
      </c>
      <c r="B108" s="1">
        <v>-8.7017711218223432</v>
      </c>
      <c r="C108" s="3">
        <v>0.36415519000000002</v>
      </c>
      <c r="D108" s="3">
        <f t="shared" si="8"/>
        <v>-8.7017711218223432</v>
      </c>
      <c r="E108" s="3">
        <v>0.69159504000000005</v>
      </c>
      <c r="F108" s="3">
        <v>0.52654394999999998</v>
      </c>
      <c r="G108" s="3">
        <v>0.59851032000000004</v>
      </c>
      <c r="H108" s="3">
        <v>-0.99134619000000002</v>
      </c>
      <c r="I108" s="3">
        <v>1.7196566</v>
      </c>
      <c r="J108" s="2" t="s">
        <v>9</v>
      </c>
      <c r="K108" s="16" t="str">
        <f t="shared" si="9"/>
        <v/>
      </c>
      <c r="L108" s="16" t="str">
        <f t="shared" si="10"/>
        <v/>
      </c>
      <c r="M108" s="16" t="str">
        <f t="shared" si="11"/>
        <v/>
      </c>
      <c r="N108" s="16">
        <f t="shared" si="12"/>
        <v>-8.7017711218223432</v>
      </c>
      <c r="O108" s="2" t="s">
        <v>17</v>
      </c>
      <c r="P108" s="16">
        <f t="shared" si="13"/>
        <v>0.36415519000000002</v>
      </c>
      <c r="Q108" s="16" t="str">
        <f t="shared" si="14"/>
        <v/>
      </c>
      <c r="R108" s="16" t="str">
        <f t="shared" si="15"/>
        <v/>
      </c>
    </row>
    <row r="109" spans="1:18" x14ac:dyDescent="0.35">
      <c r="A109" s="1" t="s">
        <v>27</v>
      </c>
      <c r="B109" s="1">
        <v>-8.2783331574421641</v>
      </c>
      <c r="C109" s="3">
        <v>0.34564622</v>
      </c>
      <c r="D109" s="3">
        <f t="shared" si="8"/>
        <v>-8.2783331574421641</v>
      </c>
      <c r="E109" s="3">
        <v>0.16667594999999999</v>
      </c>
      <c r="F109" s="3">
        <v>2.0737619</v>
      </c>
      <c r="G109" s="3">
        <v>3.8101429999999999E-2</v>
      </c>
      <c r="H109" s="3">
        <v>1.8967370000000001E-2</v>
      </c>
      <c r="I109" s="3">
        <v>0.67232508000000002</v>
      </c>
      <c r="J109" s="2" t="s">
        <v>14</v>
      </c>
      <c r="K109" s="16" t="str">
        <f t="shared" si="9"/>
        <v/>
      </c>
      <c r="L109" s="16">
        <f t="shared" si="10"/>
        <v>-8.2783331574421641</v>
      </c>
      <c r="M109" s="16" t="str">
        <f t="shared" si="11"/>
        <v/>
      </c>
      <c r="N109" s="16" t="str">
        <f t="shared" si="12"/>
        <v/>
      </c>
      <c r="O109" s="2" t="s">
        <v>14</v>
      </c>
      <c r="P109" s="16" t="str">
        <f t="shared" si="13"/>
        <v/>
      </c>
      <c r="Q109" s="16">
        <f t="shared" si="14"/>
        <v>0.34564622</v>
      </c>
      <c r="R109" s="16" t="str">
        <f t="shared" si="15"/>
        <v/>
      </c>
    </row>
    <row r="110" spans="1:18" x14ac:dyDescent="0.35">
      <c r="A110" s="1" t="s">
        <v>103</v>
      </c>
      <c r="B110" s="1">
        <v>-7.9371035075710754</v>
      </c>
      <c r="C110" s="3">
        <v>0.33079273999999997</v>
      </c>
      <c r="D110" s="3">
        <f t="shared" si="8"/>
        <v>-7.9371035075710754</v>
      </c>
      <c r="E110" s="3">
        <v>0.22173519</v>
      </c>
      <c r="F110" s="3">
        <v>1.4918369</v>
      </c>
      <c r="G110" s="3">
        <v>0.13574190999999999</v>
      </c>
      <c r="H110" s="3">
        <v>-0.10380025</v>
      </c>
      <c r="I110" s="3">
        <v>0.76538572999999999</v>
      </c>
      <c r="J110" s="2" t="s">
        <v>14</v>
      </c>
      <c r="K110" s="16" t="str">
        <f t="shared" si="9"/>
        <v/>
      </c>
      <c r="L110" s="16">
        <f t="shared" si="10"/>
        <v>-7.9371035075710754</v>
      </c>
      <c r="M110" s="16" t="str">
        <f t="shared" si="11"/>
        <v/>
      </c>
      <c r="N110" s="16" t="str">
        <f t="shared" si="12"/>
        <v/>
      </c>
      <c r="O110" s="2" t="s">
        <v>14</v>
      </c>
      <c r="P110" s="16" t="str">
        <f t="shared" si="13"/>
        <v/>
      </c>
      <c r="Q110" s="16">
        <f t="shared" si="14"/>
        <v>0.33079273999999997</v>
      </c>
      <c r="R110" s="16" t="str">
        <f t="shared" si="15"/>
        <v/>
      </c>
    </row>
    <row r="111" spans="1:18" x14ac:dyDescent="0.35">
      <c r="A111" s="1" t="s">
        <v>301</v>
      </c>
      <c r="B111" s="1">
        <v>-7.4206801934110223</v>
      </c>
      <c r="C111" s="3">
        <v>0.30841759000000002</v>
      </c>
      <c r="D111" s="3">
        <f t="shared" si="8"/>
        <v>-7.4206801934110223</v>
      </c>
      <c r="E111" s="3">
        <v>0.44824067000000001</v>
      </c>
      <c r="F111" s="3">
        <v>0.68806248000000003</v>
      </c>
      <c r="G111" s="3">
        <v>0.49141343999999998</v>
      </c>
      <c r="H111" s="3">
        <v>-0.57011798000000002</v>
      </c>
      <c r="I111" s="3">
        <v>1.1869531</v>
      </c>
      <c r="J111" s="2" t="s">
        <v>17</v>
      </c>
      <c r="K111" s="16">
        <f t="shared" si="9"/>
        <v>-7.4206801934110223</v>
      </c>
      <c r="L111" s="16" t="str">
        <f t="shared" si="10"/>
        <v/>
      </c>
      <c r="M111" s="16" t="str">
        <f t="shared" si="11"/>
        <v/>
      </c>
      <c r="N111" s="16" t="str">
        <f t="shared" si="12"/>
        <v/>
      </c>
      <c r="O111" s="2" t="s">
        <v>17</v>
      </c>
      <c r="P111" s="16">
        <f t="shared" si="13"/>
        <v>0.30841759000000002</v>
      </c>
      <c r="Q111" s="16" t="str">
        <f t="shared" si="14"/>
        <v/>
      </c>
      <c r="R111" s="16" t="str">
        <f t="shared" si="15"/>
        <v/>
      </c>
    </row>
    <row r="112" spans="1:18" x14ac:dyDescent="0.35">
      <c r="A112" s="1" t="s">
        <v>241</v>
      </c>
      <c r="B112" s="1">
        <v>-7.3135797020624445</v>
      </c>
      <c r="C112" s="3">
        <v>0.30379286</v>
      </c>
      <c r="D112" s="3">
        <f t="shared" si="8"/>
        <v>-7.3135797020624445</v>
      </c>
      <c r="E112" s="3">
        <v>0.51195921</v>
      </c>
      <c r="F112" s="3">
        <v>0.59339271000000005</v>
      </c>
      <c r="G112" s="3">
        <v>0.55291836999999999</v>
      </c>
      <c r="H112" s="3">
        <v>-0.69962875999999996</v>
      </c>
      <c r="I112" s="3">
        <v>1.3072144999999999</v>
      </c>
      <c r="J112" s="2" t="s">
        <v>17</v>
      </c>
      <c r="K112" s="16">
        <f t="shared" si="9"/>
        <v>-7.3135797020624445</v>
      </c>
      <c r="L112" s="16" t="str">
        <f t="shared" si="10"/>
        <v/>
      </c>
      <c r="M112" s="16" t="str">
        <f t="shared" si="11"/>
        <v/>
      </c>
      <c r="N112" s="16" t="str">
        <f t="shared" si="12"/>
        <v/>
      </c>
      <c r="O112" s="2" t="s">
        <v>17</v>
      </c>
      <c r="P112" s="16">
        <f t="shared" si="13"/>
        <v>0.30379286</v>
      </c>
      <c r="Q112" s="16" t="str">
        <f t="shared" si="14"/>
        <v/>
      </c>
      <c r="R112" s="16" t="str">
        <f t="shared" si="15"/>
        <v/>
      </c>
    </row>
    <row r="113" spans="1:18" x14ac:dyDescent="0.35">
      <c r="A113" s="1" t="s">
        <v>47</v>
      </c>
      <c r="B113" s="1">
        <v>-7.0918959639119761</v>
      </c>
      <c r="C113" s="3">
        <v>0.29423724000000001</v>
      </c>
      <c r="D113" s="3">
        <f t="shared" si="8"/>
        <v>-7.0918959639119761</v>
      </c>
      <c r="E113" s="3">
        <v>0.20334506999999999</v>
      </c>
      <c r="F113" s="3">
        <v>1.4469848000000001</v>
      </c>
      <c r="G113" s="3">
        <v>0.14790117</v>
      </c>
      <c r="H113" s="3">
        <v>-0.10431178000000001</v>
      </c>
      <c r="I113" s="3">
        <v>0.69278625000000005</v>
      </c>
      <c r="J113" s="2" t="s">
        <v>17</v>
      </c>
      <c r="K113" s="16">
        <f t="shared" si="9"/>
        <v>-7.0918959639119761</v>
      </c>
      <c r="L113" s="16" t="str">
        <f t="shared" si="10"/>
        <v/>
      </c>
      <c r="M113" s="16" t="str">
        <f t="shared" si="11"/>
        <v/>
      </c>
      <c r="N113" s="16" t="str">
        <f t="shared" si="12"/>
        <v/>
      </c>
      <c r="O113" s="2" t="s">
        <v>17</v>
      </c>
      <c r="P113" s="16">
        <f t="shared" si="13"/>
        <v>0.29423724000000001</v>
      </c>
      <c r="Q113" s="16" t="str">
        <f t="shared" si="14"/>
        <v/>
      </c>
      <c r="R113" s="16" t="str">
        <f t="shared" si="15"/>
        <v/>
      </c>
    </row>
    <row r="114" spans="1:18" x14ac:dyDescent="0.35">
      <c r="A114" s="1" t="s">
        <v>177</v>
      </c>
      <c r="B114" s="1">
        <v>-6.7722008845126354</v>
      </c>
      <c r="C114" s="3">
        <v>0.28049693999999997</v>
      </c>
      <c r="D114" s="3">
        <f t="shared" si="8"/>
        <v>-6.7722008845126354</v>
      </c>
      <c r="E114" s="3">
        <v>0.54182757000000004</v>
      </c>
      <c r="F114" s="3">
        <v>0.51768672999999998</v>
      </c>
      <c r="G114" s="3">
        <v>0.60467685999999998</v>
      </c>
      <c r="H114" s="3">
        <v>-0.78146557999999999</v>
      </c>
      <c r="I114" s="3">
        <v>1.3424594999999999</v>
      </c>
      <c r="J114" s="2" t="s">
        <v>14</v>
      </c>
      <c r="K114" s="16" t="str">
        <f t="shared" si="9"/>
        <v/>
      </c>
      <c r="L114" s="16">
        <f t="shared" si="10"/>
        <v>-6.7722008845126354</v>
      </c>
      <c r="M114" s="16" t="str">
        <f t="shared" si="11"/>
        <v/>
      </c>
      <c r="N114" s="16" t="str">
        <f t="shared" si="12"/>
        <v/>
      </c>
      <c r="O114" s="2" t="s">
        <v>14</v>
      </c>
      <c r="P114" s="16" t="str">
        <f t="shared" si="13"/>
        <v/>
      </c>
      <c r="Q114" s="16">
        <f t="shared" si="14"/>
        <v>0.28049693999999997</v>
      </c>
      <c r="R114" s="16" t="str">
        <f t="shared" si="15"/>
        <v/>
      </c>
    </row>
    <row r="115" spans="1:18" x14ac:dyDescent="0.35">
      <c r="A115" s="1" t="s">
        <v>151</v>
      </c>
      <c r="B115" s="1">
        <v>-6.6506797255167065</v>
      </c>
      <c r="C115" s="3">
        <v>0.27528638999999999</v>
      </c>
      <c r="D115" s="3">
        <f t="shared" si="8"/>
        <v>-6.6506797255167065</v>
      </c>
      <c r="E115" s="3">
        <v>0.11744302</v>
      </c>
      <c r="F115" s="3">
        <v>2.3439996000000001</v>
      </c>
      <c r="G115" s="3">
        <v>1.9078189999999998E-2</v>
      </c>
      <c r="H115" s="3">
        <v>4.5102299999999998E-2</v>
      </c>
      <c r="I115" s="3">
        <v>0.50547048000000006</v>
      </c>
      <c r="J115" s="2" t="s">
        <v>14</v>
      </c>
      <c r="K115" s="16" t="str">
        <f t="shared" si="9"/>
        <v/>
      </c>
      <c r="L115" s="16">
        <f t="shared" si="10"/>
        <v>-6.6506797255167065</v>
      </c>
      <c r="M115" s="16" t="str">
        <f t="shared" si="11"/>
        <v/>
      </c>
      <c r="N115" s="16" t="str">
        <f t="shared" si="12"/>
        <v/>
      </c>
      <c r="O115" s="2" t="s">
        <v>14</v>
      </c>
      <c r="P115" s="16" t="str">
        <f t="shared" si="13"/>
        <v/>
      </c>
      <c r="Q115" s="16">
        <f t="shared" si="14"/>
        <v>0.27528638999999999</v>
      </c>
      <c r="R115" s="16" t="str">
        <f t="shared" si="15"/>
        <v/>
      </c>
    </row>
    <row r="116" spans="1:18" x14ac:dyDescent="0.35">
      <c r="A116" s="1" t="s">
        <v>291</v>
      </c>
      <c r="B116" s="1">
        <v>-6.5633790182019318</v>
      </c>
      <c r="C116" s="3">
        <v>0.27154731999999998</v>
      </c>
      <c r="D116" s="3">
        <f t="shared" si="8"/>
        <v>-6.5633790182019318</v>
      </c>
      <c r="E116" s="3">
        <v>0.87239959</v>
      </c>
      <c r="F116" s="3">
        <v>0.31126483999999999</v>
      </c>
      <c r="G116" s="3">
        <v>0.75559929000000003</v>
      </c>
      <c r="H116" s="3">
        <v>-1.4383245</v>
      </c>
      <c r="I116" s="3">
        <v>1.9814191000000001</v>
      </c>
      <c r="J116" s="2" t="s">
        <v>17</v>
      </c>
      <c r="K116" s="16">
        <f t="shared" si="9"/>
        <v>-6.5633790182019318</v>
      </c>
      <c r="L116" s="16" t="str">
        <f t="shared" si="10"/>
        <v/>
      </c>
      <c r="M116" s="16" t="str">
        <f t="shared" si="11"/>
        <v/>
      </c>
      <c r="N116" s="16" t="str">
        <f t="shared" si="12"/>
        <v/>
      </c>
      <c r="O116" s="2" t="s">
        <v>10</v>
      </c>
      <c r="P116" s="16" t="str">
        <f t="shared" si="13"/>
        <v/>
      </c>
      <c r="Q116" s="16" t="str">
        <f t="shared" si="14"/>
        <v/>
      </c>
      <c r="R116" s="16">
        <f t="shared" si="15"/>
        <v>0.27154731999999998</v>
      </c>
    </row>
    <row r="117" spans="1:18" x14ac:dyDescent="0.35">
      <c r="A117" s="1" t="s">
        <v>91</v>
      </c>
      <c r="B117" s="1">
        <v>-6.5277090882530757</v>
      </c>
      <c r="C117" s="3">
        <v>0.27002059</v>
      </c>
      <c r="D117" s="3">
        <f t="shared" si="8"/>
        <v>-6.5277090882530757</v>
      </c>
      <c r="E117" s="3">
        <v>0.23535519999999999</v>
      </c>
      <c r="F117" s="3">
        <v>1.1472897</v>
      </c>
      <c r="G117" s="3">
        <v>0.25126193000000002</v>
      </c>
      <c r="H117" s="3">
        <v>-0.19126713000000001</v>
      </c>
      <c r="I117" s="3">
        <v>0.73130830999999996</v>
      </c>
      <c r="J117" s="2" t="s">
        <v>14</v>
      </c>
      <c r="K117" s="16" t="str">
        <f t="shared" si="9"/>
        <v/>
      </c>
      <c r="L117" s="16">
        <f t="shared" si="10"/>
        <v>-6.5277090882530757</v>
      </c>
      <c r="M117" s="16" t="str">
        <f t="shared" si="11"/>
        <v/>
      </c>
      <c r="N117" s="16" t="str">
        <f t="shared" si="12"/>
        <v/>
      </c>
      <c r="O117" s="2" t="s">
        <v>14</v>
      </c>
      <c r="P117" s="16" t="str">
        <f t="shared" si="13"/>
        <v/>
      </c>
      <c r="Q117" s="16">
        <f t="shared" si="14"/>
        <v>0.27002059</v>
      </c>
      <c r="R117" s="16" t="str">
        <f t="shared" si="15"/>
        <v/>
      </c>
    </row>
    <row r="118" spans="1:18" x14ac:dyDescent="0.35">
      <c r="A118" s="1" t="s">
        <v>227</v>
      </c>
      <c r="B118" s="1">
        <v>-5.6346433658713835</v>
      </c>
      <c r="C118" s="3">
        <v>0.23198466000000001</v>
      </c>
      <c r="D118" s="3">
        <f t="shared" si="8"/>
        <v>-5.6346433658713835</v>
      </c>
      <c r="E118" s="3">
        <v>0.3827506</v>
      </c>
      <c r="F118" s="3">
        <v>0.60609875000000002</v>
      </c>
      <c r="G118" s="3">
        <v>0.54444917999999998</v>
      </c>
      <c r="H118" s="3">
        <v>-0.51819272999999999</v>
      </c>
      <c r="I118" s="3">
        <v>0.98216205000000001</v>
      </c>
      <c r="J118" s="2" t="s">
        <v>9</v>
      </c>
      <c r="K118" s="16" t="str">
        <f t="shared" si="9"/>
        <v/>
      </c>
      <c r="L118" s="16" t="str">
        <f t="shared" si="10"/>
        <v/>
      </c>
      <c r="M118" s="16" t="str">
        <f t="shared" si="11"/>
        <v/>
      </c>
      <c r="N118" s="16">
        <f t="shared" si="12"/>
        <v>-5.6346433658713835</v>
      </c>
      <c r="O118" s="2" t="s">
        <v>17</v>
      </c>
      <c r="P118" s="16">
        <f t="shared" si="13"/>
        <v>0.23198466000000001</v>
      </c>
      <c r="Q118" s="16" t="str">
        <f t="shared" si="14"/>
        <v/>
      </c>
      <c r="R118" s="16" t="str">
        <f t="shared" si="15"/>
        <v/>
      </c>
    </row>
    <row r="119" spans="1:18" x14ac:dyDescent="0.35">
      <c r="A119" s="1" t="s">
        <v>279</v>
      </c>
      <c r="B119" s="1">
        <v>-5.5389159216887247</v>
      </c>
      <c r="C119" s="3">
        <v>0.22792898</v>
      </c>
      <c r="D119" s="3">
        <f t="shared" si="8"/>
        <v>-5.5389159216887247</v>
      </c>
      <c r="E119" s="3">
        <v>0.39518235000000002</v>
      </c>
      <c r="F119" s="3">
        <v>0.57676912000000002</v>
      </c>
      <c r="G119" s="3">
        <v>0.56409544</v>
      </c>
      <c r="H119" s="3">
        <v>-0.54661420000000005</v>
      </c>
      <c r="I119" s="3">
        <v>1.0024721999999999</v>
      </c>
      <c r="J119" s="2" t="s">
        <v>14</v>
      </c>
      <c r="K119" s="16" t="str">
        <f t="shared" si="9"/>
        <v/>
      </c>
      <c r="L119" s="16">
        <f t="shared" si="10"/>
        <v>-5.5389159216887247</v>
      </c>
      <c r="M119" s="16" t="str">
        <f t="shared" si="11"/>
        <v/>
      </c>
      <c r="N119" s="16" t="str">
        <f t="shared" si="12"/>
        <v/>
      </c>
      <c r="O119" s="2" t="s">
        <v>14</v>
      </c>
      <c r="P119" s="16" t="str">
        <f t="shared" si="13"/>
        <v/>
      </c>
      <c r="Q119" s="16">
        <f t="shared" si="14"/>
        <v>0.22792898</v>
      </c>
      <c r="R119" s="16" t="str">
        <f t="shared" si="15"/>
        <v/>
      </c>
    </row>
    <row r="120" spans="1:18" x14ac:dyDescent="0.35">
      <c r="A120" s="1" t="s">
        <v>215</v>
      </c>
      <c r="B120" s="1">
        <v>-5.5335888748035078</v>
      </c>
      <c r="C120" s="3">
        <v>0.22770340999999999</v>
      </c>
      <c r="D120" s="3">
        <f t="shared" si="8"/>
        <v>-5.5335888748035078</v>
      </c>
      <c r="E120" s="3">
        <v>0.59199064999999995</v>
      </c>
      <c r="F120" s="3">
        <v>0.38464020999999998</v>
      </c>
      <c r="G120" s="3">
        <v>0.70050400000000002</v>
      </c>
      <c r="H120" s="3">
        <v>-0.93257694000000002</v>
      </c>
      <c r="I120" s="3">
        <v>1.3879838</v>
      </c>
      <c r="J120" s="2" t="s">
        <v>17</v>
      </c>
      <c r="K120" s="16">
        <f t="shared" si="9"/>
        <v>-5.5335888748035078</v>
      </c>
      <c r="L120" s="16" t="str">
        <f t="shared" si="10"/>
        <v/>
      </c>
      <c r="M120" s="16" t="str">
        <f t="shared" si="11"/>
        <v/>
      </c>
      <c r="N120" s="16" t="str">
        <f t="shared" si="12"/>
        <v/>
      </c>
      <c r="O120" s="2" t="s">
        <v>10</v>
      </c>
      <c r="P120" s="16" t="str">
        <f t="shared" si="13"/>
        <v/>
      </c>
      <c r="Q120" s="16" t="str">
        <f t="shared" si="14"/>
        <v/>
      </c>
      <c r="R120" s="16">
        <f t="shared" si="15"/>
        <v>0.22770340999999999</v>
      </c>
    </row>
    <row r="121" spans="1:18" x14ac:dyDescent="0.35">
      <c r="A121" s="1" t="s">
        <v>147</v>
      </c>
      <c r="B121" s="1">
        <v>-5.5013908891108017</v>
      </c>
      <c r="C121" s="3">
        <v>0.22634028</v>
      </c>
      <c r="D121" s="3">
        <f t="shared" si="8"/>
        <v>-5.5013908891108017</v>
      </c>
      <c r="E121" s="3">
        <v>0.37025043000000002</v>
      </c>
      <c r="F121" s="3">
        <v>0.61131672000000004</v>
      </c>
      <c r="G121" s="3">
        <v>0.54098992000000001</v>
      </c>
      <c r="H121" s="3">
        <v>-0.49933723000000002</v>
      </c>
      <c r="I121" s="3">
        <v>0.95201778999999997</v>
      </c>
      <c r="J121" s="2" t="s">
        <v>14</v>
      </c>
      <c r="K121" s="16" t="str">
        <f t="shared" si="9"/>
        <v/>
      </c>
      <c r="L121" s="16">
        <f t="shared" si="10"/>
        <v>-5.5013908891108017</v>
      </c>
      <c r="M121" s="16" t="str">
        <f t="shared" si="11"/>
        <v/>
      </c>
      <c r="N121" s="16" t="str">
        <f t="shared" si="12"/>
        <v/>
      </c>
      <c r="O121" s="2" t="s">
        <v>14</v>
      </c>
      <c r="P121" s="16" t="str">
        <f t="shared" si="13"/>
        <v/>
      </c>
      <c r="Q121" s="16">
        <f t="shared" si="14"/>
        <v>0.22634028</v>
      </c>
      <c r="R121" s="16" t="str">
        <f t="shared" si="15"/>
        <v/>
      </c>
    </row>
    <row r="122" spans="1:18" x14ac:dyDescent="0.35">
      <c r="A122" s="1" t="s">
        <v>251</v>
      </c>
      <c r="B122" s="1">
        <v>-5.0988077759384742</v>
      </c>
      <c r="C122" s="3">
        <v>0.20933567</v>
      </c>
      <c r="D122" s="3">
        <f t="shared" si="8"/>
        <v>-5.0988077759384742</v>
      </c>
      <c r="E122" s="3">
        <v>0.21110666</v>
      </c>
      <c r="F122" s="3">
        <v>0.99161089999999996</v>
      </c>
      <c r="G122" s="3">
        <v>0.32138737000000001</v>
      </c>
      <c r="H122" s="3">
        <v>-0.20442579</v>
      </c>
      <c r="I122" s="3">
        <v>0.62309711999999995</v>
      </c>
      <c r="J122" s="2" t="s">
        <v>14</v>
      </c>
      <c r="K122" s="16" t="str">
        <f t="shared" si="9"/>
        <v/>
      </c>
      <c r="L122" s="16">
        <f t="shared" si="10"/>
        <v>-5.0988077759384742</v>
      </c>
      <c r="M122" s="16" t="str">
        <f t="shared" si="11"/>
        <v/>
      </c>
      <c r="N122" s="16" t="str">
        <f t="shared" si="12"/>
        <v/>
      </c>
      <c r="O122" s="2" t="s">
        <v>14</v>
      </c>
      <c r="P122" s="16" t="str">
        <f t="shared" si="13"/>
        <v/>
      </c>
      <c r="Q122" s="16">
        <f t="shared" si="14"/>
        <v>0.20933567</v>
      </c>
      <c r="R122" s="16" t="str">
        <f t="shared" si="15"/>
        <v/>
      </c>
    </row>
    <row r="123" spans="1:18" x14ac:dyDescent="0.35">
      <c r="A123" s="1" t="s">
        <v>179</v>
      </c>
      <c r="B123" s="1">
        <v>-3.8613795008210827</v>
      </c>
      <c r="C123" s="3">
        <v>0.15751629</v>
      </c>
      <c r="D123" s="3">
        <f t="shared" si="8"/>
        <v>-3.8613795008210827</v>
      </c>
      <c r="E123" s="3">
        <v>0.30564524999999998</v>
      </c>
      <c r="F123" s="3">
        <v>0.51535655999999996</v>
      </c>
      <c r="G123" s="3">
        <v>0.60630388000000002</v>
      </c>
      <c r="H123" s="3">
        <v>-0.44153740000000002</v>
      </c>
      <c r="I123" s="3">
        <v>0.75656997000000004</v>
      </c>
      <c r="J123" s="2" t="s">
        <v>17</v>
      </c>
      <c r="K123" s="16">
        <f t="shared" si="9"/>
        <v>-3.8613795008210827</v>
      </c>
      <c r="L123" s="16" t="str">
        <f t="shared" si="10"/>
        <v/>
      </c>
      <c r="M123" s="16" t="str">
        <f t="shared" si="11"/>
        <v/>
      </c>
      <c r="N123" s="16" t="str">
        <f t="shared" si="12"/>
        <v/>
      </c>
      <c r="O123" s="2" t="s">
        <v>17</v>
      </c>
      <c r="P123" s="16">
        <f t="shared" si="13"/>
        <v>0.15751629</v>
      </c>
      <c r="Q123" s="16" t="str">
        <f t="shared" si="14"/>
        <v/>
      </c>
      <c r="R123" s="16" t="str">
        <f t="shared" si="15"/>
        <v/>
      </c>
    </row>
    <row r="124" spans="1:18" x14ac:dyDescent="0.35">
      <c r="A124" s="1" t="s">
        <v>263</v>
      </c>
      <c r="B124" s="1">
        <v>-3.7951621423165438</v>
      </c>
      <c r="C124" s="3">
        <v>0.15476216000000001</v>
      </c>
      <c r="D124" s="3">
        <f t="shared" si="8"/>
        <v>-3.7951621423165438</v>
      </c>
      <c r="E124" s="3">
        <v>0.60150546000000005</v>
      </c>
      <c r="F124" s="3">
        <v>0.25729137000000002</v>
      </c>
      <c r="G124" s="3">
        <v>0.79695384999999996</v>
      </c>
      <c r="H124" s="3">
        <v>-1.0241669</v>
      </c>
      <c r="I124" s="3">
        <v>1.3336912000000001</v>
      </c>
      <c r="J124" s="2" t="s">
        <v>17</v>
      </c>
      <c r="K124" s="16">
        <f t="shared" si="9"/>
        <v>-3.7951621423165438</v>
      </c>
      <c r="L124" s="16" t="str">
        <f t="shared" si="10"/>
        <v/>
      </c>
      <c r="M124" s="16" t="str">
        <f t="shared" si="11"/>
        <v/>
      </c>
      <c r="N124" s="16" t="str">
        <f t="shared" si="12"/>
        <v/>
      </c>
      <c r="O124" s="2" t="s">
        <v>10</v>
      </c>
      <c r="P124" s="16" t="str">
        <f t="shared" si="13"/>
        <v/>
      </c>
      <c r="Q124" s="16" t="str">
        <f t="shared" si="14"/>
        <v/>
      </c>
      <c r="R124" s="16">
        <f t="shared" si="15"/>
        <v>0.15476216000000001</v>
      </c>
    </row>
    <row r="125" spans="1:18" x14ac:dyDescent="0.35">
      <c r="A125" s="1" t="s">
        <v>313</v>
      </c>
      <c r="B125" s="1">
        <v>-3.0259195453619436</v>
      </c>
      <c r="C125" s="3">
        <v>0.12290582</v>
      </c>
      <c r="D125" s="3">
        <f t="shared" si="8"/>
        <v>-3.0259195453619436</v>
      </c>
      <c r="E125" s="3">
        <v>0.32196863999999997</v>
      </c>
      <c r="F125" s="3">
        <v>0.38173225999999999</v>
      </c>
      <c r="G125" s="3">
        <v>0.70265997000000002</v>
      </c>
      <c r="H125" s="3">
        <v>-0.50814112</v>
      </c>
      <c r="I125" s="3">
        <v>0.75395274999999995</v>
      </c>
      <c r="J125" s="2" t="s">
        <v>17</v>
      </c>
      <c r="K125" s="16">
        <f t="shared" si="9"/>
        <v>-3.0259195453619436</v>
      </c>
      <c r="L125" s="16" t="str">
        <f t="shared" si="10"/>
        <v/>
      </c>
      <c r="M125" s="16" t="str">
        <f t="shared" si="11"/>
        <v/>
      </c>
      <c r="N125" s="16" t="str">
        <f t="shared" si="12"/>
        <v/>
      </c>
      <c r="O125" s="2" t="s">
        <v>17</v>
      </c>
      <c r="P125" s="16">
        <f t="shared" si="13"/>
        <v>0.12290582</v>
      </c>
      <c r="Q125" s="16" t="str">
        <f t="shared" si="14"/>
        <v/>
      </c>
      <c r="R125" s="16" t="str">
        <f t="shared" si="15"/>
        <v/>
      </c>
    </row>
    <row r="126" spans="1:18" x14ac:dyDescent="0.35">
      <c r="A126" s="1" t="s">
        <v>19</v>
      </c>
      <c r="B126" s="1">
        <v>-2.5925970421034172</v>
      </c>
      <c r="C126" s="3">
        <v>0.10507189</v>
      </c>
      <c r="D126" s="3">
        <f t="shared" si="8"/>
        <v>-2.5925970421034172</v>
      </c>
      <c r="E126" s="3">
        <v>0.28269450000000002</v>
      </c>
      <c r="F126" s="3">
        <v>0.37167998000000002</v>
      </c>
      <c r="G126" s="3">
        <v>0.71013113000000005</v>
      </c>
      <c r="H126" s="3">
        <v>-0.44899915000000001</v>
      </c>
      <c r="I126" s="3">
        <v>0.65914293000000002</v>
      </c>
      <c r="J126" s="2" t="s">
        <v>17</v>
      </c>
      <c r="K126" s="16">
        <f t="shared" si="9"/>
        <v>-2.5925970421034172</v>
      </c>
      <c r="L126" s="16" t="str">
        <f t="shared" si="10"/>
        <v/>
      </c>
      <c r="M126" s="16" t="str">
        <f t="shared" si="11"/>
        <v/>
      </c>
      <c r="N126" s="16" t="str">
        <f t="shared" si="12"/>
        <v/>
      </c>
      <c r="O126" s="2" t="s">
        <v>17</v>
      </c>
      <c r="P126" s="16">
        <f t="shared" si="13"/>
        <v>0.10507189</v>
      </c>
      <c r="Q126" s="16" t="str">
        <f t="shared" si="14"/>
        <v/>
      </c>
      <c r="R126" s="16" t="str">
        <f t="shared" si="15"/>
        <v/>
      </c>
    </row>
    <row r="127" spans="1:18" x14ac:dyDescent="0.35">
      <c r="A127" s="1" t="s">
        <v>101</v>
      </c>
      <c r="B127" s="1">
        <v>-2.5464135270156341</v>
      </c>
      <c r="C127" s="3">
        <v>0.10317583</v>
      </c>
      <c r="D127" s="3">
        <f t="shared" si="8"/>
        <v>-2.5464135270156341</v>
      </c>
      <c r="E127" s="3">
        <v>0.31292206</v>
      </c>
      <c r="F127" s="3">
        <v>0.32971735000000002</v>
      </c>
      <c r="G127" s="3">
        <v>0.74161354999999995</v>
      </c>
      <c r="H127" s="3">
        <v>-0.51014013999999996</v>
      </c>
      <c r="I127" s="3">
        <v>0.71649180000000001</v>
      </c>
      <c r="J127" s="2" t="s">
        <v>14</v>
      </c>
      <c r="K127" s="16" t="str">
        <f t="shared" si="9"/>
        <v/>
      </c>
      <c r="L127" s="16">
        <f t="shared" si="10"/>
        <v>-2.5464135270156341</v>
      </c>
      <c r="M127" s="16" t="str">
        <f t="shared" si="11"/>
        <v/>
      </c>
      <c r="N127" s="16" t="str">
        <f t="shared" si="12"/>
        <v/>
      </c>
      <c r="O127" s="2" t="s">
        <v>14</v>
      </c>
      <c r="P127" s="16" t="str">
        <f t="shared" si="13"/>
        <v/>
      </c>
      <c r="Q127" s="16">
        <f t="shared" si="14"/>
        <v>0.10317583</v>
      </c>
      <c r="R127" s="16" t="str">
        <f t="shared" si="15"/>
        <v/>
      </c>
    </row>
    <row r="128" spans="1:18" x14ac:dyDescent="0.35">
      <c r="A128" s="1" t="s">
        <v>309</v>
      </c>
      <c r="B128" s="1">
        <v>-2.077026151461292</v>
      </c>
      <c r="C128" s="3">
        <v>8.3955989999999994E-2</v>
      </c>
      <c r="D128" s="3">
        <f t="shared" si="8"/>
        <v>-2.077026151461292</v>
      </c>
      <c r="E128" s="3">
        <v>0.50338028999999995</v>
      </c>
      <c r="F128" s="3">
        <v>0.16678441999999999</v>
      </c>
      <c r="G128" s="3">
        <v>0.86753966999999998</v>
      </c>
      <c r="H128" s="3">
        <v>-0.90265125000000002</v>
      </c>
      <c r="I128" s="3">
        <v>1.0705632</v>
      </c>
      <c r="J128" s="2" t="s">
        <v>17</v>
      </c>
      <c r="K128" s="16">
        <f t="shared" si="9"/>
        <v>-2.077026151461292</v>
      </c>
      <c r="L128" s="16" t="str">
        <f t="shared" si="10"/>
        <v/>
      </c>
      <c r="M128" s="16" t="str">
        <f t="shared" si="11"/>
        <v/>
      </c>
      <c r="N128" s="16" t="str">
        <f t="shared" si="12"/>
        <v/>
      </c>
      <c r="O128" s="2" t="s">
        <v>10</v>
      </c>
      <c r="P128" s="16" t="str">
        <f t="shared" si="13"/>
        <v/>
      </c>
      <c r="Q128" s="16" t="str">
        <f t="shared" si="14"/>
        <v/>
      </c>
      <c r="R128" s="16">
        <f t="shared" si="15"/>
        <v>8.3955989999999994E-2</v>
      </c>
    </row>
    <row r="129" spans="1:18" x14ac:dyDescent="0.35">
      <c r="A129" s="1" t="s">
        <v>211</v>
      </c>
      <c r="B129" s="1">
        <v>-1.6556223953856919</v>
      </c>
      <c r="C129" s="3">
        <v>6.6779240000000004E-2</v>
      </c>
      <c r="D129" s="3">
        <f t="shared" si="8"/>
        <v>-1.6556223953856919</v>
      </c>
      <c r="E129" s="3">
        <v>0.41530432</v>
      </c>
      <c r="F129" s="3">
        <v>0.16079590999999999</v>
      </c>
      <c r="G129" s="3">
        <v>0.87225414000000001</v>
      </c>
      <c r="H129" s="3">
        <v>-0.74720226999999995</v>
      </c>
      <c r="I129" s="3">
        <v>0.88076074999999998</v>
      </c>
      <c r="J129" s="2" t="s">
        <v>9</v>
      </c>
      <c r="K129" s="16" t="str">
        <f t="shared" si="9"/>
        <v/>
      </c>
      <c r="L129" s="16" t="str">
        <f t="shared" si="10"/>
        <v/>
      </c>
      <c r="M129" s="16" t="str">
        <f t="shared" si="11"/>
        <v/>
      </c>
      <c r="N129" s="16">
        <f t="shared" si="12"/>
        <v>-1.6556223953856919</v>
      </c>
      <c r="O129" s="2" t="s">
        <v>17</v>
      </c>
      <c r="P129" s="16">
        <f t="shared" si="13"/>
        <v>6.6779240000000004E-2</v>
      </c>
      <c r="Q129" s="16" t="str">
        <f t="shared" si="14"/>
        <v/>
      </c>
      <c r="R129" s="16" t="str">
        <f t="shared" si="15"/>
        <v/>
      </c>
    </row>
    <row r="130" spans="1:18" x14ac:dyDescent="0.35">
      <c r="A130" s="1" t="s">
        <v>205</v>
      </c>
      <c r="B130" s="1">
        <v>-0.81309832680644956</v>
      </c>
      <c r="C130" s="3">
        <v>3.2656879999999999E-2</v>
      </c>
      <c r="D130" s="3">
        <f t="shared" si="8"/>
        <v>-0.81309832680644956</v>
      </c>
      <c r="E130" s="3">
        <v>0.47096925000000001</v>
      </c>
      <c r="F130" s="3">
        <v>6.9339730000000002E-2</v>
      </c>
      <c r="G130" s="3">
        <v>0.94471921000000003</v>
      </c>
      <c r="H130" s="3">
        <v>-0.89042589000000005</v>
      </c>
      <c r="I130" s="3">
        <v>0.95573965000000005</v>
      </c>
      <c r="J130" s="2" t="s">
        <v>14</v>
      </c>
      <c r="K130" s="16" t="str">
        <f t="shared" si="9"/>
        <v/>
      </c>
      <c r="L130" s="16">
        <f t="shared" si="10"/>
        <v>-0.81309832680644956</v>
      </c>
      <c r="M130" s="16" t="str">
        <f t="shared" si="11"/>
        <v/>
      </c>
      <c r="N130" s="16" t="str">
        <f t="shared" si="12"/>
        <v/>
      </c>
      <c r="O130" s="2" t="s">
        <v>14</v>
      </c>
      <c r="P130" s="16" t="str">
        <f t="shared" si="13"/>
        <v/>
      </c>
      <c r="Q130" s="16">
        <f t="shared" si="14"/>
        <v>3.2656879999999999E-2</v>
      </c>
      <c r="R130" s="16" t="str">
        <f t="shared" si="15"/>
        <v/>
      </c>
    </row>
    <row r="131" spans="1:18" x14ac:dyDescent="0.35">
      <c r="A131" s="1" t="s">
        <v>123</v>
      </c>
      <c r="B131" s="1">
        <v>0.27020514784270588</v>
      </c>
      <c r="C131" s="3">
        <v>-1.079363E-2</v>
      </c>
      <c r="D131" s="3">
        <f t="shared" si="8"/>
        <v>0.27020514784270588</v>
      </c>
      <c r="E131" s="3">
        <v>0.26974571000000003</v>
      </c>
      <c r="F131" s="3">
        <v>-4.001408E-2</v>
      </c>
      <c r="G131" s="3">
        <v>0.96808190000000005</v>
      </c>
      <c r="H131" s="3">
        <v>-0.53948551</v>
      </c>
      <c r="I131" s="3">
        <v>0.51789826000000005</v>
      </c>
      <c r="J131" s="2" t="s">
        <v>14</v>
      </c>
      <c r="K131" s="16" t="str">
        <f t="shared" si="9"/>
        <v/>
      </c>
      <c r="L131" s="16">
        <f t="shared" si="10"/>
        <v>0.27020514784270588</v>
      </c>
      <c r="M131" s="16" t="str">
        <f t="shared" si="11"/>
        <v/>
      </c>
      <c r="N131" s="16" t="str">
        <f t="shared" si="12"/>
        <v/>
      </c>
      <c r="O131" s="2" t="s">
        <v>14</v>
      </c>
      <c r="P131" s="16" t="str">
        <f t="shared" si="13"/>
        <v/>
      </c>
      <c r="Q131" s="16">
        <f t="shared" si="14"/>
        <v>-1.079363E-2</v>
      </c>
      <c r="R131" s="16" t="str">
        <f t="shared" si="15"/>
        <v/>
      </c>
    </row>
    <row r="132" spans="1:18" x14ac:dyDescent="0.35">
      <c r="A132" s="1" t="s">
        <v>89</v>
      </c>
      <c r="B132" s="1">
        <v>0.71800941497217607</v>
      </c>
      <c r="C132" s="3">
        <v>-2.8617759999999999E-2</v>
      </c>
      <c r="D132" s="3">
        <f t="shared" si="8"/>
        <v>0.71800941497217607</v>
      </c>
      <c r="E132" s="3">
        <v>0.66003124999999996</v>
      </c>
      <c r="F132" s="3">
        <v>-4.3358189999999998E-2</v>
      </c>
      <c r="G132" s="3">
        <v>0.96541600000000005</v>
      </c>
      <c r="H132" s="3">
        <v>-1.3222552000000001</v>
      </c>
      <c r="I132" s="3">
        <v>1.2650197000000001</v>
      </c>
      <c r="J132" s="2" t="s">
        <v>17</v>
      </c>
      <c r="K132" s="16">
        <f t="shared" si="9"/>
        <v>0.71800941497217607</v>
      </c>
      <c r="L132" s="16" t="str">
        <f t="shared" si="10"/>
        <v/>
      </c>
      <c r="M132" s="16" t="str">
        <f t="shared" si="11"/>
        <v/>
      </c>
      <c r="N132" s="16" t="str">
        <f t="shared" si="12"/>
        <v/>
      </c>
      <c r="O132" s="2" t="s">
        <v>17</v>
      </c>
      <c r="P132" s="16">
        <f t="shared" si="13"/>
        <v>-2.8617759999999999E-2</v>
      </c>
      <c r="Q132" s="16" t="str">
        <f t="shared" si="14"/>
        <v/>
      </c>
      <c r="R132" s="16" t="str">
        <f t="shared" si="15"/>
        <v/>
      </c>
    </row>
    <row r="133" spans="1:18" x14ac:dyDescent="0.35">
      <c r="A133" s="1" t="s">
        <v>95</v>
      </c>
      <c r="B133" s="1">
        <v>1.0718647487488075</v>
      </c>
      <c r="C133" s="3">
        <v>-4.2646440000000001E-2</v>
      </c>
      <c r="D133" s="3">
        <f t="shared" ref="D133:D164" si="16">(EXP(C133)^(1/(1-5))-1)*100</f>
        <v>1.0718647487488075</v>
      </c>
      <c r="E133" s="3">
        <v>0.44869048</v>
      </c>
      <c r="F133" s="3">
        <v>-9.5046469999999994E-2</v>
      </c>
      <c r="G133" s="3">
        <v>0.92427791999999998</v>
      </c>
      <c r="H133" s="3">
        <v>-0.92206363000000002</v>
      </c>
      <c r="I133" s="3">
        <v>0.83677073999999996</v>
      </c>
      <c r="J133" s="2" t="s">
        <v>9</v>
      </c>
      <c r="K133" s="16" t="str">
        <f t="shared" ref="K133:K164" si="17">IF($J133=$K$3,$B133,"")</f>
        <v/>
      </c>
      <c r="L133" s="16" t="str">
        <f t="shared" ref="L133:L164" si="18">IF($J133=$L$3,$B133,"")</f>
        <v/>
      </c>
      <c r="M133" s="16" t="str">
        <f t="shared" ref="M133:M164" si="19">IF($J133=$M$3,$B133,"")</f>
        <v/>
      </c>
      <c r="N133" s="16">
        <f t="shared" ref="N133:N164" si="20">IF($J133=$N$3,$B133,"")</f>
        <v>1.0718647487488075</v>
      </c>
      <c r="O133" s="2" t="s">
        <v>17</v>
      </c>
      <c r="P133" s="16">
        <f t="shared" ref="P133:P164" si="21">IF($O133=$P$3,$C133,"")</f>
        <v>-4.2646440000000001E-2</v>
      </c>
      <c r="Q133" s="16" t="str">
        <f t="shared" ref="Q133:Q164" si="22">IF($O133=$Q$3,$C133,"")</f>
        <v/>
      </c>
      <c r="R133" s="16" t="str">
        <f t="shared" ref="R133:R164" si="23">IF($O133=$R$3,$C133,"")</f>
        <v/>
      </c>
    </row>
    <row r="134" spans="1:18" x14ac:dyDescent="0.35">
      <c r="A134" s="1" t="s">
        <v>97</v>
      </c>
      <c r="B134" s="1">
        <v>1.1465356591165765</v>
      </c>
      <c r="C134" s="3">
        <v>-4.5600509999999997E-2</v>
      </c>
      <c r="D134" s="3">
        <f t="shared" si="16"/>
        <v>1.1465356591165765</v>
      </c>
      <c r="E134" s="3">
        <v>0.24909777</v>
      </c>
      <c r="F134" s="3">
        <v>-0.18306269</v>
      </c>
      <c r="G134" s="3">
        <v>0.85474883000000001</v>
      </c>
      <c r="H134" s="3">
        <v>-0.53382315999999996</v>
      </c>
      <c r="I134" s="3">
        <v>0.44262214999999999</v>
      </c>
      <c r="J134" s="2" t="s">
        <v>17</v>
      </c>
      <c r="K134" s="16">
        <f t="shared" si="17"/>
        <v>1.1465356591165765</v>
      </c>
      <c r="L134" s="16" t="str">
        <f t="shared" si="18"/>
        <v/>
      </c>
      <c r="M134" s="16" t="str">
        <f t="shared" si="19"/>
        <v/>
      </c>
      <c r="N134" s="16" t="str">
        <f t="shared" si="20"/>
        <v/>
      </c>
      <c r="O134" s="2" t="s">
        <v>17</v>
      </c>
      <c r="P134" s="16">
        <f t="shared" si="21"/>
        <v>-4.5600509999999997E-2</v>
      </c>
      <c r="Q134" s="16" t="str">
        <f t="shared" si="22"/>
        <v/>
      </c>
      <c r="R134" s="16" t="str">
        <f t="shared" si="23"/>
        <v/>
      </c>
    </row>
    <row r="135" spans="1:18" x14ac:dyDescent="0.35">
      <c r="A135" s="1" t="s">
        <v>327</v>
      </c>
      <c r="B135" s="1">
        <v>3.0724829284239918</v>
      </c>
      <c r="C135" s="3">
        <v>-0.12104909</v>
      </c>
      <c r="D135" s="3">
        <f t="shared" si="16"/>
        <v>3.0724829284239918</v>
      </c>
      <c r="E135" s="3">
        <v>0.33914403999999998</v>
      </c>
      <c r="F135" s="3">
        <v>-0.35692531999999999</v>
      </c>
      <c r="G135" s="3">
        <v>0.72114772000000005</v>
      </c>
      <c r="H135" s="3">
        <v>-0.78575919999999999</v>
      </c>
      <c r="I135" s="3">
        <v>0.54366101</v>
      </c>
      <c r="J135" s="2" t="s">
        <v>9</v>
      </c>
      <c r="K135" s="16" t="str">
        <f t="shared" si="17"/>
        <v/>
      </c>
      <c r="L135" s="16" t="str">
        <f t="shared" si="18"/>
        <v/>
      </c>
      <c r="M135" s="16" t="str">
        <f t="shared" si="19"/>
        <v/>
      </c>
      <c r="N135" s="16">
        <f t="shared" si="20"/>
        <v>3.0724829284239918</v>
      </c>
      <c r="O135" s="2" t="s">
        <v>10</v>
      </c>
      <c r="P135" s="16" t="str">
        <f t="shared" si="21"/>
        <v/>
      </c>
      <c r="Q135" s="16" t="str">
        <f t="shared" si="22"/>
        <v/>
      </c>
      <c r="R135" s="16">
        <f t="shared" si="23"/>
        <v>-0.12104909</v>
      </c>
    </row>
    <row r="136" spans="1:18" x14ac:dyDescent="0.35">
      <c r="A136" s="1" t="s">
        <v>169</v>
      </c>
      <c r="B136" s="1">
        <v>3.3046132085521984</v>
      </c>
      <c r="C136" s="3">
        <v>-0.13004739000000001</v>
      </c>
      <c r="D136" s="3">
        <f t="shared" si="16"/>
        <v>3.3046132085521984</v>
      </c>
      <c r="E136" s="3">
        <v>0.23467130999999999</v>
      </c>
      <c r="F136" s="3">
        <v>-0.55416827000000002</v>
      </c>
      <c r="G136" s="3">
        <v>0.57946368999999998</v>
      </c>
      <c r="H136" s="3">
        <v>-0.58999469999999998</v>
      </c>
      <c r="I136" s="3">
        <v>0.32989992000000001</v>
      </c>
      <c r="J136" s="2" t="s">
        <v>9</v>
      </c>
      <c r="K136" s="16" t="str">
        <f t="shared" si="17"/>
        <v/>
      </c>
      <c r="L136" s="16" t="str">
        <f t="shared" si="18"/>
        <v/>
      </c>
      <c r="M136" s="16" t="str">
        <f t="shared" si="19"/>
        <v/>
      </c>
      <c r="N136" s="16">
        <f t="shared" si="20"/>
        <v>3.3046132085521984</v>
      </c>
      <c r="O136" s="2" t="s">
        <v>17</v>
      </c>
      <c r="P136" s="16">
        <f t="shared" si="21"/>
        <v>-0.13004739000000001</v>
      </c>
      <c r="Q136" s="16" t="str">
        <f t="shared" si="22"/>
        <v/>
      </c>
      <c r="R136" s="16" t="str">
        <f t="shared" si="23"/>
        <v/>
      </c>
    </row>
    <row r="137" spans="1:18" x14ac:dyDescent="0.35">
      <c r="A137" s="1" t="s">
        <v>255</v>
      </c>
      <c r="B137" s="1">
        <v>3.6035738640985748</v>
      </c>
      <c r="C137" s="3">
        <v>-0.14160655999999999</v>
      </c>
      <c r="D137" s="3">
        <f t="shared" si="16"/>
        <v>3.6035738640985748</v>
      </c>
      <c r="E137" s="3">
        <v>0.40386843</v>
      </c>
      <c r="F137" s="3">
        <v>-0.35062547999999999</v>
      </c>
      <c r="G137" s="3">
        <v>0.72586934000000003</v>
      </c>
      <c r="H137" s="3">
        <v>-0.93317413999999999</v>
      </c>
      <c r="I137" s="3">
        <v>0.64996102</v>
      </c>
      <c r="J137" s="2" t="s">
        <v>17</v>
      </c>
      <c r="K137" s="16">
        <f t="shared" si="17"/>
        <v>3.6035738640985748</v>
      </c>
      <c r="L137" s="16" t="str">
        <f t="shared" si="18"/>
        <v/>
      </c>
      <c r="M137" s="16" t="str">
        <f t="shared" si="19"/>
        <v/>
      </c>
      <c r="N137" s="16" t="str">
        <f t="shared" si="20"/>
        <v/>
      </c>
      <c r="O137" s="2" t="s">
        <v>17</v>
      </c>
      <c r="P137" s="16">
        <f t="shared" si="21"/>
        <v>-0.14160655999999999</v>
      </c>
      <c r="Q137" s="16" t="str">
        <f t="shared" si="22"/>
        <v/>
      </c>
      <c r="R137" s="16" t="str">
        <f t="shared" si="23"/>
        <v/>
      </c>
    </row>
    <row r="138" spans="1:18" x14ac:dyDescent="0.35">
      <c r="A138" s="1" t="s">
        <v>39</v>
      </c>
      <c r="B138" s="1">
        <v>3.7091818232609208</v>
      </c>
      <c r="C138" s="3">
        <v>-0.14568186999999999</v>
      </c>
      <c r="D138" s="3">
        <f t="shared" si="16"/>
        <v>3.7091818232609208</v>
      </c>
      <c r="E138" s="3">
        <v>0.2274571</v>
      </c>
      <c r="F138" s="3">
        <v>-0.64048064999999998</v>
      </c>
      <c r="G138" s="3">
        <v>0.52186016999999996</v>
      </c>
      <c r="H138" s="3">
        <v>-0.59148959999999995</v>
      </c>
      <c r="I138" s="3">
        <v>0.30012585000000003</v>
      </c>
      <c r="J138" s="2" t="s">
        <v>14</v>
      </c>
      <c r="K138" s="16" t="str">
        <f t="shared" si="17"/>
        <v/>
      </c>
      <c r="L138" s="16">
        <f t="shared" si="18"/>
        <v>3.7091818232609208</v>
      </c>
      <c r="M138" s="16" t="str">
        <f t="shared" si="19"/>
        <v/>
      </c>
      <c r="N138" s="16" t="str">
        <f t="shared" si="20"/>
        <v/>
      </c>
      <c r="O138" s="2" t="s">
        <v>14</v>
      </c>
      <c r="P138" s="16" t="str">
        <f t="shared" si="21"/>
        <v/>
      </c>
      <c r="Q138" s="16">
        <f t="shared" si="22"/>
        <v>-0.14568186999999999</v>
      </c>
      <c r="R138" s="16" t="str">
        <f t="shared" si="23"/>
        <v/>
      </c>
    </row>
    <row r="139" spans="1:18" x14ac:dyDescent="0.35">
      <c r="A139" s="1" t="s">
        <v>239</v>
      </c>
      <c r="B139" s="1">
        <v>3.7112324333313129</v>
      </c>
      <c r="C139" s="3">
        <v>-0.14576095999999999</v>
      </c>
      <c r="D139" s="3">
        <f t="shared" si="16"/>
        <v>3.7112324333313129</v>
      </c>
      <c r="E139" s="3">
        <v>0.31366365000000002</v>
      </c>
      <c r="F139" s="3">
        <v>-0.46470466999999999</v>
      </c>
      <c r="G139" s="3">
        <v>0.64214296000000004</v>
      </c>
      <c r="H139" s="3">
        <v>-0.76053042000000004</v>
      </c>
      <c r="I139" s="3">
        <v>0.46900849</v>
      </c>
      <c r="J139" s="2" t="s">
        <v>9</v>
      </c>
      <c r="K139" s="16" t="str">
        <f t="shared" si="17"/>
        <v/>
      </c>
      <c r="L139" s="16" t="str">
        <f t="shared" si="18"/>
        <v/>
      </c>
      <c r="M139" s="16" t="str">
        <f t="shared" si="19"/>
        <v/>
      </c>
      <c r="N139" s="16">
        <f t="shared" si="20"/>
        <v>3.7112324333313129</v>
      </c>
      <c r="O139" s="2" t="s">
        <v>17</v>
      </c>
      <c r="P139" s="16">
        <f t="shared" si="21"/>
        <v>-0.14576095999999999</v>
      </c>
      <c r="Q139" s="16" t="str">
        <f t="shared" si="22"/>
        <v/>
      </c>
      <c r="R139" s="16" t="str">
        <f t="shared" si="23"/>
        <v/>
      </c>
    </row>
    <row r="140" spans="1:18" x14ac:dyDescent="0.35">
      <c r="A140" s="1" t="s">
        <v>187</v>
      </c>
      <c r="B140" s="1">
        <v>3.7136593045645316</v>
      </c>
      <c r="C140" s="3">
        <v>-0.14585455999999999</v>
      </c>
      <c r="D140" s="3">
        <f t="shared" si="16"/>
        <v>3.7136593045645316</v>
      </c>
      <c r="E140" s="3">
        <v>0.24496161</v>
      </c>
      <c r="F140" s="3">
        <v>-0.59541803999999998</v>
      </c>
      <c r="G140" s="3">
        <v>0.55156406999999996</v>
      </c>
      <c r="H140" s="3">
        <v>-0.62597048</v>
      </c>
      <c r="I140" s="3">
        <v>0.33426137</v>
      </c>
      <c r="J140" s="2" t="s">
        <v>14</v>
      </c>
      <c r="K140" s="16" t="str">
        <f t="shared" si="17"/>
        <v/>
      </c>
      <c r="L140" s="16">
        <f t="shared" si="18"/>
        <v>3.7136593045645316</v>
      </c>
      <c r="M140" s="16" t="str">
        <f t="shared" si="19"/>
        <v/>
      </c>
      <c r="N140" s="16" t="str">
        <f t="shared" si="20"/>
        <v/>
      </c>
      <c r="O140" s="2" t="s">
        <v>14</v>
      </c>
      <c r="P140" s="16" t="str">
        <f t="shared" si="21"/>
        <v/>
      </c>
      <c r="Q140" s="16">
        <f t="shared" si="22"/>
        <v>-0.14585455999999999</v>
      </c>
      <c r="R140" s="16" t="str">
        <f t="shared" si="23"/>
        <v/>
      </c>
    </row>
    <row r="141" spans="1:18" x14ac:dyDescent="0.35">
      <c r="A141" s="1" t="s">
        <v>317</v>
      </c>
      <c r="B141" s="1">
        <v>4.5917768655183488</v>
      </c>
      <c r="C141" s="3">
        <v>-0.17957898999999999</v>
      </c>
      <c r="D141" s="3">
        <f t="shared" si="16"/>
        <v>4.5917768655183488</v>
      </c>
      <c r="E141" s="3">
        <v>0.81340511000000004</v>
      </c>
      <c r="F141" s="3">
        <v>-0.22077436</v>
      </c>
      <c r="G141" s="3">
        <v>0.82526812999999999</v>
      </c>
      <c r="H141" s="3">
        <v>-1.7738236999999999</v>
      </c>
      <c r="I141" s="3">
        <v>1.4146657</v>
      </c>
      <c r="J141" s="2" t="s">
        <v>17</v>
      </c>
      <c r="K141" s="16">
        <f t="shared" si="17"/>
        <v>4.5917768655183488</v>
      </c>
      <c r="L141" s="16" t="str">
        <f t="shared" si="18"/>
        <v/>
      </c>
      <c r="M141" s="16" t="str">
        <f t="shared" si="19"/>
        <v/>
      </c>
      <c r="N141" s="16" t="str">
        <f t="shared" si="20"/>
        <v/>
      </c>
      <c r="O141" s="2" t="s">
        <v>17</v>
      </c>
      <c r="P141" s="16">
        <f t="shared" si="21"/>
        <v>-0.17957898999999999</v>
      </c>
      <c r="Q141" s="16" t="str">
        <f t="shared" si="22"/>
        <v/>
      </c>
      <c r="R141" s="16" t="str">
        <f t="shared" si="23"/>
        <v/>
      </c>
    </row>
    <row r="142" spans="1:18" x14ac:dyDescent="0.35">
      <c r="A142" s="1" t="s">
        <v>79</v>
      </c>
      <c r="B142" s="1">
        <v>5.1620904571310078</v>
      </c>
      <c r="C142" s="3">
        <v>-0.20133076999999999</v>
      </c>
      <c r="D142" s="3">
        <f t="shared" si="16"/>
        <v>5.1620904571310078</v>
      </c>
      <c r="E142" s="3">
        <v>0.58616807000000004</v>
      </c>
      <c r="F142" s="3">
        <v>-0.34346935000000001</v>
      </c>
      <c r="G142" s="3">
        <v>0.73124539</v>
      </c>
      <c r="H142" s="3">
        <v>-1.3501991</v>
      </c>
      <c r="I142" s="3">
        <v>0.94753754000000001</v>
      </c>
      <c r="J142" s="2" t="s">
        <v>17</v>
      </c>
      <c r="K142" s="16">
        <f t="shared" si="17"/>
        <v>5.1620904571310078</v>
      </c>
      <c r="L142" s="16" t="str">
        <f t="shared" si="18"/>
        <v/>
      </c>
      <c r="M142" s="16" t="str">
        <f t="shared" si="19"/>
        <v/>
      </c>
      <c r="N142" s="16" t="str">
        <f t="shared" si="20"/>
        <v/>
      </c>
      <c r="O142" s="2" t="s">
        <v>17</v>
      </c>
      <c r="P142" s="16">
        <f t="shared" si="21"/>
        <v>-0.20133076999999999</v>
      </c>
      <c r="Q142" s="16" t="str">
        <f t="shared" si="22"/>
        <v/>
      </c>
      <c r="R142" s="16" t="str">
        <f t="shared" si="23"/>
        <v/>
      </c>
    </row>
    <row r="143" spans="1:18" x14ac:dyDescent="0.35">
      <c r="A143" s="1" t="s">
        <v>201</v>
      </c>
      <c r="B143" s="1">
        <v>8.2751479456969257</v>
      </c>
      <c r="C143" s="3">
        <v>-0.31802186999999998</v>
      </c>
      <c r="D143" s="3">
        <f t="shared" si="16"/>
        <v>8.2751479456969257</v>
      </c>
      <c r="E143" s="3">
        <v>0.36148785999999999</v>
      </c>
      <c r="F143" s="3">
        <v>-0.87975809000000005</v>
      </c>
      <c r="G143" s="3">
        <v>0.37899037000000002</v>
      </c>
      <c r="H143" s="3">
        <v>-1.0265251</v>
      </c>
      <c r="I143" s="3">
        <v>0.39048132000000002</v>
      </c>
      <c r="J143" s="2" t="s">
        <v>14</v>
      </c>
      <c r="K143" s="16" t="str">
        <f t="shared" si="17"/>
        <v/>
      </c>
      <c r="L143" s="16">
        <f t="shared" si="18"/>
        <v>8.2751479456969257</v>
      </c>
      <c r="M143" s="16" t="str">
        <f t="shared" si="19"/>
        <v/>
      </c>
      <c r="N143" s="16" t="str">
        <f t="shared" si="20"/>
        <v/>
      </c>
      <c r="O143" s="2" t="s">
        <v>14</v>
      </c>
      <c r="P143" s="16" t="str">
        <f t="shared" si="21"/>
        <v/>
      </c>
      <c r="Q143" s="16">
        <f t="shared" si="22"/>
        <v>-0.31802186999999998</v>
      </c>
      <c r="R143" s="16" t="str">
        <f t="shared" si="23"/>
        <v/>
      </c>
    </row>
    <row r="144" spans="1:18" x14ac:dyDescent="0.35">
      <c r="A144" s="1" t="s">
        <v>21</v>
      </c>
      <c r="B144" s="1">
        <v>9.0430895394924207</v>
      </c>
      <c r="C144" s="3">
        <v>-0.34629174000000001</v>
      </c>
      <c r="D144" s="3">
        <f t="shared" si="16"/>
        <v>9.0430895394924207</v>
      </c>
      <c r="E144" s="3">
        <v>0.33200211000000002</v>
      </c>
      <c r="F144" s="3">
        <v>-1.0430408</v>
      </c>
      <c r="G144" s="3">
        <v>0.29692941</v>
      </c>
      <c r="H144" s="3">
        <v>-0.99700392999999998</v>
      </c>
      <c r="I144" s="3">
        <v>0.30442044000000001</v>
      </c>
      <c r="J144" s="2" t="s">
        <v>13</v>
      </c>
      <c r="K144" s="16" t="str">
        <f t="shared" si="17"/>
        <v/>
      </c>
      <c r="L144" s="16" t="str">
        <f t="shared" si="18"/>
        <v/>
      </c>
      <c r="M144" s="16">
        <f t="shared" si="19"/>
        <v>9.0430895394924207</v>
      </c>
      <c r="N144" s="16" t="str">
        <f t="shared" si="20"/>
        <v/>
      </c>
      <c r="O144" s="2" t="s">
        <v>17</v>
      </c>
      <c r="P144" s="16">
        <f t="shared" si="21"/>
        <v>-0.34629174000000001</v>
      </c>
      <c r="Q144" s="16" t="str">
        <f t="shared" si="22"/>
        <v/>
      </c>
      <c r="R144" s="16" t="str">
        <f t="shared" si="23"/>
        <v/>
      </c>
    </row>
    <row r="145" spans="1:18" x14ac:dyDescent="0.35">
      <c r="A145" s="1" t="s">
        <v>105</v>
      </c>
      <c r="B145" s="1">
        <v>9.2580620748085032</v>
      </c>
      <c r="C145" s="3">
        <v>-0.35416976</v>
      </c>
      <c r="D145" s="3">
        <f t="shared" si="16"/>
        <v>9.2580620748085032</v>
      </c>
      <c r="E145" s="3">
        <v>0.49439973999999998</v>
      </c>
      <c r="F145" s="3">
        <v>-0.71636314000000001</v>
      </c>
      <c r="G145" s="3">
        <v>0.47376715000000003</v>
      </c>
      <c r="H145" s="3">
        <v>-1.3231754</v>
      </c>
      <c r="I145" s="3">
        <v>0.61483593999999997</v>
      </c>
      <c r="J145" s="2" t="s">
        <v>17</v>
      </c>
      <c r="K145" s="16">
        <f t="shared" si="17"/>
        <v>9.2580620748085032</v>
      </c>
      <c r="L145" s="16" t="str">
        <f t="shared" si="18"/>
        <v/>
      </c>
      <c r="M145" s="16" t="str">
        <f t="shared" si="19"/>
        <v/>
      </c>
      <c r="N145" s="16" t="str">
        <f t="shared" si="20"/>
        <v/>
      </c>
      <c r="O145" s="2" t="s">
        <v>17</v>
      </c>
      <c r="P145" s="16">
        <f t="shared" si="21"/>
        <v>-0.35416976</v>
      </c>
      <c r="Q145" s="16" t="str">
        <f t="shared" si="22"/>
        <v/>
      </c>
      <c r="R145" s="16" t="str">
        <f t="shared" si="23"/>
        <v/>
      </c>
    </row>
    <row r="146" spans="1:18" x14ac:dyDescent="0.35">
      <c r="A146" s="1" t="s">
        <v>183</v>
      </c>
      <c r="B146" s="1">
        <v>9.8274670954625609</v>
      </c>
      <c r="C146" s="3">
        <v>-0.37496186999999997</v>
      </c>
      <c r="D146" s="3">
        <f t="shared" si="16"/>
        <v>9.8274670954625609</v>
      </c>
      <c r="E146" s="3">
        <v>0.29234255999999997</v>
      </c>
      <c r="F146" s="3">
        <v>-1.2826112999999999</v>
      </c>
      <c r="G146" s="3">
        <v>0.19962829000000001</v>
      </c>
      <c r="H146" s="3">
        <v>-0.94794276</v>
      </c>
      <c r="I146" s="3">
        <v>0.19801901</v>
      </c>
      <c r="J146" s="2" t="s">
        <v>14</v>
      </c>
      <c r="K146" s="16" t="str">
        <f t="shared" si="17"/>
        <v/>
      </c>
      <c r="L146" s="16">
        <f t="shared" si="18"/>
        <v>9.8274670954625609</v>
      </c>
      <c r="M146" s="16" t="str">
        <f t="shared" si="19"/>
        <v/>
      </c>
      <c r="N146" s="16" t="str">
        <f t="shared" si="20"/>
        <v/>
      </c>
      <c r="O146" s="2" t="s">
        <v>14</v>
      </c>
      <c r="P146" s="16" t="str">
        <f t="shared" si="21"/>
        <v/>
      </c>
      <c r="Q146" s="16">
        <f t="shared" si="22"/>
        <v>-0.37496186999999997</v>
      </c>
      <c r="R146" s="16" t="str">
        <f t="shared" si="23"/>
        <v/>
      </c>
    </row>
    <row r="147" spans="1:18" x14ac:dyDescent="0.35">
      <c r="A147" s="1" t="s">
        <v>261</v>
      </c>
      <c r="B147" s="1">
        <v>10.806142276824238</v>
      </c>
      <c r="C147" s="3">
        <v>-0.41044808999999999</v>
      </c>
      <c r="D147" s="3">
        <f t="shared" si="16"/>
        <v>10.806142276824238</v>
      </c>
      <c r="E147" s="3">
        <v>0.12311024</v>
      </c>
      <c r="F147" s="3">
        <v>-3.3339881</v>
      </c>
      <c r="G147" s="3">
        <v>8.5610000000000005E-4</v>
      </c>
      <c r="H147" s="3">
        <v>-0.65173972999999996</v>
      </c>
      <c r="I147" s="3">
        <v>-0.16915645000000001</v>
      </c>
      <c r="J147" s="2" t="s">
        <v>9</v>
      </c>
      <c r="K147" s="16" t="str">
        <f t="shared" si="17"/>
        <v/>
      </c>
      <c r="L147" s="16" t="str">
        <f t="shared" si="18"/>
        <v/>
      </c>
      <c r="M147" s="16" t="str">
        <f t="shared" si="19"/>
        <v/>
      </c>
      <c r="N147" s="16">
        <f t="shared" si="20"/>
        <v>10.806142276824238</v>
      </c>
      <c r="O147" s="2" t="s">
        <v>14</v>
      </c>
      <c r="P147" s="16" t="str">
        <f t="shared" si="21"/>
        <v/>
      </c>
      <c r="Q147" s="16">
        <f t="shared" si="22"/>
        <v>-0.41044808999999999</v>
      </c>
      <c r="R147" s="16" t="str">
        <f t="shared" si="23"/>
        <v/>
      </c>
    </row>
    <row r="148" spans="1:18" x14ac:dyDescent="0.35">
      <c r="A148" s="1" t="s">
        <v>113</v>
      </c>
      <c r="B148" s="1">
        <v>11.584124471446833</v>
      </c>
      <c r="C148" s="3">
        <v>-0.4384344</v>
      </c>
      <c r="D148" s="3">
        <f t="shared" si="16"/>
        <v>11.584124471446833</v>
      </c>
      <c r="E148" s="3">
        <v>0.27237158</v>
      </c>
      <c r="F148" s="3">
        <v>-1.6096921</v>
      </c>
      <c r="G148" s="3">
        <v>0.10746508</v>
      </c>
      <c r="H148" s="3">
        <v>-0.97227288999999995</v>
      </c>
      <c r="I148" s="3">
        <v>9.5404100000000006E-2</v>
      </c>
      <c r="J148" s="2" t="s">
        <v>13</v>
      </c>
      <c r="K148" s="16" t="str">
        <f t="shared" si="17"/>
        <v/>
      </c>
      <c r="L148" s="16" t="str">
        <f t="shared" si="18"/>
        <v/>
      </c>
      <c r="M148" s="16">
        <f t="shared" si="19"/>
        <v>11.584124471446833</v>
      </c>
      <c r="N148" s="16" t="str">
        <f t="shared" si="20"/>
        <v/>
      </c>
      <c r="O148" s="2" t="s">
        <v>17</v>
      </c>
      <c r="P148" s="16">
        <f t="shared" si="21"/>
        <v>-0.4384344</v>
      </c>
      <c r="Q148" s="16" t="str">
        <f t="shared" si="22"/>
        <v/>
      </c>
      <c r="R148" s="16" t="str">
        <f t="shared" si="23"/>
        <v/>
      </c>
    </row>
    <row r="149" spans="1:18" x14ac:dyDescent="0.35">
      <c r="A149" s="1" t="s">
        <v>159</v>
      </c>
      <c r="B149" s="1">
        <v>11.664735724505171</v>
      </c>
      <c r="C149" s="3">
        <v>-0.44132305999999999</v>
      </c>
      <c r="D149" s="3">
        <f t="shared" si="16"/>
        <v>11.664735724505171</v>
      </c>
      <c r="E149" s="3">
        <v>0.32497466000000003</v>
      </c>
      <c r="F149" s="3">
        <v>-1.358023</v>
      </c>
      <c r="G149" s="3">
        <v>0.17445637999999999</v>
      </c>
      <c r="H149" s="3">
        <v>-1.0782617000000001</v>
      </c>
      <c r="I149" s="3">
        <v>0.19561555999999999</v>
      </c>
      <c r="J149" s="2" t="s">
        <v>9</v>
      </c>
      <c r="K149" s="16" t="str">
        <f t="shared" si="17"/>
        <v/>
      </c>
      <c r="L149" s="16" t="str">
        <f t="shared" si="18"/>
        <v/>
      </c>
      <c r="M149" s="16" t="str">
        <f t="shared" si="19"/>
        <v/>
      </c>
      <c r="N149" s="16">
        <f t="shared" si="20"/>
        <v>11.664735724505171</v>
      </c>
      <c r="O149" s="2" t="s">
        <v>17</v>
      </c>
      <c r="P149" s="16">
        <f t="shared" si="21"/>
        <v>-0.44132305999999999</v>
      </c>
      <c r="Q149" s="16" t="str">
        <f t="shared" si="22"/>
        <v/>
      </c>
      <c r="R149" s="16" t="str">
        <f t="shared" si="23"/>
        <v/>
      </c>
    </row>
    <row r="150" spans="1:18" x14ac:dyDescent="0.35">
      <c r="A150" s="1" t="s">
        <v>16</v>
      </c>
      <c r="B150" s="1">
        <v>14.396930922818573</v>
      </c>
      <c r="C150" s="3">
        <v>-0.53801626000000002</v>
      </c>
      <c r="D150" s="3">
        <f t="shared" si="16"/>
        <v>14.396930922818573</v>
      </c>
      <c r="E150" s="3">
        <v>0.37536810999999998</v>
      </c>
      <c r="F150" s="3">
        <v>-1.433303</v>
      </c>
      <c r="G150" s="3">
        <v>0.15177125</v>
      </c>
      <c r="H150" s="3">
        <v>-1.2737242</v>
      </c>
      <c r="I150" s="3">
        <v>0.19769171999999999</v>
      </c>
      <c r="J150" s="2" t="s">
        <v>9</v>
      </c>
      <c r="K150" s="16" t="str">
        <f t="shared" si="17"/>
        <v/>
      </c>
      <c r="L150" s="16" t="str">
        <f t="shared" si="18"/>
        <v/>
      </c>
      <c r="M150" s="16" t="str">
        <f t="shared" si="19"/>
        <v/>
      </c>
      <c r="N150" s="16">
        <f t="shared" si="20"/>
        <v>14.396930922818573</v>
      </c>
      <c r="O150" s="2" t="s">
        <v>17</v>
      </c>
      <c r="P150" s="16">
        <f t="shared" si="21"/>
        <v>-0.53801626000000002</v>
      </c>
      <c r="Q150" s="16" t="str">
        <f t="shared" si="22"/>
        <v/>
      </c>
      <c r="R150" s="16" t="str">
        <f t="shared" si="23"/>
        <v/>
      </c>
    </row>
    <row r="151" spans="1:18" x14ac:dyDescent="0.35">
      <c r="A151" s="1" t="s">
        <v>281</v>
      </c>
      <c r="B151" s="1">
        <v>15.999966926285003</v>
      </c>
      <c r="C151" s="3">
        <v>-0.59367888000000002</v>
      </c>
      <c r="D151" s="3">
        <f t="shared" si="16"/>
        <v>15.999966926285003</v>
      </c>
      <c r="E151" s="3">
        <v>0.26249939</v>
      </c>
      <c r="F151" s="3">
        <v>-2.2616391</v>
      </c>
      <c r="G151" s="3">
        <v>2.3719710000000001E-2</v>
      </c>
      <c r="H151" s="3">
        <v>-1.1081681999999999</v>
      </c>
      <c r="I151" s="3">
        <v>-7.9189529999999994E-2</v>
      </c>
      <c r="J151" s="2" t="s">
        <v>14</v>
      </c>
      <c r="K151" s="16" t="str">
        <f t="shared" si="17"/>
        <v/>
      </c>
      <c r="L151" s="16">
        <f t="shared" si="18"/>
        <v>15.999966926285003</v>
      </c>
      <c r="M151" s="16" t="str">
        <f t="shared" si="19"/>
        <v/>
      </c>
      <c r="N151" s="16" t="str">
        <f t="shared" si="20"/>
        <v/>
      </c>
      <c r="O151" s="2" t="s">
        <v>14</v>
      </c>
      <c r="P151" s="16" t="str">
        <f t="shared" si="21"/>
        <v/>
      </c>
      <c r="Q151" s="16">
        <f t="shared" si="22"/>
        <v>-0.59367888000000002</v>
      </c>
      <c r="R151" s="16" t="str">
        <f t="shared" si="23"/>
        <v/>
      </c>
    </row>
    <row r="152" spans="1:18" x14ac:dyDescent="0.35">
      <c r="A152" s="1" t="s">
        <v>303</v>
      </c>
      <c r="B152" s="1">
        <v>17.753783437938409</v>
      </c>
      <c r="C152" s="3">
        <v>-0.65370271000000002</v>
      </c>
      <c r="D152" s="3">
        <f t="shared" si="16"/>
        <v>17.753783437938409</v>
      </c>
      <c r="E152" s="3">
        <v>0.2110303</v>
      </c>
      <c r="F152" s="3">
        <v>-3.0976723000000002</v>
      </c>
      <c r="G152" s="3">
        <v>1.9504699999999999E-3</v>
      </c>
      <c r="H152" s="3">
        <v>-1.0673144999999999</v>
      </c>
      <c r="I152" s="3">
        <v>-0.24009093000000001</v>
      </c>
      <c r="J152" s="2" t="s">
        <v>17</v>
      </c>
      <c r="K152" s="16">
        <f t="shared" si="17"/>
        <v>17.753783437938409</v>
      </c>
      <c r="L152" s="16" t="str">
        <f t="shared" si="18"/>
        <v/>
      </c>
      <c r="M152" s="16" t="str">
        <f t="shared" si="19"/>
        <v/>
      </c>
      <c r="N152" s="16" t="str">
        <f t="shared" si="20"/>
        <v/>
      </c>
      <c r="O152" s="2" t="s">
        <v>17</v>
      </c>
      <c r="P152" s="16">
        <f t="shared" si="21"/>
        <v>-0.65370271000000002</v>
      </c>
      <c r="Q152" s="16" t="str">
        <f t="shared" si="22"/>
        <v/>
      </c>
      <c r="R152" s="16" t="str">
        <f t="shared" si="23"/>
        <v/>
      </c>
    </row>
    <row r="153" spans="1:18" x14ac:dyDescent="0.35">
      <c r="A153" s="1" t="s">
        <v>311</v>
      </c>
      <c r="B153" s="1">
        <v>20.006410655954809</v>
      </c>
      <c r="C153" s="3">
        <v>-0.72949991000000003</v>
      </c>
      <c r="D153" s="3">
        <f t="shared" si="16"/>
        <v>20.006410655954809</v>
      </c>
      <c r="E153" s="3">
        <v>0.17280556</v>
      </c>
      <c r="F153" s="3">
        <v>-4.2215071000000002</v>
      </c>
      <c r="G153" s="3">
        <v>2.427E-5</v>
      </c>
      <c r="H153" s="3">
        <v>-1.0681925999999999</v>
      </c>
      <c r="I153" s="3">
        <v>-0.39080724</v>
      </c>
      <c r="J153" s="2" t="s">
        <v>13</v>
      </c>
      <c r="K153" s="16" t="str">
        <f t="shared" si="17"/>
        <v/>
      </c>
      <c r="L153" s="16" t="str">
        <f t="shared" si="18"/>
        <v/>
      </c>
      <c r="M153" s="16">
        <f t="shared" si="19"/>
        <v>20.006410655954809</v>
      </c>
      <c r="N153" s="16" t="str">
        <f t="shared" si="20"/>
        <v/>
      </c>
      <c r="O153" s="2" t="s">
        <v>14</v>
      </c>
      <c r="P153" s="16" t="str">
        <f t="shared" si="21"/>
        <v/>
      </c>
      <c r="Q153" s="16">
        <f t="shared" si="22"/>
        <v>-0.72949991000000003</v>
      </c>
      <c r="R153" s="16" t="str">
        <f t="shared" si="23"/>
        <v/>
      </c>
    </row>
    <row r="154" spans="1:18" x14ac:dyDescent="0.35">
      <c r="A154" s="1" t="s">
        <v>163</v>
      </c>
      <c r="B154" s="1">
        <v>20.62654959838186</v>
      </c>
      <c r="C154" s="3">
        <v>-0.75011687999999999</v>
      </c>
      <c r="D154" s="3">
        <f t="shared" si="16"/>
        <v>20.62654959838186</v>
      </c>
      <c r="E154" s="3">
        <v>0.46144479999999999</v>
      </c>
      <c r="F154" s="3">
        <v>-1.6255831000000001</v>
      </c>
      <c r="G154" s="3">
        <v>0.10403837000000001</v>
      </c>
      <c r="H154" s="3">
        <v>-1.6545321</v>
      </c>
      <c r="I154" s="3">
        <v>0.15429830999999999</v>
      </c>
      <c r="J154" s="2" t="s">
        <v>13</v>
      </c>
      <c r="K154" s="16" t="str">
        <f t="shared" si="17"/>
        <v/>
      </c>
      <c r="L154" s="16" t="str">
        <f t="shared" si="18"/>
        <v/>
      </c>
      <c r="M154" s="16">
        <f t="shared" si="19"/>
        <v>20.62654959838186</v>
      </c>
      <c r="N154" s="16" t="str">
        <f t="shared" si="20"/>
        <v/>
      </c>
      <c r="O154" s="2" t="s">
        <v>17</v>
      </c>
      <c r="P154" s="16">
        <f t="shared" si="21"/>
        <v>-0.75011687999999999</v>
      </c>
      <c r="Q154" s="16" t="str">
        <f t="shared" si="22"/>
        <v/>
      </c>
      <c r="R154" s="16" t="str">
        <f t="shared" si="23"/>
        <v/>
      </c>
    </row>
    <row r="155" spans="1:18" x14ac:dyDescent="0.35">
      <c r="A155" s="1" t="s">
        <v>243</v>
      </c>
      <c r="B155" s="1">
        <v>21.974041620110697</v>
      </c>
      <c r="C155" s="3">
        <v>-0.79455224999999996</v>
      </c>
      <c r="D155" s="3">
        <f t="shared" si="16"/>
        <v>21.974041620110697</v>
      </c>
      <c r="E155" s="3">
        <v>0.86824277999999999</v>
      </c>
      <c r="F155" s="3">
        <v>-0.91512682000000001</v>
      </c>
      <c r="G155" s="3">
        <v>0.36012506</v>
      </c>
      <c r="H155" s="3">
        <v>-2.4962768</v>
      </c>
      <c r="I155" s="3">
        <v>0.90717232000000003</v>
      </c>
      <c r="J155" s="2" t="s">
        <v>17</v>
      </c>
      <c r="K155" s="16">
        <f t="shared" si="17"/>
        <v>21.974041620110697</v>
      </c>
      <c r="L155" s="16" t="str">
        <f t="shared" si="18"/>
        <v/>
      </c>
      <c r="M155" s="16" t="str">
        <f t="shared" si="19"/>
        <v/>
      </c>
      <c r="N155" s="16" t="str">
        <f t="shared" si="20"/>
        <v/>
      </c>
      <c r="O155" s="2" t="s">
        <v>17</v>
      </c>
      <c r="P155" s="16">
        <f t="shared" si="21"/>
        <v>-0.79455224999999996</v>
      </c>
      <c r="Q155" s="16" t="str">
        <f t="shared" si="22"/>
        <v/>
      </c>
      <c r="R155" s="16" t="str">
        <f t="shared" si="23"/>
        <v/>
      </c>
    </row>
    <row r="156" spans="1:18" x14ac:dyDescent="0.35">
      <c r="A156" s="1" t="s">
        <v>155</v>
      </c>
      <c r="B156" s="1">
        <v>22.380063387189853</v>
      </c>
      <c r="C156" s="3">
        <v>-0.80784515999999995</v>
      </c>
      <c r="D156" s="3">
        <f t="shared" si="16"/>
        <v>22.380063387189853</v>
      </c>
      <c r="E156" s="3">
        <v>0.43651027999999997</v>
      </c>
      <c r="F156" s="3">
        <v>-1.8506899000000001</v>
      </c>
      <c r="G156" s="3">
        <v>6.4214179999999996E-2</v>
      </c>
      <c r="H156" s="3">
        <v>-1.6633895999999999</v>
      </c>
      <c r="I156" s="3">
        <v>4.7699270000000002E-2</v>
      </c>
      <c r="J156" s="2" t="s">
        <v>17</v>
      </c>
      <c r="K156" s="16">
        <f t="shared" si="17"/>
        <v>22.380063387189853</v>
      </c>
      <c r="L156" s="16" t="str">
        <f t="shared" si="18"/>
        <v/>
      </c>
      <c r="M156" s="16" t="str">
        <f t="shared" si="19"/>
        <v/>
      </c>
      <c r="N156" s="16" t="str">
        <f t="shared" si="20"/>
        <v/>
      </c>
      <c r="O156" s="2" t="s">
        <v>17</v>
      </c>
      <c r="P156" s="16">
        <f t="shared" si="21"/>
        <v>-0.80784515999999995</v>
      </c>
      <c r="Q156" s="16" t="str">
        <f t="shared" si="22"/>
        <v/>
      </c>
      <c r="R156" s="16" t="str">
        <f t="shared" si="23"/>
        <v/>
      </c>
    </row>
    <row r="157" spans="1:18" x14ac:dyDescent="0.35">
      <c r="A157" s="1" t="s">
        <v>135</v>
      </c>
      <c r="B157" s="1">
        <v>24.194513771072046</v>
      </c>
      <c r="C157" s="3">
        <v>-0.86671524</v>
      </c>
      <c r="D157" s="3">
        <f t="shared" si="16"/>
        <v>24.194513771072046</v>
      </c>
      <c r="E157" s="3">
        <v>0.46088474000000001</v>
      </c>
      <c r="F157" s="3">
        <v>-1.8805466</v>
      </c>
      <c r="G157" s="3">
        <v>6.0033620000000003E-2</v>
      </c>
      <c r="H157" s="3">
        <v>-1.7700327</v>
      </c>
      <c r="I157" s="3">
        <v>3.6602250000000003E-2</v>
      </c>
      <c r="J157" s="2" t="s">
        <v>14</v>
      </c>
      <c r="K157" s="16" t="str">
        <f t="shared" si="17"/>
        <v/>
      </c>
      <c r="L157" s="16">
        <f t="shared" si="18"/>
        <v>24.194513771072046</v>
      </c>
      <c r="M157" s="16" t="str">
        <f t="shared" si="19"/>
        <v/>
      </c>
      <c r="N157" s="16" t="str">
        <f t="shared" si="20"/>
        <v/>
      </c>
      <c r="O157" s="2" t="s">
        <v>14</v>
      </c>
      <c r="P157" s="16" t="str">
        <f t="shared" si="21"/>
        <v/>
      </c>
      <c r="Q157" s="16">
        <f t="shared" si="22"/>
        <v>-0.86671524</v>
      </c>
      <c r="R157" s="16" t="str">
        <f t="shared" si="23"/>
        <v/>
      </c>
    </row>
    <row r="158" spans="1:18" x14ac:dyDescent="0.35">
      <c r="A158" s="1" t="s">
        <v>193</v>
      </c>
      <c r="B158" s="1">
        <v>25.657756236742422</v>
      </c>
      <c r="C158" s="3">
        <v>-0.91356722000000001</v>
      </c>
      <c r="D158" s="3">
        <f t="shared" si="16"/>
        <v>25.657756236742422</v>
      </c>
      <c r="E158" s="3">
        <v>0.33212353</v>
      </c>
      <c r="F158" s="3">
        <v>-2.7506849999999998</v>
      </c>
      <c r="G158" s="3">
        <v>5.9470800000000004E-3</v>
      </c>
      <c r="H158" s="3">
        <v>-1.5645173999999999</v>
      </c>
      <c r="I158" s="3">
        <v>-0.26261707000000001</v>
      </c>
      <c r="J158" s="2" t="s">
        <v>13</v>
      </c>
      <c r="K158" s="16" t="str">
        <f t="shared" si="17"/>
        <v/>
      </c>
      <c r="L158" s="16" t="str">
        <f t="shared" si="18"/>
        <v/>
      </c>
      <c r="M158" s="16">
        <f t="shared" si="19"/>
        <v>25.657756236742422</v>
      </c>
      <c r="N158" s="16" t="str">
        <f t="shared" si="20"/>
        <v/>
      </c>
      <c r="O158" s="2" t="s">
        <v>14</v>
      </c>
      <c r="P158" s="16" t="str">
        <f t="shared" si="21"/>
        <v/>
      </c>
      <c r="Q158" s="16">
        <f t="shared" si="22"/>
        <v>-0.91356722000000001</v>
      </c>
      <c r="R158" s="16" t="str">
        <f t="shared" si="23"/>
        <v/>
      </c>
    </row>
    <row r="159" spans="1:18" x14ac:dyDescent="0.35">
      <c r="A159" s="1" t="s">
        <v>295</v>
      </c>
      <c r="B159" s="1">
        <v>30.374194632717845</v>
      </c>
      <c r="C159" s="3">
        <v>-1.0609542000000001</v>
      </c>
      <c r="D159" s="3">
        <f t="shared" si="16"/>
        <v>30.374194632717845</v>
      </c>
      <c r="E159" s="3">
        <v>0.46163232999999998</v>
      </c>
      <c r="F159" s="3">
        <v>-2.2982665999999998</v>
      </c>
      <c r="G159" s="3">
        <v>2.1546619999999999E-2</v>
      </c>
      <c r="H159" s="3">
        <v>-1.9657369</v>
      </c>
      <c r="I159" s="3">
        <v>-0.15617141000000001</v>
      </c>
      <c r="J159" s="2" t="s">
        <v>13</v>
      </c>
      <c r="K159" s="16" t="str">
        <f t="shared" si="17"/>
        <v/>
      </c>
      <c r="L159" s="16" t="str">
        <f t="shared" si="18"/>
        <v/>
      </c>
      <c r="M159" s="16">
        <f t="shared" si="19"/>
        <v>30.374194632717845</v>
      </c>
      <c r="N159" s="16" t="str">
        <f t="shared" si="20"/>
        <v/>
      </c>
      <c r="O159" s="2" t="s">
        <v>17</v>
      </c>
      <c r="P159" s="16">
        <f t="shared" si="21"/>
        <v>-1.0609542000000001</v>
      </c>
      <c r="Q159" s="16" t="str">
        <f t="shared" si="22"/>
        <v/>
      </c>
      <c r="R159" s="16" t="str">
        <f t="shared" si="23"/>
        <v/>
      </c>
    </row>
    <row r="160" spans="1:18" x14ac:dyDescent="0.35">
      <c r="A160" s="1" t="s">
        <v>87</v>
      </c>
      <c r="B160" s="1">
        <v>30.918312629485211</v>
      </c>
      <c r="C160" s="3">
        <v>-1.0776135</v>
      </c>
      <c r="D160" s="3">
        <f t="shared" si="16"/>
        <v>30.918312629485211</v>
      </c>
      <c r="E160" s="3">
        <v>0.56569787000000005</v>
      </c>
      <c r="F160" s="3">
        <v>-1.9049275000000001</v>
      </c>
      <c r="G160" s="3">
        <v>5.6789489999999998E-2</v>
      </c>
      <c r="H160" s="3">
        <v>-2.1863608999999999</v>
      </c>
      <c r="I160" s="3">
        <v>3.113401E-2</v>
      </c>
      <c r="J160" s="2" t="s">
        <v>17</v>
      </c>
      <c r="K160" s="16">
        <f t="shared" si="17"/>
        <v>30.918312629485211</v>
      </c>
      <c r="L160" s="16" t="str">
        <f t="shared" si="18"/>
        <v/>
      </c>
      <c r="M160" s="16" t="str">
        <f t="shared" si="19"/>
        <v/>
      </c>
      <c r="N160" s="16" t="str">
        <f t="shared" si="20"/>
        <v/>
      </c>
      <c r="O160" s="2" t="s">
        <v>10</v>
      </c>
      <c r="P160" s="16" t="str">
        <f t="shared" si="21"/>
        <v/>
      </c>
      <c r="Q160" s="16" t="str">
        <f t="shared" si="22"/>
        <v/>
      </c>
      <c r="R160" s="16">
        <f t="shared" si="23"/>
        <v>-1.0776135</v>
      </c>
    </row>
    <row r="161" spans="1:18" x14ac:dyDescent="0.35">
      <c r="A161" s="1" t="s">
        <v>81</v>
      </c>
      <c r="B161" s="1">
        <v>30.927506690812301</v>
      </c>
      <c r="C161" s="3">
        <v>-1.0778943999999999</v>
      </c>
      <c r="D161" s="3">
        <f t="shared" si="16"/>
        <v>30.927506690812301</v>
      </c>
      <c r="E161" s="3">
        <v>0.55703166000000004</v>
      </c>
      <c r="F161" s="3">
        <v>-1.9350685000000001</v>
      </c>
      <c r="G161" s="3">
        <v>5.2981889999999997E-2</v>
      </c>
      <c r="H161" s="3">
        <v>-2.1696564</v>
      </c>
      <c r="I161" s="3">
        <v>1.3867590000000001E-2</v>
      </c>
      <c r="J161" s="2" t="s">
        <v>14</v>
      </c>
      <c r="K161" s="16" t="str">
        <f t="shared" si="17"/>
        <v/>
      </c>
      <c r="L161" s="16">
        <f t="shared" si="18"/>
        <v>30.927506690812301</v>
      </c>
      <c r="M161" s="16" t="str">
        <f t="shared" si="19"/>
        <v/>
      </c>
      <c r="N161" s="16" t="str">
        <f t="shared" si="20"/>
        <v/>
      </c>
      <c r="O161" s="2" t="s">
        <v>14</v>
      </c>
      <c r="P161" s="16" t="str">
        <f t="shared" si="21"/>
        <v/>
      </c>
      <c r="Q161" s="16">
        <f t="shared" si="22"/>
        <v>-1.0778943999999999</v>
      </c>
      <c r="R161" s="16" t="str">
        <f t="shared" si="23"/>
        <v/>
      </c>
    </row>
    <row r="162" spans="1:18" x14ac:dyDescent="0.35">
      <c r="A162" s="1" t="s">
        <v>117</v>
      </c>
      <c r="B162" s="1">
        <v>34.088048293562998</v>
      </c>
      <c r="C162" s="3">
        <v>-1.1733058999999999</v>
      </c>
      <c r="D162" s="3">
        <f t="shared" si="16"/>
        <v>34.088048293562998</v>
      </c>
      <c r="E162" s="3">
        <v>0.7465022</v>
      </c>
      <c r="F162" s="3">
        <v>-1.5717380999999999</v>
      </c>
      <c r="G162" s="3">
        <v>0.1160113</v>
      </c>
      <c r="H162" s="3">
        <v>-2.6364234</v>
      </c>
      <c r="I162" s="3">
        <v>0.28981148000000001</v>
      </c>
      <c r="J162" s="2" t="s">
        <v>17</v>
      </c>
      <c r="K162" s="16">
        <f t="shared" si="17"/>
        <v>34.088048293562998</v>
      </c>
      <c r="L162" s="16" t="str">
        <f t="shared" si="18"/>
        <v/>
      </c>
      <c r="M162" s="16" t="str">
        <f t="shared" si="19"/>
        <v/>
      </c>
      <c r="N162" s="16" t="str">
        <f t="shared" si="20"/>
        <v/>
      </c>
      <c r="O162" s="2" t="s">
        <v>10</v>
      </c>
      <c r="P162" s="16" t="str">
        <f t="shared" si="21"/>
        <v/>
      </c>
      <c r="Q162" s="16" t="str">
        <f t="shared" si="22"/>
        <v/>
      </c>
      <c r="R162" s="16">
        <f t="shared" si="23"/>
        <v>-1.1733058999999999</v>
      </c>
    </row>
    <row r="163" spans="1:18" x14ac:dyDescent="0.35">
      <c r="A163" s="1" t="s">
        <v>209</v>
      </c>
      <c r="B163" s="1">
        <v>35.350307235073885</v>
      </c>
      <c r="C163" s="3">
        <v>-1.2107844000000001</v>
      </c>
      <c r="D163" s="3">
        <f t="shared" si="16"/>
        <v>35.350307235073885</v>
      </c>
      <c r="E163" s="3">
        <v>0.42138620999999998</v>
      </c>
      <c r="F163" s="3">
        <v>-2.8733366999999999</v>
      </c>
      <c r="G163" s="3">
        <v>4.0616100000000002E-3</v>
      </c>
      <c r="H163" s="3">
        <v>-2.0366862000000001</v>
      </c>
      <c r="I163" s="3">
        <v>-0.38488264999999999</v>
      </c>
      <c r="J163" s="2" t="s">
        <v>13</v>
      </c>
      <c r="K163" s="16" t="str">
        <f t="shared" si="17"/>
        <v/>
      </c>
      <c r="L163" s="16" t="str">
        <f t="shared" si="18"/>
        <v/>
      </c>
      <c r="M163" s="16">
        <f t="shared" si="19"/>
        <v>35.350307235073885</v>
      </c>
      <c r="N163" s="16" t="str">
        <f t="shared" si="20"/>
        <v/>
      </c>
      <c r="O163" s="2" t="s">
        <v>14</v>
      </c>
      <c r="P163" s="16" t="str">
        <f t="shared" si="21"/>
        <v/>
      </c>
      <c r="Q163" s="16">
        <f t="shared" si="22"/>
        <v>-1.2107844000000001</v>
      </c>
      <c r="R163" s="16" t="str">
        <f t="shared" si="23"/>
        <v/>
      </c>
    </row>
    <row r="164" spans="1:18" x14ac:dyDescent="0.35">
      <c r="A164" s="1" t="s">
        <v>325</v>
      </c>
      <c r="B164" s="1">
        <v>43.13111681797124</v>
      </c>
      <c r="C164" s="3">
        <v>-1.4343637</v>
      </c>
      <c r="D164" s="3">
        <f t="shared" si="16"/>
        <v>43.13111681797124</v>
      </c>
      <c r="E164" s="3">
        <v>0.80524249999999997</v>
      </c>
      <c r="F164" s="3">
        <v>-1.7812817000000001</v>
      </c>
      <c r="G164" s="3">
        <v>7.4866440000000006E-2</v>
      </c>
      <c r="H164" s="3">
        <v>-3.01261</v>
      </c>
      <c r="I164" s="3">
        <v>0.14388255999999999</v>
      </c>
      <c r="J164" s="2" t="s">
        <v>17</v>
      </c>
      <c r="K164" s="16">
        <f t="shared" si="17"/>
        <v>43.13111681797124</v>
      </c>
      <c r="L164" s="16" t="str">
        <f t="shared" si="18"/>
        <v/>
      </c>
      <c r="M164" s="16" t="str">
        <f t="shared" si="19"/>
        <v/>
      </c>
      <c r="N164" s="16" t="str">
        <f t="shared" si="20"/>
        <v/>
      </c>
      <c r="O164" s="2" t="s">
        <v>17</v>
      </c>
      <c r="P164" s="16">
        <f t="shared" si="21"/>
        <v>-1.4343637</v>
      </c>
      <c r="Q164" s="16" t="str">
        <f t="shared" si="22"/>
        <v/>
      </c>
      <c r="R164" s="16" t="str">
        <f t="shared" si="23"/>
        <v/>
      </c>
    </row>
    <row r="166" spans="1:18" x14ac:dyDescent="0.35">
      <c r="K166" s="1"/>
      <c r="L166" s="1"/>
      <c r="M166" s="1"/>
      <c r="N166" s="1"/>
    </row>
    <row r="167" spans="1:18" x14ac:dyDescent="0.35">
      <c r="A167" s="1" t="s">
        <v>758</v>
      </c>
      <c r="B167" s="1">
        <f>AVERAGE(B4:B164)</f>
        <v>-15.115976695238576</v>
      </c>
      <c r="K167" s="1">
        <f>AVERAGE(K4:K7,K9,K12:K22,K24,K25,K27:K29,K31,K33:K36,K38:K49,K51:K54,K57,K60,K62:K63,K72:K76,K78:K83,K85:K88,K95,K97,K99,K101,K104,K106,K111:K113,K116,K120,K123:K126,K128,K132,K134,K137,K141:K142,K145,K152,K155:K156,K160,K162,K164)</f>
        <v>-20.569610770125415</v>
      </c>
      <c r="L167" s="1">
        <f>AVERAGE(L161,L157,L151,L146,L143,L140,L138,L130:L131,L127,L121:L122,L119,L117,L115,L114,L110,L109,L107,L105,L102:L103,L100,L98,L96,L91:L94,L89,L70,L65,L56,L55,L50,L37)</f>
        <v>-7.1082088054900705</v>
      </c>
      <c r="M167" s="1">
        <f>AVERAGE(M163,M158:M159,M154,M153,M148,M144,M66)</f>
        <v>16.351960379949016</v>
      </c>
      <c r="N167" s="1">
        <f>AVERAGE(N150,N149,N147,N139,N136,N135,N133,N129,N118,N108,N90,N84,N77,N71,N67:N69,N64,N61,N58:N59,N32,N30,N26,N23,N11,N10,N8)</f>
        <v>-17.067751979792824</v>
      </c>
    </row>
  </sheetData>
  <autoFilter ref="A3:O164" xr:uid="{00000000-0009-0000-0000-00000C000000}">
    <sortState xmlns:xlrd2="http://schemas.microsoft.com/office/spreadsheetml/2017/richdata2" ref="A4:N164">
      <sortCondition descending="1" ref="C3:C164"/>
    </sortState>
  </autoFilter>
  <mergeCells count="2">
    <mergeCell ref="K2:N2"/>
    <mergeCell ref="P2:R2"/>
  </mergeCells>
  <pageMargins left="0.7" right="0.7" top="0.75" bottom="0.75" header="0.3" footer="0.3"/>
  <pageSetup paperSize="9" scale="93"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2:K163"/>
  <sheetViews>
    <sheetView zoomScale="85" zoomScaleNormal="85" workbookViewId="0">
      <pane xSplit="1" ySplit="2" topLeftCell="B3" activePane="bottomRight" state="frozen"/>
      <selection pane="topRight" activeCell="B1" sqref="B1"/>
      <selection pane="bottomLeft" activeCell="A2" sqref="A2"/>
      <selection pane="bottomRight"/>
    </sheetView>
  </sheetViews>
  <sheetFormatPr defaultColWidth="10.58203125" defaultRowHeight="15.5" x14ac:dyDescent="0.35"/>
  <cols>
    <col min="1" max="1" width="12.33203125" style="8" bestFit="1" customWidth="1"/>
    <col min="2" max="3" width="11.83203125" bestFit="1" customWidth="1"/>
    <col min="4" max="4" width="13.08203125" bestFit="1" customWidth="1"/>
    <col min="6" max="6" width="50.08203125" bestFit="1" customWidth="1"/>
    <col min="7" max="7" width="53" customWidth="1"/>
  </cols>
  <sheetData>
    <row r="2" spans="1:11" s="8" customFormat="1" x14ac:dyDescent="0.35">
      <c r="A2" s="8" t="s">
        <v>0</v>
      </c>
      <c r="B2" s="8" t="s">
        <v>1</v>
      </c>
      <c r="C2" s="8" t="s">
        <v>2</v>
      </c>
      <c r="D2" s="8" t="s">
        <v>3</v>
      </c>
      <c r="E2" s="8" t="s">
        <v>4</v>
      </c>
      <c r="F2" s="8" t="s">
        <v>5</v>
      </c>
    </row>
    <row r="3" spans="1:11" x14ac:dyDescent="0.35">
      <c r="A3" s="8" t="s">
        <v>175</v>
      </c>
      <c r="B3" s="9">
        <v>4.5453714999999999</v>
      </c>
      <c r="C3" s="9">
        <v>4.6928888999999998</v>
      </c>
      <c r="D3" s="9">
        <v>1.8579585000000001</v>
      </c>
      <c r="E3" s="9">
        <v>2.8539536000000001</v>
      </c>
      <c r="F3" t="s">
        <v>17</v>
      </c>
      <c r="G3" s="8"/>
      <c r="H3" s="8" t="s">
        <v>1</v>
      </c>
      <c r="I3" s="8" t="s">
        <v>2</v>
      </c>
      <c r="J3" s="8" t="s">
        <v>3</v>
      </c>
      <c r="K3" s="8" t="s">
        <v>4</v>
      </c>
    </row>
    <row r="4" spans="1:11" x14ac:dyDescent="0.35">
      <c r="A4" s="8" t="s">
        <v>93</v>
      </c>
      <c r="B4" s="9">
        <v>4.5008156000000001</v>
      </c>
      <c r="C4" s="9">
        <v>1.5172998</v>
      </c>
      <c r="D4" s="9">
        <v>2.1945204999999999</v>
      </c>
      <c r="E4" s="9">
        <v>-4.2151227000000002</v>
      </c>
      <c r="F4" t="s">
        <v>17</v>
      </c>
      <c r="G4" s="8" t="s">
        <v>759</v>
      </c>
      <c r="H4" s="9">
        <f>AVERAGE(B3:B163)</f>
        <v>0.81830100593750021</v>
      </c>
      <c r="I4" s="9">
        <f>AVERAGE(C3:C163)</f>
        <v>0.95351754975000025</v>
      </c>
      <c r="J4" s="9">
        <f>AVERAGE(D3:D163)</f>
        <v>0.85293689362500003</v>
      </c>
      <c r="K4" s="9">
        <f>AVERAGE(E3:E163)</f>
        <v>1.1230663645222929</v>
      </c>
    </row>
    <row r="5" spans="1:11" x14ac:dyDescent="0.35">
      <c r="A5" s="8" t="s">
        <v>325</v>
      </c>
      <c r="B5" s="9">
        <v>4.2116023</v>
      </c>
      <c r="C5" s="9">
        <v>-4.4329939999999999</v>
      </c>
      <c r="D5" s="9">
        <v>-1.7754989000000001</v>
      </c>
      <c r="E5" s="9">
        <v>6.3303668999999996</v>
      </c>
      <c r="F5" t="s">
        <v>17</v>
      </c>
      <c r="G5" s="8" t="s">
        <v>760</v>
      </c>
      <c r="H5" s="9">
        <v>0.40199699999999999</v>
      </c>
      <c r="I5" s="9">
        <v>0.79527502000000005</v>
      </c>
      <c r="J5" s="9">
        <v>0.40687607999999997</v>
      </c>
      <c r="K5" s="9">
        <v>0.17417780999999999</v>
      </c>
    </row>
    <row r="6" spans="1:11" x14ac:dyDescent="0.35">
      <c r="A6" s="8" t="s">
        <v>109</v>
      </c>
      <c r="B6" s="9">
        <v>3.8570897</v>
      </c>
      <c r="C6" s="9">
        <v>1.6002243</v>
      </c>
      <c r="D6" s="9">
        <v>1.8695531999999999</v>
      </c>
      <c r="E6" s="9">
        <v>0.11258041000000001</v>
      </c>
      <c r="F6" t="s">
        <v>9</v>
      </c>
    </row>
    <row r="7" spans="1:11" x14ac:dyDescent="0.35">
      <c r="A7" s="8" t="s">
        <v>275</v>
      </c>
      <c r="B7" s="9">
        <v>3.3369977999999998</v>
      </c>
      <c r="C7" s="9">
        <v>1.0365348999999999</v>
      </c>
      <c r="D7" s="9">
        <v>1.7823875</v>
      </c>
      <c r="E7" s="9">
        <v>-1.4937786</v>
      </c>
      <c r="F7" t="s">
        <v>17</v>
      </c>
    </row>
    <row r="8" spans="1:11" x14ac:dyDescent="0.35">
      <c r="A8" s="8" t="s">
        <v>119</v>
      </c>
      <c r="B8" s="9">
        <v>3.2967157</v>
      </c>
      <c r="C8" s="9">
        <v>1.1329913</v>
      </c>
      <c r="D8" s="9">
        <v>1.7527526</v>
      </c>
      <c r="E8" s="9"/>
      <c r="F8" t="s">
        <v>17</v>
      </c>
      <c r="G8" s="67" t="s">
        <v>761</v>
      </c>
    </row>
    <row r="9" spans="1:11" x14ac:dyDescent="0.35">
      <c r="A9" s="8" t="s">
        <v>225</v>
      </c>
      <c r="B9" s="9">
        <v>3.2835025999999998</v>
      </c>
      <c r="C9" s="9">
        <v>6.2655773000000003</v>
      </c>
      <c r="D9" s="9">
        <v>0.90237555999999997</v>
      </c>
      <c r="E9" s="9">
        <v>0.24207434</v>
      </c>
      <c r="F9" t="s">
        <v>17</v>
      </c>
    </row>
    <row r="10" spans="1:11" x14ac:dyDescent="0.35">
      <c r="A10" s="8" t="s">
        <v>263</v>
      </c>
      <c r="B10" s="9">
        <v>3.1941972000000001</v>
      </c>
      <c r="C10" s="9">
        <v>-1.1316149</v>
      </c>
      <c r="D10" s="9">
        <v>-0.34665443000000001</v>
      </c>
      <c r="E10" s="9">
        <v>5.1447434000000003</v>
      </c>
      <c r="F10" t="s">
        <v>17</v>
      </c>
    </row>
    <row r="11" spans="1:11" x14ac:dyDescent="0.35">
      <c r="A11" s="8" t="s">
        <v>35</v>
      </c>
      <c r="B11" s="9">
        <v>3.0240364999999998</v>
      </c>
      <c r="C11" s="9">
        <v>2.2027583000000002</v>
      </c>
      <c r="D11" s="9">
        <v>2.5659689999999999</v>
      </c>
      <c r="E11" s="9">
        <v>0.61418209999999995</v>
      </c>
      <c r="F11" t="s">
        <v>17</v>
      </c>
    </row>
    <row r="12" spans="1:11" x14ac:dyDescent="0.35">
      <c r="A12" s="8" t="s">
        <v>125</v>
      </c>
      <c r="B12" s="9">
        <v>2.8800697</v>
      </c>
      <c r="C12" s="9">
        <v>4.8835459999999999</v>
      </c>
      <c r="D12" s="9">
        <v>1.3401783</v>
      </c>
      <c r="E12" s="9">
        <v>-3.6952775999999998</v>
      </c>
      <c r="F12" t="s">
        <v>17</v>
      </c>
    </row>
    <row r="13" spans="1:11" x14ac:dyDescent="0.35">
      <c r="A13" s="8" t="s">
        <v>207</v>
      </c>
      <c r="B13" s="9">
        <v>2.8255821000000001</v>
      </c>
      <c r="C13" s="9">
        <v>2.4502548000000002</v>
      </c>
      <c r="D13" s="9">
        <v>1.1488415000000001</v>
      </c>
      <c r="E13" s="9">
        <v>-1.3496893999999999</v>
      </c>
      <c r="F13" t="s">
        <v>17</v>
      </c>
    </row>
    <row r="14" spans="1:11" x14ac:dyDescent="0.35">
      <c r="A14" s="8" t="s">
        <v>195</v>
      </c>
      <c r="B14" s="9">
        <v>2.8215997000000002</v>
      </c>
      <c r="C14" s="9">
        <v>0.25198163000000001</v>
      </c>
      <c r="D14" s="9">
        <v>2.2193491999999999</v>
      </c>
      <c r="E14" s="9">
        <v>1.6955587000000001</v>
      </c>
      <c r="F14" t="s">
        <v>17</v>
      </c>
    </row>
    <row r="15" spans="1:11" x14ac:dyDescent="0.35">
      <c r="A15" s="8" t="s">
        <v>69</v>
      </c>
      <c r="B15" s="9">
        <v>2.7962943999999998</v>
      </c>
      <c r="C15" s="9">
        <v>2.1802638999999999</v>
      </c>
      <c r="D15" s="9">
        <v>4.2710811</v>
      </c>
      <c r="E15" s="9">
        <v>0.13025149999999999</v>
      </c>
      <c r="F15" t="s">
        <v>17</v>
      </c>
    </row>
    <row r="16" spans="1:11" x14ac:dyDescent="0.35">
      <c r="A16" s="8" t="s">
        <v>71</v>
      </c>
      <c r="B16" s="9">
        <v>2.7044940999999998</v>
      </c>
      <c r="C16" s="9">
        <v>-0.26292012999999997</v>
      </c>
      <c r="D16" s="9">
        <v>1.5550489999999999</v>
      </c>
      <c r="E16" s="9">
        <v>1.5698662000000001</v>
      </c>
      <c r="F16" t="s">
        <v>9</v>
      </c>
    </row>
    <row r="17" spans="1:6" x14ac:dyDescent="0.35">
      <c r="A17" s="8" t="s">
        <v>277</v>
      </c>
      <c r="B17" s="9">
        <v>2.6722165000000002</v>
      </c>
      <c r="C17" s="9">
        <v>1.8108321999999999</v>
      </c>
      <c r="D17" s="9">
        <v>1.8026359000000001</v>
      </c>
      <c r="E17" s="9">
        <v>-0.29910016</v>
      </c>
      <c r="F17" t="s">
        <v>17</v>
      </c>
    </row>
    <row r="18" spans="1:6" x14ac:dyDescent="0.35">
      <c r="A18" s="8" t="s">
        <v>53</v>
      </c>
      <c r="B18" s="9">
        <v>2.6570708999999999</v>
      </c>
      <c r="C18" s="9">
        <v>5.5990875000000004</v>
      </c>
      <c r="D18" s="9">
        <v>3.2799871999999999</v>
      </c>
      <c r="E18" s="9">
        <v>2.5066275999999998</v>
      </c>
      <c r="F18" t="s">
        <v>17</v>
      </c>
    </row>
    <row r="19" spans="1:6" x14ac:dyDescent="0.35">
      <c r="A19" s="8" t="s">
        <v>217</v>
      </c>
      <c r="B19" s="9">
        <v>2.5953376000000001</v>
      </c>
      <c r="C19" s="9">
        <v>-4.4871950000000001E-2</v>
      </c>
      <c r="D19" s="9">
        <v>1.5301159</v>
      </c>
      <c r="E19" s="9">
        <v>-0.69039357000000001</v>
      </c>
      <c r="F19" t="s">
        <v>17</v>
      </c>
    </row>
    <row r="20" spans="1:6" x14ac:dyDescent="0.35">
      <c r="A20" s="8" t="s">
        <v>267</v>
      </c>
      <c r="B20" s="9">
        <v>2.5294647000000001</v>
      </c>
      <c r="C20" s="9">
        <v>-0.45264120000000002</v>
      </c>
      <c r="D20" s="9">
        <v>1.4647781</v>
      </c>
      <c r="E20" s="9">
        <v>-1.1502899</v>
      </c>
      <c r="F20" t="s">
        <v>17</v>
      </c>
    </row>
    <row r="21" spans="1:6" x14ac:dyDescent="0.35">
      <c r="A21" s="8" t="s">
        <v>245</v>
      </c>
      <c r="B21" s="9">
        <v>2.5196493000000002</v>
      </c>
      <c r="C21" s="9">
        <v>1.5601274999999999</v>
      </c>
      <c r="D21" s="9">
        <v>1.7393031000000001</v>
      </c>
      <c r="E21" s="9">
        <v>-0.60188165999999999</v>
      </c>
      <c r="F21" t="s">
        <v>17</v>
      </c>
    </row>
    <row r="22" spans="1:6" x14ac:dyDescent="0.35">
      <c r="A22" s="8" t="s">
        <v>67</v>
      </c>
      <c r="B22" s="9">
        <v>2.4576769999999999</v>
      </c>
      <c r="C22" s="9">
        <v>0.42573469000000003</v>
      </c>
      <c r="D22" s="9">
        <v>0.81804809000000001</v>
      </c>
      <c r="E22" s="9">
        <v>0.9353416</v>
      </c>
      <c r="F22" t="s">
        <v>9</v>
      </c>
    </row>
    <row r="23" spans="1:6" x14ac:dyDescent="0.35">
      <c r="A23" s="8" t="s">
        <v>45</v>
      </c>
      <c r="B23" s="9">
        <v>2.3967499999999999</v>
      </c>
      <c r="C23" s="9">
        <v>2.5051230000000002</v>
      </c>
      <c r="D23" s="9">
        <v>2.8161168999999999</v>
      </c>
      <c r="E23" s="9">
        <v>-0.22709245</v>
      </c>
      <c r="F23" t="s">
        <v>9</v>
      </c>
    </row>
    <row r="24" spans="1:6" x14ac:dyDescent="0.35">
      <c r="A24" s="8" t="s">
        <v>29</v>
      </c>
      <c r="B24" s="9">
        <v>2.3532359</v>
      </c>
      <c r="C24" s="9">
        <v>-0.14897840000000001</v>
      </c>
      <c r="D24" s="9">
        <v>1.1734172</v>
      </c>
      <c r="E24" s="9"/>
      <c r="F24" t="s">
        <v>17</v>
      </c>
    </row>
    <row r="25" spans="1:6" x14ac:dyDescent="0.35">
      <c r="A25" s="8" t="s">
        <v>229</v>
      </c>
      <c r="B25" s="9">
        <v>2.3361516999999998</v>
      </c>
      <c r="C25" s="9">
        <v>0.33971686000000001</v>
      </c>
      <c r="D25" s="9">
        <v>2.0211248999999998</v>
      </c>
      <c r="E25" s="9">
        <v>-1.7601914000000001</v>
      </c>
      <c r="F25" t="s">
        <v>17</v>
      </c>
    </row>
    <row r="26" spans="1:6" x14ac:dyDescent="0.35">
      <c r="A26" s="8" t="s">
        <v>289</v>
      </c>
      <c r="B26" s="9">
        <v>2.2935213999999999</v>
      </c>
      <c r="C26" s="9">
        <v>3.4105976</v>
      </c>
      <c r="D26" s="9">
        <v>2.5456465000000001</v>
      </c>
      <c r="E26" s="9">
        <v>4.8842309999999998</v>
      </c>
      <c r="F26" t="s">
        <v>9</v>
      </c>
    </row>
    <row r="27" spans="1:6" x14ac:dyDescent="0.35">
      <c r="A27" s="8" t="s">
        <v>89</v>
      </c>
      <c r="B27" s="9">
        <v>2.1723178999999999</v>
      </c>
      <c r="C27" s="9">
        <v>0.77773318999999996</v>
      </c>
      <c r="D27" s="9">
        <v>-0.21660721999999999</v>
      </c>
      <c r="E27" s="9">
        <v>0.24349174000000001</v>
      </c>
      <c r="F27" t="s">
        <v>17</v>
      </c>
    </row>
    <row r="28" spans="1:6" x14ac:dyDescent="0.35">
      <c r="A28" s="8" t="s">
        <v>223</v>
      </c>
      <c r="B28" s="9">
        <v>2.1006442000000001</v>
      </c>
      <c r="C28" s="9">
        <v>1.2385147000000001</v>
      </c>
      <c r="D28" s="9">
        <v>1.5090749999999999</v>
      </c>
      <c r="E28" s="9">
        <v>0.77772724000000004</v>
      </c>
      <c r="F28" t="s">
        <v>17</v>
      </c>
    </row>
    <row r="29" spans="1:6" x14ac:dyDescent="0.35">
      <c r="A29" s="8" t="s">
        <v>331</v>
      </c>
      <c r="B29" s="9">
        <v>2.0545955999999999</v>
      </c>
      <c r="C29" s="9">
        <v>1.4622926000000001</v>
      </c>
      <c r="D29" s="9">
        <v>1.9759021999999999</v>
      </c>
      <c r="E29" s="9">
        <v>6.0653936000000002</v>
      </c>
      <c r="F29" t="s">
        <v>17</v>
      </c>
    </row>
    <row r="30" spans="1:6" x14ac:dyDescent="0.35">
      <c r="A30" s="8" t="s">
        <v>33</v>
      </c>
      <c r="B30" s="9">
        <v>2.0432098999999999</v>
      </c>
      <c r="C30" s="9">
        <v>4.2011909000000003</v>
      </c>
      <c r="D30" s="9">
        <v>0.3680734</v>
      </c>
      <c r="E30" s="9">
        <v>1.9823647</v>
      </c>
      <c r="F30" t="s">
        <v>17</v>
      </c>
    </row>
    <row r="31" spans="1:6" x14ac:dyDescent="0.35">
      <c r="A31" s="8" t="s">
        <v>215</v>
      </c>
      <c r="B31" s="9">
        <v>1.9760124999999999</v>
      </c>
      <c r="C31" s="9">
        <v>-0.36897679999999999</v>
      </c>
      <c r="D31" s="9">
        <v>0.42457370999999999</v>
      </c>
      <c r="E31" s="9">
        <v>-1.3711203999999999</v>
      </c>
      <c r="F31" t="s">
        <v>17</v>
      </c>
    </row>
    <row r="32" spans="1:6" x14ac:dyDescent="0.35">
      <c r="A32" s="8" t="s">
        <v>79</v>
      </c>
      <c r="B32" s="9">
        <v>1.9435925000000001</v>
      </c>
      <c r="C32" s="9">
        <v>3.8180124000000002</v>
      </c>
      <c r="D32" s="9">
        <v>-0.19733434999999999</v>
      </c>
      <c r="E32" s="9">
        <v>-1.112328</v>
      </c>
      <c r="F32" t="s">
        <v>17</v>
      </c>
    </row>
    <row r="33" spans="1:6" x14ac:dyDescent="0.35">
      <c r="A33" s="8" t="s">
        <v>271</v>
      </c>
      <c r="B33" s="9">
        <v>1.9285706</v>
      </c>
      <c r="C33" s="9">
        <v>-2.8787147000000002</v>
      </c>
      <c r="D33" s="9">
        <v>1.4344458</v>
      </c>
      <c r="E33" s="9">
        <v>1.410545E-2</v>
      </c>
      <c r="F33" t="s">
        <v>17</v>
      </c>
    </row>
    <row r="34" spans="1:6" x14ac:dyDescent="0.35">
      <c r="A34" s="8" t="s">
        <v>153</v>
      </c>
      <c r="B34" s="9">
        <v>1.8456011999999999</v>
      </c>
      <c r="C34" s="9">
        <v>1.6147951</v>
      </c>
      <c r="D34" s="9">
        <v>0.40224636000000003</v>
      </c>
      <c r="E34" s="9">
        <v>6.9476987000000001</v>
      </c>
      <c r="F34" t="s">
        <v>17</v>
      </c>
    </row>
    <row r="35" spans="1:6" x14ac:dyDescent="0.35">
      <c r="A35" s="8" t="s">
        <v>133</v>
      </c>
      <c r="B35" s="9">
        <v>1.8376675</v>
      </c>
      <c r="C35" s="9">
        <v>-2.8098744999999998</v>
      </c>
      <c r="D35" s="9">
        <v>2.7779954999999998</v>
      </c>
      <c r="E35" s="9">
        <v>-0.31642556999999999</v>
      </c>
      <c r="F35" t="s">
        <v>17</v>
      </c>
    </row>
    <row r="36" spans="1:6" x14ac:dyDescent="0.35">
      <c r="A36" s="8" t="s">
        <v>43</v>
      </c>
      <c r="B36" s="9">
        <v>1.8235661999999999</v>
      </c>
      <c r="C36" s="9">
        <v>3.8109708000000002</v>
      </c>
      <c r="D36" s="9">
        <v>0.96978131999999995</v>
      </c>
      <c r="E36" s="9">
        <v>0.39660457999999998</v>
      </c>
      <c r="F36" t="s">
        <v>17</v>
      </c>
    </row>
    <row r="37" spans="1:6" x14ac:dyDescent="0.35">
      <c r="A37" s="8" t="s">
        <v>77</v>
      </c>
      <c r="B37" s="9">
        <v>1.7868710000000001</v>
      </c>
      <c r="C37" s="9">
        <v>3.4838830000000001</v>
      </c>
      <c r="D37" s="9">
        <v>2.4816742000000001</v>
      </c>
      <c r="E37" s="9">
        <v>0.40489671999999999</v>
      </c>
      <c r="F37" t="s">
        <v>17</v>
      </c>
    </row>
    <row r="38" spans="1:6" x14ac:dyDescent="0.35">
      <c r="A38" s="8" t="s">
        <v>249</v>
      </c>
      <c r="B38" s="9">
        <v>1.7707387999999999</v>
      </c>
      <c r="C38" s="9">
        <v>0.91234873999999999</v>
      </c>
      <c r="D38" s="9">
        <v>1.9633814000000001</v>
      </c>
      <c r="E38" s="9">
        <v>6.6102347000000004</v>
      </c>
      <c r="F38" t="s">
        <v>9</v>
      </c>
    </row>
    <row r="39" spans="1:6" x14ac:dyDescent="0.35">
      <c r="A39" s="8" t="s">
        <v>61</v>
      </c>
      <c r="B39" s="9">
        <v>1.7595548000000001</v>
      </c>
      <c r="C39" s="9">
        <v>0.38546659</v>
      </c>
      <c r="D39" s="9">
        <v>1.8039128</v>
      </c>
      <c r="E39" s="9">
        <v>2.7591549999999998</v>
      </c>
      <c r="F39" t="s">
        <v>17</v>
      </c>
    </row>
    <row r="40" spans="1:6" x14ac:dyDescent="0.35">
      <c r="A40" s="8" t="s">
        <v>157</v>
      </c>
      <c r="B40" s="9">
        <v>1.7109220999999999</v>
      </c>
      <c r="C40" s="9">
        <v>-0.30136949000000002</v>
      </c>
      <c r="D40" s="9">
        <v>0.85830514000000002</v>
      </c>
      <c r="E40" s="9">
        <v>1.2388577999999999</v>
      </c>
      <c r="F40" t="s">
        <v>14</v>
      </c>
    </row>
    <row r="41" spans="1:6" x14ac:dyDescent="0.35">
      <c r="A41" s="8" t="s">
        <v>307</v>
      </c>
      <c r="B41" s="9">
        <v>1.6525453000000001</v>
      </c>
      <c r="C41" s="9">
        <v>2.0752632000000002</v>
      </c>
      <c r="D41" s="9">
        <v>1.1815066999999999</v>
      </c>
      <c r="E41" s="9">
        <v>1.0476989000000001</v>
      </c>
      <c r="F41" t="s">
        <v>17</v>
      </c>
    </row>
    <row r="42" spans="1:6" x14ac:dyDescent="0.35">
      <c r="A42" s="8" t="s">
        <v>51</v>
      </c>
      <c r="B42" s="9">
        <v>1.6414420999999999</v>
      </c>
      <c r="C42" s="9">
        <v>2.8667221999999999</v>
      </c>
      <c r="D42" s="9">
        <v>2.7553486999999999</v>
      </c>
      <c r="E42" s="9">
        <v>3.6066864999999999</v>
      </c>
      <c r="F42" t="s">
        <v>9</v>
      </c>
    </row>
    <row r="43" spans="1:6" x14ac:dyDescent="0.35">
      <c r="A43" s="8" t="s">
        <v>305</v>
      </c>
      <c r="B43" s="9">
        <v>1.6412739999999999</v>
      </c>
      <c r="C43" s="9">
        <v>-0.39218599999999998</v>
      </c>
      <c r="D43" s="9">
        <v>0.69763825000000002</v>
      </c>
      <c r="E43" s="9">
        <v>3.5526968000000001</v>
      </c>
      <c r="F43" t="s">
        <v>17</v>
      </c>
    </row>
    <row r="44" spans="1:6" x14ac:dyDescent="0.35">
      <c r="A44" s="8" t="s">
        <v>237</v>
      </c>
      <c r="B44" s="9">
        <v>1.5710207</v>
      </c>
      <c r="C44" s="9">
        <v>1.2812527</v>
      </c>
      <c r="D44" s="9">
        <v>0.22070925999999999</v>
      </c>
      <c r="E44" s="9">
        <v>1.0366506</v>
      </c>
      <c r="F44" t="s">
        <v>14</v>
      </c>
    </row>
    <row r="45" spans="1:6" x14ac:dyDescent="0.35">
      <c r="A45" s="8" t="s">
        <v>317</v>
      </c>
      <c r="B45" s="9">
        <v>1.5705076</v>
      </c>
      <c r="C45" s="9">
        <v>-0.69917998999999997</v>
      </c>
      <c r="D45" s="9">
        <v>-0.23447454000000001</v>
      </c>
      <c r="E45" s="9">
        <v>0.83152996999999995</v>
      </c>
      <c r="F45" t="s">
        <v>17</v>
      </c>
    </row>
    <row r="46" spans="1:6" x14ac:dyDescent="0.35">
      <c r="A46" s="8" t="s">
        <v>203</v>
      </c>
      <c r="B46" s="9">
        <v>1.5671535000000001</v>
      </c>
      <c r="C46" s="9">
        <v>3.3930574</v>
      </c>
      <c r="D46" s="9">
        <v>3.1435680000000001</v>
      </c>
      <c r="E46" s="9">
        <v>2.1052660000000001E-2</v>
      </c>
      <c r="F46" t="s">
        <v>17</v>
      </c>
    </row>
    <row r="47" spans="1:6" x14ac:dyDescent="0.35">
      <c r="A47" s="8" t="s">
        <v>141</v>
      </c>
      <c r="B47" s="9">
        <v>1.5244532</v>
      </c>
      <c r="C47" s="9">
        <v>0.89903772999999998</v>
      </c>
      <c r="D47" s="9">
        <v>0.82832238000000002</v>
      </c>
      <c r="E47" s="9">
        <v>1.727571</v>
      </c>
      <c r="F47" t="s">
        <v>9</v>
      </c>
    </row>
    <row r="48" spans="1:6" x14ac:dyDescent="0.35">
      <c r="A48" s="8" t="s">
        <v>227</v>
      </c>
      <c r="B48" s="9">
        <v>1.5151566000000001</v>
      </c>
      <c r="C48" s="9">
        <v>0.43783353000000003</v>
      </c>
      <c r="D48" s="9">
        <v>1.4240800000000001E-3</v>
      </c>
      <c r="E48" s="9">
        <v>1.7174881</v>
      </c>
      <c r="F48" t="s">
        <v>9</v>
      </c>
    </row>
    <row r="49" spans="1:6" x14ac:dyDescent="0.35">
      <c r="A49" s="8" t="s">
        <v>49</v>
      </c>
      <c r="B49" s="9">
        <v>1.5042559</v>
      </c>
      <c r="C49" s="9">
        <v>4.2123626999999999</v>
      </c>
      <c r="D49" s="9">
        <v>0.50840286000000001</v>
      </c>
      <c r="E49" s="9">
        <v>-0.17562679</v>
      </c>
      <c r="F49" t="s">
        <v>17</v>
      </c>
    </row>
    <row r="50" spans="1:6" x14ac:dyDescent="0.35">
      <c r="A50" s="8" t="s">
        <v>293</v>
      </c>
      <c r="B50" s="9">
        <v>1.4942192000000001</v>
      </c>
      <c r="C50" s="9">
        <v>-0.19774681</v>
      </c>
      <c r="D50" s="9">
        <v>0.83697319999999997</v>
      </c>
      <c r="E50" s="9">
        <v>2.2565005</v>
      </c>
      <c r="F50" t="s">
        <v>17</v>
      </c>
    </row>
    <row r="51" spans="1:6" x14ac:dyDescent="0.35">
      <c r="A51" s="8" t="s">
        <v>243</v>
      </c>
      <c r="B51" s="9">
        <v>1.4537880999999999</v>
      </c>
      <c r="C51" s="9">
        <v>4.4475477999999997</v>
      </c>
      <c r="D51" s="9">
        <v>0.70082580999999999</v>
      </c>
      <c r="E51" s="9">
        <v>-5.4302244000000002</v>
      </c>
      <c r="F51" t="s">
        <v>17</v>
      </c>
    </row>
    <row r="52" spans="1:6" x14ac:dyDescent="0.35">
      <c r="A52" s="8" t="s">
        <v>189</v>
      </c>
      <c r="B52" s="9">
        <v>1.4457366</v>
      </c>
      <c r="C52" s="9">
        <v>0.10379964</v>
      </c>
      <c r="D52" s="9">
        <v>1.5651010999999999</v>
      </c>
      <c r="E52" s="9">
        <v>3.6073734000000002</v>
      </c>
      <c r="F52" t="s">
        <v>17</v>
      </c>
    </row>
    <row r="53" spans="1:6" x14ac:dyDescent="0.35">
      <c r="A53" s="8" t="s">
        <v>211</v>
      </c>
      <c r="B53" s="9">
        <v>1.4414416999999999</v>
      </c>
      <c r="C53" s="9">
        <v>-0.91370448999999998</v>
      </c>
      <c r="D53" s="9">
        <v>0.74405277999999997</v>
      </c>
      <c r="E53" s="9">
        <v>-0.93169732999999999</v>
      </c>
      <c r="F53" t="s">
        <v>9</v>
      </c>
    </row>
    <row r="54" spans="1:6" x14ac:dyDescent="0.35">
      <c r="A54" s="8" t="s">
        <v>73</v>
      </c>
      <c r="B54" s="9">
        <v>1.4345569</v>
      </c>
      <c r="C54" s="9">
        <v>0.86668482999999996</v>
      </c>
      <c r="D54" s="9">
        <v>0.69900954999999998</v>
      </c>
      <c r="E54" s="9">
        <v>1.5043739</v>
      </c>
      <c r="F54" t="s">
        <v>9</v>
      </c>
    </row>
    <row r="55" spans="1:6" x14ac:dyDescent="0.35">
      <c r="A55" s="8" t="s">
        <v>253</v>
      </c>
      <c r="B55" s="9">
        <v>1.4333635</v>
      </c>
      <c r="C55" s="9">
        <v>1.5906876000000001</v>
      </c>
      <c r="D55" s="9">
        <v>0.98799462999999998</v>
      </c>
      <c r="E55" s="9">
        <v>1.8474619000000001</v>
      </c>
      <c r="F55" t="s">
        <v>14</v>
      </c>
    </row>
    <row r="56" spans="1:6" x14ac:dyDescent="0.35">
      <c r="A56" s="8" t="s">
        <v>291</v>
      </c>
      <c r="B56" s="9">
        <v>1.3660205000000001</v>
      </c>
      <c r="C56" s="9">
        <v>-0.27070335000000001</v>
      </c>
      <c r="D56" s="9">
        <v>5.8520549999999998E-2</v>
      </c>
      <c r="E56" s="9">
        <v>5.5908914999999997</v>
      </c>
      <c r="F56" t="s">
        <v>17</v>
      </c>
    </row>
    <row r="57" spans="1:6" x14ac:dyDescent="0.35">
      <c r="A57" s="8" t="s">
        <v>115</v>
      </c>
      <c r="B57" s="9">
        <v>1.3333917</v>
      </c>
      <c r="C57" s="9">
        <v>-1.1942140999999999</v>
      </c>
      <c r="D57" s="9">
        <v>1.7544704</v>
      </c>
      <c r="E57" s="9">
        <v>1.1196933</v>
      </c>
      <c r="F57" t="s">
        <v>17</v>
      </c>
    </row>
    <row r="58" spans="1:6" x14ac:dyDescent="0.35">
      <c r="A58" s="8" t="s">
        <v>315</v>
      </c>
      <c r="B58" s="9">
        <v>1.3063534000000001</v>
      </c>
      <c r="C58" s="9">
        <v>1.8148378000000001</v>
      </c>
      <c r="D58" s="9">
        <v>1.0827948999999999</v>
      </c>
      <c r="E58" s="9">
        <v>1.0157691</v>
      </c>
      <c r="F58" t="s">
        <v>14</v>
      </c>
    </row>
    <row r="59" spans="1:6" x14ac:dyDescent="0.35">
      <c r="A59" s="8" t="s">
        <v>169</v>
      </c>
      <c r="B59" s="9">
        <v>1.2975066</v>
      </c>
      <c r="C59" s="9">
        <v>0.17535707</v>
      </c>
      <c r="D59" s="9">
        <v>-0.17034692000000001</v>
      </c>
      <c r="E59" s="9">
        <v>0.30436790000000002</v>
      </c>
      <c r="F59" t="s">
        <v>9</v>
      </c>
    </row>
    <row r="60" spans="1:6" x14ac:dyDescent="0.35">
      <c r="A60" s="8" t="s">
        <v>127</v>
      </c>
      <c r="B60" s="9">
        <v>1.2957004000000001</v>
      </c>
      <c r="C60" s="9">
        <v>0.76924862000000005</v>
      </c>
      <c r="D60" s="9">
        <v>1.2671509000000001</v>
      </c>
      <c r="E60" s="9">
        <v>0.58837143000000003</v>
      </c>
      <c r="F60" t="s">
        <v>17</v>
      </c>
    </row>
    <row r="61" spans="1:6" x14ac:dyDescent="0.35">
      <c r="A61" s="8" t="s">
        <v>181</v>
      </c>
      <c r="B61" s="9">
        <v>1.2160575</v>
      </c>
      <c r="C61" s="9">
        <v>4.1301996000000001</v>
      </c>
      <c r="D61" s="9">
        <v>3.6555678</v>
      </c>
      <c r="E61" s="9">
        <v>1.0827169000000001</v>
      </c>
      <c r="F61" t="s">
        <v>17</v>
      </c>
    </row>
    <row r="62" spans="1:6" x14ac:dyDescent="0.35">
      <c r="A62" s="8" t="s">
        <v>37</v>
      </c>
      <c r="B62" s="9">
        <v>1.1998696</v>
      </c>
      <c r="C62" s="9">
        <v>-2.8277055999999998</v>
      </c>
      <c r="D62" s="9">
        <v>1.3742421</v>
      </c>
      <c r="E62" s="9">
        <v>2.3313456000000001</v>
      </c>
      <c r="F62" t="s">
        <v>17</v>
      </c>
    </row>
    <row r="63" spans="1:6" x14ac:dyDescent="0.35">
      <c r="A63" s="8" t="s">
        <v>329</v>
      </c>
      <c r="B63" s="9">
        <v>1.1748917999999999</v>
      </c>
      <c r="C63" s="9">
        <v>0.99761860999999996</v>
      </c>
      <c r="D63" s="9">
        <v>1.6075096</v>
      </c>
      <c r="E63" s="9">
        <v>1.3056589999999999</v>
      </c>
      <c r="F63" t="s">
        <v>17</v>
      </c>
    </row>
    <row r="64" spans="1:6" x14ac:dyDescent="0.35">
      <c r="A64" s="8" t="s">
        <v>279</v>
      </c>
      <c r="B64" s="9">
        <v>1.1683695000000001</v>
      </c>
      <c r="C64" s="9">
        <v>-0.25553446000000002</v>
      </c>
      <c r="D64" s="9">
        <v>0.54814589000000002</v>
      </c>
      <c r="E64" s="9">
        <v>-2.2128112999999998</v>
      </c>
      <c r="F64" t="s">
        <v>14</v>
      </c>
    </row>
    <row r="65" spans="1:6" x14ac:dyDescent="0.35">
      <c r="A65" s="8" t="s">
        <v>81</v>
      </c>
      <c r="B65" s="9">
        <v>1.1671962</v>
      </c>
      <c r="C65" s="9">
        <v>-0.19598707000000001</v>
      </c>
      <c r="D65" s="9">
        <v>0.27106191000000002</v>
      </c>
      <c r="E65" s="9">
        <v>-2.4402699000000001</v>
      </c>
      <c r="F65" t="s">
        <v>14</v>
      </c>
    </row>
    <row r="66" spans="1:6" x14ac:dyDescent="0.35">
      <c r="A66" s="8" t="s">
        <v>121</v>
      </c>
      <c r="B66" s="9">
        <v>1.1275189999999999</v>
      </c>
      <c r="C66" s="9">
        <v>5.4008488000000003</v>
      </c>
      <c r="D66" s="9">
        <v>2.926501</v>
      </c>
      <c r="E66" s="9">
        <v>2.4568650000000001</v>
      </c>
      <c r="F66" t="s">
        <v>17</v>
      </c>
    </row>
    <row r="67" spans="1:6" x14ac:dyDescent="0.35">
      <c r="A67" s="8" t="s">
        <v>199</v>
      </c>
      <c r="B67" s="9">
        <v>1.0930542999999999</v>
      </c>
      <c r="C67" s="9">
        <v>5.7157289999999999E-2</v>
      </c>
      <c r="D67" s="9">
        <v>2.3693225999999998</v>
      </c>
      <c r="E67" s="9">
        <v>-0.25745614</v>
      </c>
      <c r="F67" t="s">
        <v>17</v>
      </c>
    </row>
    <row r="68" spans="1:6" x14ac:dyDescent="0.35">
      <c r="A68" s="8" t="s">
        <v>185</v>
      </c>
      <c r="B68" s="9">
        <v>1.0804552000000001</v>
      </c>
      <c r="C68" s="9">
        <v>0.18556296999999999</v>
      </c>
      <c r="D68" s="9">
        <v>0.84464797000000003</v>
      </c>
      <c r="E68" s="9">
        <v>0.89034482999999998</v>
      </c>
      <c r="F68" t="s">
        <v>14</v>
      </c>
    </row>
    <row r="69" spans="1:6" x14ac:dyDescent="0.35">
      <c r="A69" s="8" t="s">
        <v>99</v>
      </c>
      <c r="B69" s="9">
        <v>1.0790598</v>
      </c>
      <c r="C69" s="9">
        <v>1.1008412000000001</v>
      </c>
      <c r="D69" s="9">
        <v>0.38949945000000002</v>
      </c>
      <c r="E69" s="9">
        <v>0.84046056000000002</v>
      </c>
      <c r="F69" t="s">
        <v>14</v>
      </c>
    </row>
    <row r="70" spans="1:6" x14ac:dyDescent="0.35">
      <c r="A70" s="8" t="s">
        <v>299</v>
      </c>
      <c r="B70" s="9">
        <v>1.0648291000000001</v>
      </c>
      <c r="C70" s="9">
        <v>3.6056887999999998</v>
      </c>
      <c r="D70" s="9">
        <v>0.59626787999999997</v>
      </c>
      <c r="E70" s="9">
        <v>6.2886175</v>
      </c>
      <c r="F70" t="s">
        <v>9</v>
      </c>
    </row>
    <row r="71" spans="1:6" x14ac:dyDescent="0.35">
      <c r="A71" s="8" t="s">
        <v>333</v>
      </c>
      <c r="B71" s="9">
        <v>0.95623099</v>
      </c>
      <c r="C71" s="9">
        <v>1.0295502000000001</v>
      </c>
      <c r="D71" s="9">
        <v>1.1385672</v>
      </c>
      <c r="E71" s="9">
        <v>7.2263847999999999</v>
      </c>
      <c r="F71" t="s">
        <v>17</v>
      </c>
    </row>
    <row r="72" spans="1:6" x14ac:dyDescent="0.35">
      <c r="A72" s="8" t="s">
        <v>145</v>
      </c>
      <c r="B72" s="9">
        <v>0.95531979</v>
      </c>
      <c r="C72" s="9">
        <v>1.1176089</v>
      </c>
      <c r="D72" s="9">
        <v>1.6575419</v>
      </c>
      <c r="E72" s="9">
        <v>-0.31621631</v>
      </c>
      <c r="F72" t="s">
        <v>14</v>
      </c>
    </row>
    <row r="73" spans="1:6" x14ac:dyDescent="0.35">
      <c r="A73" s="8" t="s">
        <v>205</v>
      </c>
      <c r="B73" s="9">
        <v>0.92597695000000002</v>
      </c>
      <c r="C73" s="9">
        <v>0.49256076999999998</v>
      </c>
      <c r="D73" s="9">
        <v>-0.10301246</v>
      </c>
      <c r="E73" s="9">
        <v>0.40732099999999999</v>
      </c>
      <c r="F73" t="s">
        <v>14</v>
      </c>
    </row>
    <row r="74" spans="1:6" x14ac:dyDescent="0.35">
      <c r="A74" s="8" t="s">
        <v>313</v>
      </c>
      <c r="B74" s="9">
        <v>0.89938463000000002</v>
      </c>
      <c r="C74" s="9">
        <v>6.1818900000000003E-2</v>
      </c>
      <c r="D74" s="9">
        <v>-0.17357513999999999</v>
      </c>
      <c r="E74" s="9">
        <v>2.5169142</v>
      </c>
      <c r="F74" t="s">
        <v>17</v>
      </c>
    </row>
    <row r="75" spans="1:6" x14ac:dyDescent="0.35">
      <c r="A75" s="8" t="s">
        <v>257</v>
      </c>
      <c r="B75" s="9">
        <v>0.89699693999999996</v>
      </c>
      <c r="C75" s="9">
        <v>2.0865260999999999</v>
      </c>
      <c r="D75" s="9">
        <v>1.5998532000000001</v>
      </c>
      <c r="E75" s="9">
        <v>-1.1390549999999999</v>
      </c>
      <c r="F75" t="s">
        <v>9</v>
      </c>
    </row>
    <row r="76" spans="1:6" x14ac:dyDescent="0.35">
      <c r="A76" s="8" t="s">
        <v>161</v>
      </c>
      <c r="B76" s="9">
        <v>0.88420167999999999</v>
      </c>
      <c r="C76" s="9">
        <v>0.20932803999999999</v>
      </c>
      <c r="D76" s="9">
        <v>0.48656786000000002</v>
      </c>
      <c r="E76" s="9">
        <v>1.486253</v>
      </c>
      <c r="F76" t="s">
        <v>17</v>
      </c>
    </row>
    <row r="77" spans="1:6" x14ac:dyDescent="0.35">
      <c r="A77" s="8" t="s">
        <v>285</v>
      </c>
      <c r="B77" s="9">
        <v>0.86858902000000004</v>
      </c>
      <c r="C77" s="9">
        <v>1.8786692</v>
      </c>
      <c r="D77" s="9">
        <v>0.81706917999999995</v>
      </c>
      <c r="E77" s="9">
        <v>4.0066299000000001</v>
      </c>
      <c r="F77" t="s">
        <v>17</v>
      </c>
    </row>
    <row r="78" spans="1:6" x14ac:dyDescent="0.35">
      <c r="A78" s="8" t="s">
        <v>233</v>
      </c>
      <c r="B78" s="9">
        <v>0.86104797</v>
      </c>
      <c r="C78" s="9">
        <v>1.7839609000000001</v>
      </c>
      <c r="D78" s="9">
        <v>0.83261026999999999</v>
      </c>
      <c r="E78" s="9">
        <v>1.2683943</v>
      </c>
      <c r="F78" t="s">
        <v>9</v>
      </c>
    </row>
    <row r="79" spans="1:6" x14ac:dyDescent="0.35">
      <c r="A79" s="8" t="s">
        <v>47</v>
      </c>
      <c r="B79" s="9">
        <v>0.86053767999999997</v>
      </c>
      <c r="C79" s="9">
        <v>1.2292517000000001</v>
      </c>
      <c r="D79" s="9">
        <v>7.8568299999999994E-2</v>
      </c>
      <c r="E79" s="9">
        <v>0.69204449999999995</v>
      </c>
      <c r="F79" t="s">
        <v>17</v>
      </c>
    </row>
    <row r="80" spans="1:6" x14ac:dyDescent="0.35">
      <c r="A80" s="8" t="s">
        <v>239</v>
      </c>
      <c r="B80" s="9">
        <v>0.85156388000000005</v>
      </c>
      <c r="C80" s="9">
        <v>0.68799984000000003</v>
      </c>
      <c r="D80" s="9">
        <v>-0.45922469999999999</v>
      </c>
      <c r="E80" s="9">
        <v>-1.2340681</v>
      </c>
      <c r="F80" t="s">
        <v>9</v>
      </c>
    </row>
    <row r="81" spans="1:6" x14ac:dyDescent="0.35">
      <c r="A81" s="8" t="s">
        <v>65</v>
      </c>
      <c r="B81" s="9">
        <v>0.83882926000000002</v>
      </c>
      <c r="C81" s="9">
        <v>2.9613646999999998</v>
      </c>
      <c r="D81" s="9">
        <v>0.71719054000000004</v>
      </c>
      <c r="E81" s="9">
        <v>0.96609979999999995</v>
      </c>
      <c r="F81" t="s">
        <v>17</v>
      </c>
    </row>
    <row r="82" spans="1:6" x14ac:dyDescent="0.35">
      <c r="A82" s="8" t="s">
        <v>41</v>
      </c>
      <c r="B82" s="9">
        <v>0.77171710999999998</v>
      </c>
      <c r="C82" s="9">
        <v>-0.92849621999999998</v>
      </c>
      <c r="D82" s="9">
        <v>0.81614260000000005</v>
      </c>
      <c r="E82" s="9">
        <v>-1.0998824</v>
      </c>
      <c r="F82" t="s">
        <v>9</v>
      </c>
    </row>
    <row r="83" spans="1:6" x14ac:dyDescent="0.35">
      <c r="A83" s="8" t="s">
        <v>63</v>
      </c>
      <c r="B83" s="9">
        <v>0.69995229000000003</v>
      </c>
      <c r="C83" s="9">
        <v>-1.0236997999999999</v>
      </c>
      <c r="D83" s="9">
        <v>0.76774677000000002</v>
      </c>
      <c r="E83" s="9">
        <v>1.0666378000000001</v>
      </c>
      <c r="F83" t="s">
        <v>17</v>
      </c>
    </row>
    <row r="84" spans="1:6" x14ac:dyDescent="0.35">
      <c r="A84" s="8" t="s">
        <v>219</v>
      </c>
      <c r="B84" s="9">
        <v>0.68680737999999997</v>
      </c>
      <c r="C84" s="9">
        <v>3.3973694999999999</v>
      </c>
      <c r="D84" s="9">
        <v>0.39232275999999999</v>
      </c>
      <c r="E84" s="9">
        <v>6.5203671999999999</v>
      </c>
      <c r="F84" t="s">
        <v>17</v>
      </c>
    </row>
    <row r="85" spans="1:6" x14ac:dyDescent="0.35">
      <c r="A85" s="8" t="s">
        <v>213</v>
      </c>
      <c r="B85" s="9">
        <v>0.65924199999999999</v>
      </c>
      <c r="C85" s="9">
        <v>2.0687823999999999</v>
      </c>
      <c r="D85" s="9">
        <v>2.1911073000000001</v>
      </c>
      <c r="E85" s="9">
        <v>2.7966516000000001</v>
      </c>
      <c r="F85" t="s">
        <v>9</v>
      </c>
    </row>
    <row r="86" spans="1:6" x14ac:dyDescent="0.35">
      <c r="A86" s="8" t="s">
        <v>247</v>
      </c>
      <c r="B86" s="9">
        <v>0.64659025999999997</v>
      </c>
      <c r="C86" s="9">
        <v>0.76280106000000003</v>
      </c>
      <c r="D86" s="9">
        <v>1.3736016</v>
      </c>
      <c r="E86" s="9">
        <v>2.9695879000000001</v>
      </c>
      <c r="F86" t="s">
        <v>17</v>
      </c>
    </row>
    <row r="87" spans="1:6" x14ac:dyDescent="0.35">
      <c r="A87" s="8" t="s">
        <v>309</v>
      </c>
      <c r="B87" s="9">
        <v>0.64501229999999998</v>
      </c>
      <c r="C87" s="9">
        <v>-0.56714469000000001</v>
      </c>
      <c r="D87" s="9">
        <v>-0.40328097000000002</v>
      </c>
      <c r="E87" s="9">
        <v>6.8256830000000004E-2</v>
      </c>
      <c r="F87" t="s">
        <v>17</v>
      </c>
    </row>
    <row r="88" spans="1:6" x14ac:dyDescent="0.35">
      <c r="A88" s="8" t="s">
        <v>143</v>
      </c>
      <c r="B88" s="9">
        <v>0.6415961</v>
      </c>
      <c r="C88" s="9">
        <v>0.55332349000000003</v>
      </c>
      <c r="D88" s="9">
        <v>0.40267605000000001</v>
      </c>
      <c r="E88" s="9">
        <v>1.4901918999999999</v>
      </c>
      <c r="F88" t="s">
        <v>17</v>
      </c>
    </row>
    <row r="89" spans="1:6" x14ac:dyDescent="0.35">
      <c r="A89" s="8" t="s">
        <v>191</v>
      </c>
      <c r="B89" s="9">
        <v>0.63254606999999996</v>
      </c>
      <c r="C89" s="9">
        <v>0.30992001000000002</v>
      </c>
      <c r="D89" s="9">
        <v>0.95744432999999995</v>
      </c>
      <c r="E89" s="9">
        <v>2.9137548</v>
      </c>
      <c r="F89" t="s">
        <v>17</v>
      </c>
    </row>
    <row r="90" spans="1:6" x14ac:dyDescent="0.35">
      <c r="A90" s="8" t="s">
        <v>131</v>
      </c>
      <c r="B90" s="9">
        <v>0.61337905000000004</v>
      </c>
      <c r="C90" s="9">
        <v>1.5925776</v>
      </c>
      <c r="D90" s="9">
        <v>1.0333726999999999</v>
      </c>
      <c r="E90" s="9">
        <v>1.8489701000000001</v>
      </c>
      <c r="F90" t="s">
        <v>17</v>
      </c>
    </row>
    <row r="91" spans="1:6" x14ac:dyDescent="0.35">
      <c r="A91" s="8" t="s">
        <v>137</v>
      </c>
      <c r="B91" s="9">
        <v>0.56465299999999996</v>
      </c>
      <c r="C91" s="9">
        <v>-3.1743896999999999</v>
      </c>
      <c r="D91" s="9">
        <v>3.8730791</v>
      </c>
      <c r="E91" s="9"/>
      <c r="F91" t="s">
        <v>17</v>
      </c>
    </row>
    <row r="92" spans="1:6" x14ac:dyDescent="0.35">
      <c r="A92" s="8" t="s">
        <v>221</v>
      </c>
      <c r="B92" s="9">
        <v>0.54930531000000005</v>
      </c>
      <c r="C92" s="9">
        <v>0.91224377000000001</v>
      </c>
      <c r="D92" s="9">
        <v>1.0256198999999999</v>
      </c>
      <c r="E92" s="9">
        <v>1.0027771000000001</v>
      </c>
      <c r="F92" t="s">
        <v>17</v>
      </c>
    </row>
    <row r="93" spans="1:6" x14ac:dyDescent="0.35">
      <c r="A93" s="8" t="s">
        <v>151</v>
      </c>
      <c r="B93" s="9">
        <v>0.53295252000000004</v>
      </c>
      <c r="C93" s="9">
        <v>0.28644802000000003</v>
      </c>
      <c r="D93" s="9">
        <v>0.17327611000000001</v>
      </c>
      <c r="E93" s="9">
        <v>4.2221630000000003E-2</v>
      </c>
      <c r="F93" t="s">
        <v>14</v>
      </c>
    </row>
    <row r="94" spans="1:6" x14ac:dyDescent="0.35">
      <c r="A94" s="8" t="s">
        <v>273</v>
      </c>
      <c r="B94" s="9">
        <v>0.48621300000000001</v>
      </c>
      <c r="C94" s="9">
        <v>1.6865531</v>
      </c>
      <c r="D94" s="9">
        <v>1.6463274000000001</v>
      </c>
      <c r="E94" s="9">
        <v>2.7381362999999999</v>
      </c>
      <c r="F94" t="s">
        <v>17</v>
      </c>
    </row>
    <row r="95" spans="1:6" x14ac:dyDescent="0.35">
      <c r="A95" s="8" t="s">
        <v>97</v>
      </c>
      <c r="B95" s="9">
        <v>0.47762389999999999</v>
      </c>
      <c r="C95" s="9">
        <v>1.2005612999999999</v>
      </c>
      <c r="D95" s="9">
        <v>-0.25519858000000001</v>
      </c>
      <c r="E95" s="9">
        <v>0.87421223999999997</v>
      </c>
      <c r="F95" t="s">
        <v>17</v>
      </c>
    </row>
    <row r="96" spans="1:6" x14ac:dyDescent="0.35">
      <c r="A96" s="8" t="s">
        <v>311</v>
      </c>
      <c r="B96" s="9">
        <v>0.47647359</v>
      </c>
      <c r="C96" s="9">
        <v>-7.4420029999999998E-2</v>
      </c>
      <c r="D96" s="9">
        <v>-0.86648544000000005</v>
      </c>
      <c r="E96" s="9">
        <v>-2.2355925999999999</v>
      </c>
      <c r="F96" t="s">
        <v>13</v>
      </c>
    </row>
    <row r="97" spans="1:6" x14ac:dyDescent="0.35">
      <c r="A97" s="8" t="s">
        <v>235</v>
      </c>
      <c r="B97" s="9">
        <v>0.42197948000000002</v>
      </c>
      <c r="C97" s="9">
        <v>3.6664428</v>
      </c>
      <c r="D97" s="9">
        <v>1.0186837</v>
      </c>
      <c r="E97" s="9">
        <v>-1.3084298000000001</v>
      </c>
      <c r="F97" t="s">
        <v>17</v>
      </c>
    </row>
    <row r="98" spans="1:6" x14ac:dyDescent="0.35">
      <c r="A98" s="8" t="s">
        <v>57</v>
      </c>
      <c r="B98" s="9">
        <v>0.41408052000000001</v>
      </c>
      <c r="C98" s="9">
        <v>3.4138335</v>
      </c>
      <c r="D98" s="9">
        <v>1.5847656999999999</v>
      </c>
      <c r="E98" s="9">
        <v>1.7587060999999999</v>
      </c>
      <c r="F98" t="s">
        <v>14</v>
      </c>
    </row>
    <row r="99" spans="1:6" x14ac:dyDescent="0.35">
      <c r="A99" s="8" t="s">
        <v>149</v>
      </c>
      <c r="B99" s="9">
        <v>0.41139355</v>
      </c>
      <c r="C99" s="9">
        <v>-0.26439801000000002</v>
      </c>
      <c r="D99" s="9">
        <v>0.79216695999999998</v>
      </c>
      <c r="E99" s="9">
        <v>0.94054073000000005</v>
      </c>
      <c r="F99" t="s">
        <v>17</v>
      </c>
    </row>
    <row r="100" spans="1:6" x14ac:dyDescent="0.35">
      <c r="A100" s="8" t="s">
        <v>301</v>
      </c>
      <c r="B100" s="9">
        <v>0.40526667999999999</v>
      </c>
      <c r="C100" s="9">
        <v>1.3019038000000001</v>
      </c>
      <c r="D100" s="9">
        <v>0.34948803000000001</v>
      </c>
      <c r="E100" s="9">
        <v>-0.96164623999999999</v>
      </c>
      <c r="F100" t="s">
        <v>17</v>
      </c>
    </row>
    <row r="101" spans="1:6" x14ac:dyDescent="0.35">
      <c r="A101" s="8" t="s">
        <v>25</v>
      </c>
      <c r="B101" s="9">
        <v>0.36994534000000001</v>
      </c>
      <c r="C101" s="9">
        <v>1.0831895</v>
      </c>
      <c r="D101" s="9">
        <v>0.89993718</v>
      </c>
      <c r="E101" s="9">
        <v>1.8698296999999999</v>
      </c>
      <c r="F101" t="s">
        <v>9</v>
      </c>
    </row>
    <row r="102" spans="1:6" x14ac:dyDescent="0.35">
      <c r="A102" s="8" t="s">
        <v>12</v>
      </c>
      <c r="B102" s="9">
        <v>0.35824012</v>
      </c>
      <c r="C102" s="9">
        <v>0.52479299000000001</v>
      </c>
      <c r="D102" s="9">
        <v>1.1933147</v>
      </c>
      <c r="E102" s="9">
        <v>-0.43953078000000001</v>
      </c>
      <c r="F102" t="s">
        <v>13</v>
      </c>
    </row>
    <row r="103" spans="1:6" x14ac:dyDescent="0.35">
      <c r="A103" s="8" t="s">
        <v>105</v>
      </c>
      <c r="B103" s="9">
        <v>0.34507434999999997</v>
      </c>
      <c r="C103" s="9">
        <v>-4.9666284999999997</v>
      </c>
      <c r="D103" s="9">
        <v>-0.79836026999999998</v>
      </c>
      <c r="E103" s="9">
        <v>7.9303110999999999</v>
      </c>
      <c r="F103" t="s">
        <v>17</v>
      </c>
    </row>
    <row r="104" spans="1:6" x14ac:dyDescent="0.35">
      <c r="A104" s="8" t="s">
        <v>117</v>
      </c>
      <c r="B104" s="9">
        <v>0.33724200999999998</v>
      </c>
      <c r="C104" s="9">
        <v>-1.5284469999999999</v>
      </c>
      <c r="D104" s="9">
        <v>-1.1744983</v>
      </c>
      <c r="E104" s="9">
        <v>0.13766516000000001</v>
      </c>
      <c r="F104" t="s">
        <v>17</v>
      </c>
    </row>
    <row r="105" spans="1:6" x14ac:dyDescent="0.35">
      <c r="A105" s="8" t="s">
        <v>83</v>
      </c>
      <c r="B105" s="9">
        <v>0.32986156</v>
      </c>
      <c r="C105" s="9">
        <v>0.81885375000000005</v>
      </c>
      <c r="D105" s="9">
        <v>0.52038008999999996</v>
      </c>
      <c r="E105" s="9">
        <v>-1.2848765</v>
      </c>
      <c r="F105" t="s">
        <v>14</v>
      </c>
    </row>
    <row r="106" spans="1:6" x14ac:dyDescent="0.35">
      <c r="A106" s="8" t="s">
        <v>265</v>
      </c>
      <c r="B106" s="9">
        <v>0.31031623000000003</v>
      </c>
      <c r="C106" s="9">
        <v>5.8433966000000002</v>
      </c>
      <c r="D106" s="9">
        <v>0.63125127000000003</v>
      </c>
      <c r="E106" s="9">
        <v>4.3629167000000004</v>
      </c>
      <c r="F106" t="s">
        <v>9</v>
      </c>
    </row>
    <row r="107" spans="1:6" x14ac:dyDescent="0.35">
      <c r="A107" s="8" t="s">
        <v>255</v>
      </c>
      <c r="B107" s="9">
        <v>0.29184469000000002</v>
      </c>
      <c r="C107" s="9">
        <v>4.8881379999999996</v>
      </c>
      <c r="D107" s="9">
        <v>-0.70894765000000004</v>
      </c>
      <c r="E107" s="9">
        <v>5.0353773999999998</v>
      </c>
      <c r="F107" t="s">
        <v>17</v>
      </c>
    </row>
    <row r="108" spans="1:6" x14ac:dyDescent="0.35">
      <c r="A108" s="8" t="s">
        <v>123</v>
      </c>
      <c r="B108" s="9">
        <v>0.20197338000000001</v>
      </c>
      <c r="C108" s="9">
        <v>-0.1069459</v>
      </c>
      <c r="D108" s="9">
        <v>-0.39157428999999999</v>
      </c>
      <c r="E108" s="9">
        <v>0.34811354999999999</v>
      </c>
      <c r="F108" t="s">
        <v>14</v>
      </c>
    </row>
    <row r="109" spans="1:6" x14ac:dyDescent="0.35">
      <c r="A109" s="8" t="s">
        <v>231</v>
      </c>
      <c r="B109" s="9">
        <v>0.17717252999999999</v>
      </c>
      <c r="C109" s="9">
        <v>3.0959645999999998</v>
      </c>
      <c r="D109" s="9">
        <v>0.54985167999999995</v>
      </c>
      <c r="E109" s="9">
        <v>-0.44668213000000001</v>
      </c>
      <c r="F109" t="s">
        <v>14</v>
      </c>
    </row>
    <row r="110" spans="1:6" x14ac:dyDescent="0.35">
      <c r="A110" s="8" t="s">
        <v>287</v>
      </c>
      <c r="B110" s="9">
        <v>0.17150232000000001</v>
      </c>
      <c r="C110" s="9">
        <v>2.2721222000000001</v>
      </c>
      <c r="D110" s="9">
        <v>2.6534144</v>
      </c>
      <c r="E110" s="9">
        <v>6.4410670000000003</v>
      </c>
      <c r="F110" t="s">
        <v>17</v>
      </c>
    </row>
    <row r="111" spans="1:6" x14ac:dyDescent="0.35">
      <c r="A111" s="8" t="s">
        <v>19</v>
      </c>
      <c r="B111" s="9">
        <v>0.15893789</v>
      </c>
      <c r="C111" s="9">
        <v>1.662639</v>
      </c>
      <c r="D111" s="9">
        <v>8.1029699999999993E-3</v>
      </c>
      <c r="E111" s="9">
        <v>2.2220813000000001</v>
      </c>
      <c r="F111" t="s">
        <v>17</v>
      </c>
    </row>
    <row r="112" spans="1:6" x14ac:dyDescent="0.35">
      <c r="A112" s="8" t="s">
        <v>165</v>
      </c>
      <c r="B112" s="9">
        <v>0.13034504</v>
      </c>
      <c r="C112" s="9">
        <v>1.1732336999999999</v>
      </c>
      <c r="D112" s="9">
        <v>1.9433784999999999</v>
      </c>
      <c r="E112" s="9">
        <v>0.34437758000000002</v>
      </c>
      <c r="F112" t="s">
        <v>17</v>
      </c>
    </row>
    <row r="113" spans="1:6" x14ac:dyDescent="0.35">
      <c r="A113" s="8" t="s">
        <v>297</v>
      </c>
      <c r="B113" s="9">
        <v>8.5826650000000004E-2</v>
      </c>
      <c r="C113" s="9">
        <v>-3.9230282000000001</v>
      </c>
      <c r="D113" s="9">
        <v>-4.3460079999999998E-2</v>
      </c>
      <c r="E113" s="9">
        <v>6.7083624999999998</v>
      </c>
      <c r="F113" t="s">
        <v>17</v>
      </c>
    </row>
    <row r="114" spans="1:6" x14ac:dyDescent="0.35">
      <c r="A114" s="8" t="s">
        <v>55</v>
      </c>
      <c r="B114" s="9">
        <v>7.1753499999999998E-2</v>
      </c>
      <c r="C114" s="9">
        <v>2.6756685</v>
      </c>
      <c r="D114" s="9">
        <v>1.0515819</v>
      </c>
      <c r="E114" s="9">
        <v>9.1308404000000003</v>
      </c>
      <c r="F114" t="s">
        <v>17</v>
      </c>
    </row>
    <row r="115" spans="1:6" x14ac:dyDescent="0.35">
      <c r="A115" s="8" t="s">
        <v>87</v>
      </c>
      <c r="B115" s="9">
        <v>5.0194030000000001E-2</v>
      </c>
      <c r="C115" s="9">
        <v>-5.7129535999999996</v>
      </c>
      <c r="D115" s="9">
        <v>-1.3606201</v>
      </c>
      <c r="E115" s="9">
        <v>4.3324736000000001</v>
      </c>
      <c r="F115" t="s">
        <v>17</v>
      </c>
    </row>
    <row r="116" spans="1:6" x14ac:dyDescent="0.35">
      <c r="A116" s="8" t="s">
        <v>111</v>
      </c>
      <c r="B116" s="9">
        <v>4.627531E-2</v>
      </c>
      <c r="C116" s="9">
        <v>2.9552082999999998</v>
      </c>
      <c r="D116" s="9">
        <v>0.64201321</v>
      </c>
      <c r="E116" s="9">
        <v>-0.41769086999999999</v>
      </c>
      <c r="F116" t="s">
        <v>14</v>
      </c>
    </row>
    <row r="117" spans="1:6" x14ac:dyDescent="0.35">
      <c r="A117" s="8" t="s">
        <v>129</v>
      </c>
      <c r="B117" s="9">
        <v>4.3194320000000001E-2</v>
      </c>
      <c r="C117" s="9">
        <v>1.1377539999999999</v>
      </c>
      <c r="D117" s="9">
        <v>1.9393115999999999</v>
      </c>
      <c r="E117" s="9">
        <v>8.0191859000000001</v>
      </c>
      <c r="F117" t="s">
        <v>17</v>
      </c>
    </row>
    <row r="118" spans="1:6" x14ac:dyDescent="0.35">
      <c r="A118" s="8" t="s">
        <v>113</v>
      </c>
      <c r="B118" s="9">
        <v>1.4818069999999999E-2</v>
      </c>
      <c r="C118" s="9">
        <v>0.83374976999999995</v>
      </c>
      <c r="D118" s="9">
        <v>-0.57825238999999995</v>
      </c>
      <c r="E118" s="9">
        <v>-0.35157926</v>
      </c>
      <c r="F118" t="s">
        <v>13</v>
      </c>
    </row>
    <row r="119" spans="1:6" x14ac:dyDescent="0.35">
      <c r="A119" s="8" t="s">
        <v>303</v>
      </c>
      <c r="B119" s="9">
        <v>7.3737899999999999E-3</v>
      </c>
      <c r="C119" s="9">
        <v>0.28452458000000003</v>
      </c>
      <c r="D119" s="9">
        <v>-0.68921312999999995</v>
      </c>
      <c r="E119" s="9">
        <v>-1.8999436000000001</v>
      </c>
      <c r="F119" t="s">
        <v>17</v>
      </c>
    </row>
    <row r="120" spans="1:6" x14ac:dyDescent="0.35">
      <c r="A120" s="8" t="s">
        <v>23</v>
      </c>
      <c r="B120" s="9">
        <v>-2.0793470000000001E-2</v>
      </c>
      <c r="C120" s="9">
        <v>6.6301554999999999</v>
      </c>
      <c r="D120" s="9">
        <v>1.4191400000000001</v>
      </c>
      <c r="E120" s="9">
        <v>1.4101094000000001</v>
      </c>
      <c r="F120" t="s">
        <v>17</v>
      </c>
    </row>
    <row r="121" spans="1:6" x14ac:dyDescent="0.35">
      <c r="A121" s="8" t="s">
        <v>27</v>
      </c>
      <c r="B121" s="9">
        <v>-3.0673249999999999E-2</v>
      </c>
      <c r="C121" s="9">
        <v>2.0114955999999999</v>
      </c>
      <c r="D121" s="9">
        <v>0.41113913000000002</v>
      </c>
      <c r="E121" s="9">
        <v>-0.48656542000000003</v>
      </c>
      <c r="F121" t="s">
        <v>14</v>
      </c>
    </row>
    <row r="122" spans="1:6" x14ac:dyDescent="0.35">
      <c r="A122" s="8" t="s">
        <v>173</v>
      </c>
      <c r="B122" s="9">
        <v>-6.673482E-2</v>
      </c>
      <c r="C122" s="9">
        <v>0.37595636999999998</v>
      </c>
      <c r="D122" s="9">
        <v>3.0102547999999998</v>
      </c>
      <c r="E122" s="9">
        <v>6.1036152000000001</v>
      </c>
      <c r="F122" t="s">
        <v>17</v>
      </c>
    </row>
    <row r="123" spans="1:6" x14ac:dyDescent="0.35">
      <c r="A123" s="8" t="s">
        <v>39</v>
      </c>
      <c r="B123" s="9">
        <v>-7.469017E-2</v>
      </c>
      <c r="C123" s="9">
        <v>-0.19106292</v>
      </c>
      <c r="D123" s="9">
        <v>-8.346837E-2</v>
      </c>
      <c r="E123" s="9">
        <v>-1.3342305999999999</v>
      </c>
      <c r="F123" t="s">
        <v>14</v>
      </c>
    </row>
    <row r="124" spans="1:6" x14ac:dyDescent="0.35">
      <c r="A124" s="8" t="s">
        <v>269</v>
      </c>
      <c r="B124" s="9">
        <v>-7.7725779999999994E-2</v>
      </c>
      <c r="C124" s="9">
        <v>-1.4047177</v>
      </c>
      <c r="D124" s="9">
        <v>0.86435342000000004</v>
      </c>
      <c r="E124" s="9">
        <v>1.8724152999999999</v>
      </c>
      <c r="F124" t="s">
        <v>17</v>
      </c>
    </row>
    <row r="125" spans="1:6" x14ac:dyDescent="0.35">
      <c r="A125" s="8" t="s">
        <v>107</v>
      </c>
      <c r="B125" s="9">
        <v>-8.5850889999999999E-2</v>
      </c>
      <c r="C125" s="9">
        <v>0.60410951000000002</v>
      </c>
      <c r="D125" s="9">
        <v>0.45037463999999999</v>
      </c>
      <c r="E125" s="9">
        <v>0.19326756</v>
      </c>
      <c r="F125" t="s">
        <v>14</v>
      </c>
    </row>
    <row r="126" spans="1:6" x14ac:dyDescent="0.35">
      <c r="A126" s="8" t="s">
        <v>283</v>
      </c>
      <c r="B126" s="9">
        <v>-9.1827450000000005E-2</v>
      </c>
      <c r="C126" s="9">
        <v>0.7817828</v>
      </c>
      <c r="D126" s="9">
        <v>0.56003868999999995</v>
      </c>
      <c r="E126" s="9">
        <v>0.29007052</v>
      </c>
      <c r="F126" t="s">
        <v>14</v>
      </c>
    </row>
    <row r="127" spans="1:6" x14ac:dyDescent="0.35">
      <c r="A127" s="8" t="s">
        <v>139</v>
      </c>
      <c r="B127" s="9">
        <v>-0.10166189</v>
      </c>
      <c r="C127" s="9">
        <v>0.32104721000000003</v>
      </c>
      <c r="D127" s="9">
        <v>0.57153399000000005</v>
      </c>
      <c r="E127" s="9">
        <v>-6.6447700000000004E-3</v>
      </c>
      <c r="F127" t="s">
        <v>14</v>
      </c>
    </row>
    <row r="128" spans="1:6" x14ac:dyDescent="0.35">
      <c r="A128" s="8" t="s">
        <v>319</v>
      </c>
      <c r="B128" s="9">
        <v>-0.11541588</v>
      </c>
      <c r="C128" s="9">
        <v>1.6866977999999999</v>
      </c>
      <c r="D128" s="9">
        <v>1.8314307000000001</v>
      </c>
      <c r="E128" s="9">
        <v>0.82827225999999998</v>
      </c>
      <c r="F128" t="s">
        <v>9</v>
      </c>
    </row>
    <row r="129" spans="1:6" x14ac:dyDescent="0.35">
      <c r="A129" s="8" t="s">
        <v>321</v>
      </c>
      <c r="B129" s="9">
        <v>-0.13047872999999999</v>
      </c>
      <c r="C129" s="9">
        <v>8.8237250000000003E-2</v>
      </c>
      <c r="D129" s="9">
        <v>0.51256206000000004</v>
      </c>
      <c r="E129" s="9">
        <v>-1.3090002000000001</v>
      </c>
      <c r="F129" t="s">
        <v>17</v>
      </c>
    </row>
    <row r="130" spans="1:6" x14ac:dyDescent="0.35">
      <c r="A130" s="8" t="s">
        <v>91</v>
      </c>
      <c r="B130" s="9">
        <v>-0.17099958000000001</v>
      </c>
      <c r="C130" s="9">
        <v>3.5302932</v>
      </c>
      <c r="D130" s="9">
        <v>0.15437855</v>
      </c>
      <c r="E130" s="9">
        <v>0.19096726</v>
      </c>
      <c r="F130" t="s">
        <v>14</v>
      </c>
    </row>
    <row r="131" spans="1:6" x14ac:dyDescent="0.35">
      <c r="A131" s="8" t="s">
        <v>241</v>
      </c>
      <c r="B131" s="9">
        <v>-0.22742224999999999</v>
      </c>
      <c r="C131" s="9">
        <v>-1.1797850999999999</v>
      </c>
      <c r="D131" s="9">
        <v>0.33282492000000002</v>
      </c>
      <c r="E131" s="9">
        <v>1.8052089</v>
      </c>
      <c r="F131" t="s">
        <v>17</v>
      </c>
    </row>
    <row r="132" spans="1:6" x14ac:dyDescent="0.35">
      <c r="A132" s="8" t="s">
        <v>31</v>
      </c>
      <c r="B132" s="9">
        <v>-0.24704962</v>
      </c>
      <c r="C132" s="9">
        <v>1.8599344</v>
      </c>
      <c r="D132" s="9">
        <v>0.51599781</v>
      </c>
      <c r="E132" s="9">
        <v>0.17681479</v>
      </c>
      <c r="F132" t="s">
        <v>14</v>
      </c>
    </row>
    <row r="133" spans="1:6" x14ac:dyDescent="0.35">
      <c r="A133" s="8" t="s">
        <v>103</v>
      </c>
      <c r="B133" s="9">
        <v>-0.28005189000000003</v>
      </c>
      <c r="C133" s="9">
        <v>0.81228831999999995</v>
      </c>
      <c r="D133" s="9">
        <v>0.39044637999999998</v>
      </c>
      <c r="E133" s="9">
        <v>-0.97795399999999999</v>
      </c>
      <c r="F133" t="s">
        <v>14</v>
      </c>
    </row>
    <row r="134" spans="1:6" x14ac:dyDescent="0.35">
      <c r="A134" s="8" t="s">
        <v>259</v>
      </c>
      <c r="B134" s="9">
        <v>-0.29830866</v>
      </c>
      <c r="C134" s="9">
        <v>-0.68483989999999995</v>
      </c>
      <c r="D134" s="9">
        <v>0.46827639999999998</v>
      </c>
      <c r="E134" s="9">
        <v>4.720767E-2</v>
      </c>
      <c r="F134" t="s">
        <v>14</v>
      </c>
    </row>
    <row r="135" spans="1:6" x14ac:dyDescent="0.35">
      <c r="A135" s="8" t="s">
        <v>21</v>
      </c>
      <c r="B135" s="9">
        <v>-0.30295491000000002</v>
      </c>
      <c r="C135" s="9">
        <v>-0.56392058</v>
      </c>
      <c r="D135" s="9">
        <v>-0.39331693000000001</v>
      </c>
      <c r="E135" s="9">
        <v>3.3762900000000001E-3</v>
      </c>
      <c r="F135" t="s">
        <v>13</v>
      </c>
    </row>
    <row r="136" spans="1:6" x14ac:dyDescent="0.35">
      <c r="A136" s="8" t="s">
        <v>193</v>
      </c>
      <c r="B136" s="9">
        <v>-0.31125924999999999</v>
      </c>
      <c r="C136" s="9">
        <v>-3.7120989999999998</v>
      </c>
      <c r="D136" s="9">
        <v>-1.0486504000000001</v>
      </c>
      <c r="E136" s="9">
        <v>-0.32677193999999998</v>
      </c>
      <c r="F136" t="s">
        <v>13</v>
      </c>
    </row>
    <row r="137" spans="1:6" x14ac:dyDescent="0.35">
      <c r="A137" s="8" t="s">
        <v>155</v>
      </c>
      <c r="B137" s="9">
        <v>-0.33901498000000002</v>
      </c>
      <c r="C137" s="9">
        <v>0.45842506</v>
      </c>
      <c r="D137" s="9">
        <v>-0.84557895999999999</v>
      </c>
      <c r="E137" s="9">
        <v>-2.9945735999999998</v>
      </c>
      <c r="F137" t="s">
        <v>17</v>
      </c>
    </row>
    <row r="138" spans="1:6" x14ac:dyDescent="0.35">
      <c r="A138" s="8" t="s">
        <v>261</v>
      </c>
      <c r="B138" s="9">
        <v>-0.34573047000000001</v>
      </c>
      <c r="C138" s="9">
        <v>-0.86523729999999999</v>
      </c>
      <c r="D138" s="9">
        <v>-0.35112832999999999</v>
      </c>
      <c r="E138" s="9">
        <v>0.24262152000000001</v>
      </c>
      <c r="F138" t="s">
        <v>9</v>
      </c>
    </row>
    <row r="139" spans="1:6" x14ac:dyDescent="0.35">
      <c r="A139" s="8" t="s">
        <v>85</v>
      </c>
      <c r="B139" s="9">
        <v>-0.37427102000000001</v>
      </c>
      <c r="C139" s="9">
        <v>1.6257699000000001</v>
      </c>
      <c r="D139" s="9">
        <v>0.41264012</v>
      </c>
      <c r="E139" s="9">
        <v>-5.0420439999999997E-2</v>
      </c>
      <c r="F139" t="s">
        <v>14</v>
      </c>
    </row>
    <row r="140" spans="1:6" x14ac:dyDescent="0.35">
      <c r="A140" s="8" t="s">
        <v>295</v>
      </c>
      <c r="B140" s="9">
        <v>-0.51282110000000003</v>
      </c>
      <c r="C140" s="9">
        <v>-3.6252323999999998</v>
      </c>
      <c r="D140" s="9">
        <v>-1.0030462</v>
      </c>
      <c r="E140" s="9">
        <v>6.0346943</v>
      </c>
      <c r="F140" t="s">
        <v>13</v>
      </c>
    </row>
    <row r="141" spans="1:6" x14ac:dyDescent="0.35">
      <c r="A141" s="8" t="s">
        <v>327</v>
      </c>
      <c r="B141" s="9">
        <v>-0.58612427</v>
      </c>
      <c r="C141" s="9">
        <v>3.7854687999999999</v>
      </c>
      <c r="D141" s="9">
        <v>9.2949080000000003E-2</v>
      </c>
      <c r="E141" s="9"/>
      <c r="F141" t="s">
        <v>9</v>
      </c>
    </row>
    <row r="142" spans="1:6" x14ac:dyDescent="0.35">
      <c r="A142" s="8" t="s">
        <v>75</v>
      </c>
      <c r="B142" s="9">
        <v>-0.61772855999999998</v>
      </c>
      <c r="C142" s="9">
        <v>5.1117254000000001</v>
      </c>
      <c r="D142" s="9">
        <v>2.2030349999999999</v>
      </c>
      <c r="E142" s="9">
        <v>4.2070737999999999</v>
      </c>
      <c r="F142" t="s">
        <v>17</v>
      </c>
    </row>
    <row r="143" spans="1:6" x14ac:dyDescent="0.35">
      <c r="A143" s="8" t="s">
        <v>167</v>
      </c>
      <c r="B143" s="9">
        <v>-0.62477176999999995</v>
      </c>
      <c r="C143" s="9">
        <v>-0.32137199999999999</v>
      </c>
      <c r="D143" s="9">
        <v>1.0122911999999999</v>
      </c>
      <c r="E143" s="9">
        <v>-0.42353422000000002</v>
      </c>
      <c r="F143" t="s">
        <v>17</v>
      </c>
    </row>
    <row r="144" spans="1:6" x14ac:dyDescent="0.35">
      <c r="A144" s="8" t="s">
        <v>201</v>
      </c>
      <c r="B144" s="9">
        <v>-0.67877259999999995</v>
      </c>
      <c r="C144" s="9">
        <v>0.53027553999999999</v>
      </c>
      <c r="D144" s="9">
        <v>-0.27658715</v>
      </c>
      <c r="E144" s="9">
        <v>1.785484E-2</v>
      </c>
      <c r="F144" t="s">
        <v>14</v>
      </c>
    </row>
    <row r="145" spans="1:6" x14ac:dyDescent="0.35">
      <c r="A145" s="8" t="s">
        <v>147</v>
      </c>
      <c r="B145" s="9">
        <v>-0.7345315</v>
      </c>
      <c r="C145" s="9">
        <v>-2.6590644999999999</v>
      </c>
      <c r="D145" s="9">
        <v>0.38067437999999998</v>
      </c>
      <c r="E145" s="9">
        <v>-6.79284E-2</v>
      </c>
      <c r="F145" t="s">
        <v>14</v>
      </c>
    </row>
    <row r="146" spans="1:6" x14ac:dyDescent="0.35">
      <c r="A146" s="8" t="s">
        <v>281</v>
      </c>
      <c r="B146" s="9">
        <v>-0.77946325999999999</v>
      </c>
      <c r="C146" s="9">
        <v>0.23395816999999999</v>
      </c>
      <c r="D146" s="9">
        <v>-0.60558482999999996</v>
      </c>
      <c r="E146" s="9">
        <v>-0.99496996999999998</v>
      </c>
      <c r="F146" t="s">
        <v>14</v>
      </c>
    </row>
    <row r="147" spans="1:6" x14ac:dyDescent="0.35">
      <c r="A147" s="8" t="s">
        <v>95</v>
      </c>
      <c r="B147" s="9">
        <v>-0.79021021000000002</v>
      </c>
      <c r="C147" s="9">
        <v>1.4387274000000001</v>
      </c>
      <c r="D147" s="9">
        <v>1.4252575000000001</v>
      </c>
      <c r="E147" s="9">
        <v>2.6644644</v>
      </c>
      <c r="F147" t="s">
        <v>9</v>
      </c>
    </row>
    <row r="148" spans="1:6" x14ac:dyDescent="0.35">
      <c r="A148" s="8" t="s">
        <v>251</v>
      </c>
      <c r="B148" s="9">
        <v>-0.79518557999999995</v>
      </c>
      <c r="C148" s="9">
        <v>1.4403717</v>
      </c>
      <c r="D148" s="9">
        <v>0.21946238000000001</v>
      </c>
      <c r="E148" s="9">
        <v>-0.71207423000000003</v>
      </c>
      <c r="F148" t="s">
        <v>14</v>
      </c>
    </row>
    <row r="149" spans="1:6" x14ac:dyDescent="0.35">
      <c r="A149" s="8" t="s">
        <v>16</v>
      </c>
      <c r="B149" s="9">
        <v>-0.82109372999999997</v>
      </c>
      <c r="C149" s="9">
        <v>1.357707</v>
      </c>
      <c r="D149" s="9">
        <v>-0.73721629</v>
      </c>
      <c r="E149" s="9">
        <v>-0.91443211000000002</v>
      </c>
      <c r="F149" t="s">
        <v>9</v>
      </c>
    </row>
    <row r="150" spans="1:6" x14ac:dyDescent="0.35">
      <c r="A150" s="8" t="s">
        <v>171</v>
      </c>
      <c r="B150" s="9">
        <v>-0.93294054000000004</v>
      </c>
      <c r="C150" s="9">
        <v>1.6851615</v>
      </c>
      <c r="D150" s="9">
        <v>0.96321959999999995</v>
      </c>
      <c r="E150" s="9">
        <v>2.3652308</v>
      </c>
      <c r="F150" t="s">
        <v>9</v>
      </c>
    </row>
    <row r="151" spans="1:6" x14ac:dyDescent="0.35">
      <c r="A151" s="8" t="s">
        <v>187</v>
      </c>
      <c r="B151" s="9">
        <v>-1.0286293</v>
      </c>
      <c r="C151" s="9">
        <v>2.5579877</v>
      </c>
      <c r="D151" s="9">
        <v>-1.882327E-2</v>
      </c>
      <c r="E151" s="9">
        <v>-1.2489876</v>
      </c>
      <c r="F151" t="s">
        <v>14</v>
      </c>
    </row>
    <row r="152" spans="1:6" x14ac:dyDescent="0.35">
      <c r="A152" s="8" t="s">
        <v>179</v>
      </c>
      <c r="B152" s="9">
        <v>-1.0327500000000001</v>
      </c>
      <c r="C152" s="9">
        <v>-0.32415244999999998</v>
      </c>
      <c r="D152" s="9">
        <v>0.84770164000000003</v>
      </c>
      <c r="E152" s="9">
        <v>3.5788183999999998</v>
      </c>
      <c r="F152" t="s">
        <v>17</v>
      </c>
    </row>
    <row r="153" spans="1:6" x14ac:dyDescent="0.35">
      <c r="A153" s="8" t="s">
        <v>101</v>
      </c>
      <c r="B153" s="9">
        <v>-1.1655133</v>
      </c>
      <c r="C153" s="9">
        <v>1.3378926</v>
      </c>
      <c r="D153" s="9">
        <v>0.37837584000000002</v>
      </c>
      <c r="E153" s="9">
        <v>-1.2529440999999999</v>
      </c>
      <c r="F153" t="s">
        <v>14</v>
      </c>
    </row>
    <row r="154" spans="1:6" x14ac:dyDescent="0.35">
      <c r="A154" s="8" t="s">
        <v>209</v>
      </c>
      <c r="B154" s="9">
        <v>-1.2829978</v>
      </c>
      <c r="C154" s="9">
        <v>0.15218275000000001</v>
      </c>
      <c r="D154" s="9">
        <v>-1.1140208</v>
      </c>
      <c r="E154" s="9">
        <v>-3.4818452999999998</v>
      </c>
      <c r="F154" t="s">
        <v>13</v>
      </c>
    </row>
    <row r="155" spans="1:6" x14ac:dyDescent="0.35">
      <c r="A155" s="8" t="s">
        <v>59</v>
      </c>
      <c r="B155" s="9">
        <v>-1.3039171000000001</v>
      </c>
      <c r="C155" s="9">
        <v>2.1419229</v>
      </c>
      <c r="D155" s="9">
        <v>0.63340467</v>
      </c>
      <c r="E155" s="9">
        <v>-0.61627624000000003</v>
      </c>
      <c r="F155" t="s">
        <v>14</v>
      </c>
    </row>
    <row r="156" spans="1:6" x14ac:dyDescent="0.35">
      <c r="A156" s="8" t="s">
        <v>135</v>
      </c>
      <c r="B156" s="9">
        <v>-1.5537006</v>
      </c>
      <c r="C156" s="9">
        <v>0.29278033999999997</v>
      </c>
      <c r="D156" s="9">
        <v>-1.1925527</v>
      </c>
      <c r="E156" s="9">
        <v>2.2690370000000001E-2</v>
      </c>
      <c r="F156" t="s">
        <v>14</v>
      </c>
    </row>
    <row r="157" spans="1:6" x14ac:dyDescent="0.35">
      <c r="A157" s="8" t="s">
        <v>183</v>
      </c>
      <c r="B157" s="9">
        <v>-1.6329628</v>
      </c>
      <c r="C157" s="9">
        <v>1.7701967999999999</v>
      </c>
      <c r="D157" s="9">
        <v>-2.1754030000000001E-2</v>
      </c>
      <c r="E157" s="9">
        <v>-2.1910965999999998</v>
      </c>
      <c r="F157" t="s">
        <v>14</v>
      </c>
    </row>
    <row r="158" spans="1:6" x14ac:dyDescent="0.35">
      <c r="A158" s="8" t="s">
        <v>163</v>
      </c>
      <c r="B158" s="9">
        <v>-1.7466229</v>
      </c>
      <c r="C158" s="9">
        <v>-4.2170294999999998</v>
      </c>
      <c r="D158" s="9">
        <v>-0.43756816999999998</v>
      </c>
      <c r="E158" s="9">
        <v>-1.2025186999999999</v>
      </c>
      <c r="F158" t="s">
        <v>13</v>
      </c>
    </row>
    <row r="159" spans="1:6" x14ac:dyDescent="0.35">
      <c r="A159" s="8" t="s">
        <v>159</v>
      </c>
      <c r="B159" s="9">
        <v>-1.8066624</v>
      </c>
      <c r="C159" s="9">
        <v>-0.49829955999999997</v>
      </c>
      <c r="D159" s="9">
        <v>-0.47501125</v>
      </c>
      <c r="E159" s="9">
        <v>2.1712510000000001E-2</v>
      </c>
      <c r="F159" t="s">
        <v>9</v>
      </c>
    </row>
    <row r="160" spans="1:6" x14ac:dyDescent="0.35">
      <c r="A160" s="8" t="s">
        <v>323</v>
      </c>
      <c r="B160" s="9">
        <v>-2.4774017000000002</v>
      </c>
      <c r="C160" s="9">
        <v>2.2922373</v>
      </c>
      <c r="D160" s="9">
        <v>2.5605247000000002</v>
      </c>
      <c r="E160" s="9">
        <v>6.3588842999999997</v>
      </c>
      <c r="F160" t="s">
        <v>17</v>
      </c>
    </row>
    <row r="161" spans="1:6" x14ac:dyDescent="0.35">
      <c r="A161" s="8" t="s">
        <v>197</v>
      </c>
      <c r="B161" s="9">
        <v>-2.9280743</v>
      </c>
      <c r="C161" s="9">
        <v>-2.9363345000000001</v>
      </c>
      <c r="D161" s="9">
        <v>1.4580149</v>
      </c>
      <c r="E161" s="9">
        <v>-0.28173693999999999</v>
      </c>
      <c r="F161" t="s">
        <v>17</v>
      </c>
    </row>
    <row r="162" spans="1:6" x14ac:dyDescent="0.35">
      <c r="A162" s="8" t="s">
        <v>8</v>
      </c>
      <c r="B162" s="9">
        <v>-3.2879010000000002</v>
      </c>
      <c r="C162" s="9">
        <v>0.95864245999999997</v>
      </c>
      <c r="D162" s="9">
        <v>0.94506422999999995</v>
      </c>
      <c r="E162" s="9">
        <v>-1.6024788000000001</v>
      </c>
      <c r="F162" t="s">
        <v>9</v>
      </c>
    </row>
    <row r="163" spans="1:6" x14ac:dyDescent="0.35">
      <c r="A163" s="8" t="s">
        <v>177</v>
      </c>
      <c r="B163" s="9"/>
      <c r="C163" s="9"/>
      <c r="D163" s="9"/>
      <c r="E163" s="9">
        <v>-0.28714616999999998</v>
      </c>
      <c r="F163" t="s">
        <v>14</v>
      </c>
    </row>
  </sheetData>
  <autoFilter ref="A2:F164" xr:uid="{00000000-0009-0000-0000-00000D000000}">
    <sortState xmlns:xlrd2="http://schemas.microsoft.com/office/spreadsheetml/2017/richdata2" ref="A3:K163">
      <sortCondition descending="1" ref="B2:B163"/>
    </sortState>
  </autoFilter>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5"/>
  <sheetViews>
    <sheetView workbookViewId="0"/>
  </sheetViews>
  <sheetFormatPr defaultColWidth="11" defaultRowHeight="15.5" x14ac:dyDescent="0.35"/>
  <cols>
    <col min="2" max="2" width="19.58203125" customWidth="1"/>
    <col min="3" max="3" width="22.5" customWidth="1"/>
    <col min="6" max="6" width="23.5" customWidth="1"/>
    <col min="7" max="7" width="24.75" customWidth="1"/>
  </cols>
  <sheetData>
    <row r="1" spans="1:8" x14ac:dyDescent="0.35">
      <c r="A1" s="122" t="s">
        <v>762</v>
      </c>
    </row>
    <row r="2" spans="1:8" ht="16" thickBot="1" x14ac:dyDescent="0.4"/>
    <row r="3" spans="1:8" ht="16" thickBot="1" x14ac:dyDescent="0.4">
      <c r="A3" s="111" t="s">
        <v>763</v>
      </c>
      <c r="B3" s="112" t="s">
        <v>764</v>
      </c>
      <c r="C3" s="112" t="s">
        <v>765</v>
      </c>
      <c r="D3" s="113"/>
      <c r="E3" s="111" t="s">
        <v>763</v>
      </c>
      <c r="F3" s="112" t="s">
        <v>764</v>
      </c>
      <c r="G3" s="135" t="s">
        <v>765</v>
      </c>
      <c r="H3" s="135"/>
    </row>
    <row r="4" spans="1:8" x14ac:dyDescent="0.35">
      <c r="A4" s="114" t="s">
        <v>25</v>
      </c>
      <c r="B4" s="115">
        <v>2.71</v>
      </c>
      <c r="C4" s="115">
        <v>56.56</v>
      </c>
      <c r="D4" s="110"/>
      <c r="E4" s="114" t="s">
        <v>145</v>
      </c>
      <c r="F4" s="115">
        <v>18.850000000000001</v>
      </c>
      <c r="G4" s="115">
        <v>48.34</v>
      </c>
      <c r="H4" s="116"/>
    </row>
    <row r="5" spans="1:8" x14ac:dyDescent="0.35">
      <c r="A5" s="114" t="s">
        <v>27</v>
      </c>
      <c r="B5" s="115">
        <v>3.58</v>
      </c>
      <c r="C5" s="115">
        <v>25.12</v>
      </c>
      <c r="D5" s="110"/>
      <c r="E5" s="114" t="s">
        <v>151</v>
      </c>
      <c r="F5" s="115">
        <v>1.55</v>
      </c>
      <c r="G5" s="115">
        <v>27.9</v>
      </c>
      <c r="H5" s="116"/>
    </row>
    <row r="6" spans="1:8" x14ac:dyDescent="0.35">
      <c r="A6" s="114" t="s">
        <v>31</v>
      </c>
      <c r="B6" s="115">
        <v>7.46</v>
      </c>
      <c r="C6" s="115">
        <v>37.1</v>
      </c>
      <c r="D6" s="110"/>
      <c r="E6" s="114" t="s">
        <v>157</v>
      </c>
      <c r="F6" s="115">
        <v>2.36</v>
      </c>
      <c r="G6" s="115">
        <v>71.349999999999994</v>
      </c>
      <c r="H6" s="116"/>
    </row>
    <row r="7" spans="1:8" x14ac:dyDescent="0.35">
      <c r="A7" s="114" t="s">
        <v>39</v>
      </c>
      <c r="B7" s="115">
        <v>1.52</v>
      </c>
      <c r="C7" s="115">
        <v>7.22</v>
      </c>
      <c r="D7" s="110"/>
      <c r="E7" s="114" t="s">
        <v>169</v>
      </c>
      <c r="F7" s="115">
        <v>1.79</v>
      </c>
      <c r="G7" s="115">
        <v>19.739999999999998</v>
      </c>
      <c r="H7" s="116"/>
    </row>
    <row r="8" spans="1:8" x14ac:dyDescent="0.35">
      <c r="A8" s="114" t="s">
        <v>47</v>
      </c>
      <c r="B8" s="115">
        <v>1.18</v>
      </c>
      <c r="C8" s="115">
        <v>33.35</v>
      </c>
      <c r="D8" s="110"/>
      <c r="E8" s="114" t="s">
        <v>183</v>
      </c>
      <c r="F8" s="115">
        <v>1.7</v>
      </c>
      <c r="G8" s="115">
        <v>3.77</v>
      </c>
      <c r="H8" s="116"/>
    </row>
    <row r="9" spans="1:8" x14ac:dyDescent="0.35">
      <c r="A9" s="114" t="s">
        <v>57</v>
      </c>
      <c r="B9" s="115">
        <v>9.09</v>
      </c>
      <c r="C9" s="115">
        <v>106</v>
      </c>
      <c r="D9" s="110"/>
      <c r="E9" s="114" t="s">
        <v>185</v>
      </c>
      <c r="F9" s="115">
        <v>15.08</v>
      </c>
      <c r="G9" s="115">
        <v>39.729999999999997</v>
      </c>
      <c r="H9" s="116"/>
    </row>
    <row r="10" spans="1:8" x14ac:dyDescent="0.35">
      <c r="A10" s="114" t="s">
        <v>59</v>
      </c>
      <c r="B10" s="115">
        <v>3.45</v>
      </c>
      <c r="C10" s="115">
        <v>33.369999999999997</v>
      </c>
      <c r="D10" s="110"/>
      <c r="E10" s="114" t="s">
        <v>187</v>
      </c>
      <c r="F10" s="115">
        <v>1.1000000000000001</v>
      </c>
      <c r="G10" s="115">
        <v>6.88</v>
      </c>
      <c r="H10" s="116"/>
    </row>
    <row r="11" spans="1:8" x14ac:dyDescent="0.35">
      <c r="A11" s="114" t="s">
        <v>63</v>
      </c>
      <c r="B11" s="115">
        <v>0.74</v>
      </c>
      <c r="C11" s="115">
        <v>50.31</v>
      </c>
      <c r="D11" s="110"/>
      <c r="E11" s="114" t="s">
        <v>199</v>
      </c>
      <c r="F11" s="115">
        <v>10.66</v>
      </c>
      <c r="G11" s="115">
        <v>128.56</v>
      </c>
      <c r="H11" s="116"/>
    </row>
    <row r="12" spans="1:8" x14ac:dyDescent="0.35">
      <c r="A12" s="114" t="s">
        <v>81</v>
      </c>
      <c r="B12" s="115">
        <v>1.52</v>
      </c>
      <c r="C12" s="115">
        <v>5.69</v>
      </c>
      <c r="D12" s="110"/>
      <c r="E12" s="114" t="s">
        <v>205</v>
      </c>
      <c r="F12" s="115">
        <v>5.27</v>
      </c>
      <c r="G12" s="115">
        <v>12.88</v>
      </c>
      <c r="H12" s="116"/>
    </row>
    <row r="13" spans="1:8" x14ac:dyDescent="0.35">
      <c r="A13" s="114" t="s">
        <v>83</v>
      </c>
      <c r="B13" s="115">
        <v>4.26</v>
      </c>
      <c r="C13" s="115">
        <v>28.47</v>
      </c>
      <c r="D13" s="110"/>
      <c r="E13" s="114" t="s">
        <v>231</v>
      </c>
      <c r="F13" s="115">
        <v>6.98</v>
      </c>
      <c r="G13" s="115">
        <v>32.81</v>
      </c>
      <c r="H13" s="116"/>
    </row>
    <row r="14" spans="1:8" x14ac:dyDescent="0.35">
      <c r="A14" s="114" t="s">
        <v>85</v>
      </c>
      <c r="B14" s="115">
        <v>3.6</v>
      </c>
      <c r="C14" s="115">
        <v>35.64</v>
      </c>
      <c r="D14" s="110"/>
      <c r="E14" s="114" t="s">
        <v>233</v>
      </c>
      <c r="F14" s="115">
        <v>6.38</v>
      </c>
      <c r="G14" s="115">
        <v>47.78</v>
      </c>
      <c r="H14" s="116"/>
    </row>
    <row r="15" spans="1:8" x14ac:dyDescent="0.35">
      <c r="A15" s="114" t="s">
        <v>91</v>
      </c>
      <c r="B15" s="115">
        <v>3.84</v>
      </c>
      <c r="C15" s="115">
        <v>25.6</v>
      </c>
      <c r="D15" s="110"/>
      <c r="E15" s="114" t="s">
        <v>251</v>
      </c>
      <c r="F15" s="115">
        <v>2.17</v>
      </c>
      <c r="G15" s="115">
        <v>20.07</v>
      </c>
      <c r="H15" s="116"/>
    </row>
    <row r="16" spans="1:8" x14ac:dyDescent="0.35">
      <c r="A16" s="114" t="s">
        <v>99</v>
      </c>
      <c r="B16" s="115">
        <v>2.44</v>
      </c>
      <c r="C16" s="115">
        <v>43.43</v>
      </c>
      <c r="D16" s="110"/>
      <c r="E16" s="114" t="s">
        <v>253</v>
      </c>
      <c r="F16" s="115">
        <v>5.3</v>
      </c>
      <c r="G16" s="115">
        <v>64.5</v>
      </c>
      <c r="H16" s="116"/>
    </row>
    <row r="17" spans="1:8" x14ac:dyDescent="0.35">
      <c r="A17" s="114" t="s">
        <v>101</v>
      </c>
      <c r="B17" s="115">
        <v>2.98</v>
      </c>
      <c r="C17" s="115">
        <v>12.14</v>
      </c>
      <c r="D17" s="110"/>
      <c r="E17" s="114" t="s">
        <v>259</v>
      </c>
      <c r="F17" s="115">
        <v>2.46</v>
      </c>
      <c r="G17" s="115">
        <v>27.79</v>
      </c>
      <c r="H17" s="116"/>
    </row>
    <row r="18" spans="1:8" x14ac:dyDescent="0.35">
      <c r="A18" s="114" t="s">
        <v>103</v>
      </c>
      <c r="B18" s="115">
        <v>3.2</v>
      </c>
      <c r="C18" s="115">
        <v>31.45</v>
      </c>
      <c r="D18" s="110"/>
      <c r="E18" s="114" t="s">
        <v>261</v>
      </c>
      <c r="F18" s="115">
        <v>0.8</v>
      </c>
      <c r="G18" s="115">
        <v>8.77</v>
      </c>
      <c r="H18" s="116"/>
    </row>
    <row r="19" spans="1:8" x14ac:dyDescent="0.35">
      <c r="A19" s="114" t="s">
        <v>107</v>
      </c>
      <c r="B19" s="115">
        <v>2.96</v>
      </c>
      <c r="C19" s="115">
        <v>45.14</v>
      </c>
      <c r="D19" s="110"/>
      <c r="E19" s="114" t="s">
        <v>279</v>
      </c>
      <c r="F19" s="115">
        <v>3.11</v>
      </c>
      <c r="G19" s="115">
        <v>16.489999999999998</v>
      </c>
      <c r="H19" s="116"/>
    </row>
    <row r="20" spans="1:8" x14ac:dyDescent="0.35">
      <c r="A20" s="114" t="s">
        <v>111</v>
      </c>
      <c r="B20" s="115">
        <v>2.9</v>
      </c>
      <c r="C20" s="115">
        <v>45.38</v>
      </c>
      <c r="D20" s="110"/>
      <c r="E20" s="114" t="s">
        <v>281</v>
      </c>
      <c r="F20" s="115">
        <v>1.8</v>
      </c>
      <c r="G20" s="115">
        <v>6.39</v>
      </c>
      <c r="H20" s="116"/>
    </row>
    <row r="21" spans="1:8" x14ac:dyDescent="0.35">
      <c r="A21" s="114" t="s">
        <v>123</v>
      </c>
      <c r="B21" s="115">
        <v>1.1000000000000001</v>
      </c>
      <c r="C21" s="115">
        <v>8.9</v>
      </c>
      <c r="D21" s="110"/>
      <c r="E21" s="114" t="s">
        <v>283</v>
      </c>
      <c r="F21" s="115">
        <v>4.78</v>
      </c>
      <c r="G21" s="115">
        <v>43.21</v>
      </c>
      <c r="H21" s="116"/>
    </row>
    <row r="22" spans="1:8" x14ac:dyDescent="0.35">
      <c r="A22" s="114" t="s">
        <v>135</v>
      </c>
      <c r="B22" s="115">
        <v>1.49</v>
      </c>
      <c r="C22" s="115">
        <v>8</v>
      </c>
      <c r="D22" s="110"/>
      <c r="E22" s="114" t="s">
        <v>303</v>
      </c>
      <c r="F22" s="115">
        <v>1.1499999999999999</v>
      </c>
      <c r="G22" s="115">
        <v>13.42</v>
      </c>
      <c r="H22" s="116"/>
    </row>
    <row r="23" spans="1:8" x14ac:dyDescent="0.35">
      <c r="A23" s="114" t="s">
        <v>139</v>
      </c>
      <c r="B23" s="115">
        <v>8.18</v>
      </c>
      <c r="C23" s="115">
        <v>33.76</v>
      </c>
      <c r="D23" s="110"/>
      <c r="E23" s="114" t="s">
        <v>305</v>
      </c>
      <c r="F23" s="115">
        <v>6.76</v>
      </c>
      <c r="G23" s="115">
        <v>42.56</v>
      </c>
      <c r="H23" s="116"/>
    </row>
    <row r="24" spans="1:8" x14ac:dyDescent="0.35">
      <c r="A24" s="114" t="s">
        <v>141</v>
      </c>
      <c r="B24" s="115">
        <v>3.11</v>
      </c>
      <c r="C24" s="115">
        <v>57.22</v>
      </c>
      <c r="D24" s="110"/>
      <c r="E24" s="114" t="s">
        <v>315</v>
      </c>
      <c r="F24" s="115">
        <v>2.38</v>
      </c>
      <c r="G24" s="115">
        <v>93.92</v>
      </c>
      <c r="H24" s="116"/>
    </row>
    <row r="25" spans="1:8" ht="16" thickBot="1" x14ac:dyDescent="0.4">
      <c r="A25" s="117" t="s">
        <v>143</v>
      </c>
      <c r="B25" s="118">
        <v>1.1000000000000001</v>
      </c>
      <c r="C25" s="118">
        <v>29.82</v>
      </c>
      <c r="D25" s="119"/>
      <c r="E25" s="117" t="s">
        <v>766</v>
      </c>
      <c r="F25" s="118">
        <v>-0.19</v>
      </c>
      <c r="G25" s="118">
        <v>-3.04</v>
      </c>
      <c r="H25" s="116"/>
    </row>
  </sheetData>
  <mergeCells count="1">
    <mergeCell ref="G3:H3"/>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4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10.58203125" defaultRowHeight="15.5" x14ac:dyDescent="0.35"/>
  <cols>
    <col min="2" max="2" width="17" customWidth="1"/>
    <col min="3" max="3" width="21.33203125" customWidth="1"/>
    <col min="5" max="5" width="17.25" customWidth="1"/>
  </cols>
  <sheetData>
    <row r="1" spans="1:21" s="18" customFormat="1" x14ac:dyDescent="0.35">
      <c r="A1" s="18" t="s">
        <v>372</v>
      </c>
    </row>
    <row r="2" spans="1:21" x14ac:dyDescent="0.35">
      <c r="A2" s="19" t="s">
        <v>767</v>
      </c>
      <c r="B2" s="27" t="s">
        <v>764</v>
      </c>
      <c r="C2" s="20" t="s">
        <v>765</v>
      </c>
    </row>
    <row r="3" spans="1:21" x14ac:dyDescent="0.35">
      <c r="A3" s="21" t="s">
        <v>199</v>
      </c>
      <c r="B3" s="22">
        <v>10.66</v>
      </c>
      <c r="C3" s="22">
        <v>128.56</v>
      </c>
    </row>
    <row r="4" spans="1:21" x14ac:dyDescent="0.35">
      <c r="A4" s="19" t="s">
        <v>57</v>
      </c>
      <c r="B4" s="23">
        <v>9.09</v>
      </c>
      <c r="C4" s="23">
        <v>106</v>
      </c>
    </row>
    <row r="5" spans="1:21" x14ac:dyDescent="0.35">
      <c r="A5" s="19" t="s">
        <v>315</v>
      </c>
      <c r="B5" s="23">
        <v>2.38</v>
      </c>
      <c r="C5" s="23">
        <v>93.92</v>
      </c>
      <c r="E5" s="136" t="s">
        <v>768</v>
      </c>
      <c r="F5" s="136"/>
      <c r="G5" s="136"/>
      <c r="H5" s="136"/>
      <c r="I5" s="136"/>
      <c r="J5" s="136"/>
      <c r="K5" s="136"/>
      <c r="L5" s="136"/>
      <c r="N5" s="136" t="s">
        <v>769</v>
      </c>
      <c r="O5" s="136"/>
      <c r="P5" s="136"/>
      <c r="Q5" s="136"/>
      <c r="R5" s="136"/>
      <c r="S5" s="136"/>
      <c r="T5" s="136"/>
      <c r="U5" s="136"/>
    </row>
    <row r="6" spans="1:21" x14ac:dyDescent="0.35">
      <c r="A6" s="19" t="s">
        <v>157</v>
      </c>
      <c r="B6" s="23">
        <v>2.36</v>
      </c>
      <c r="C6" s="23">
        <v>71.349999999999994</v>
      </c>
    </row>
    <row r="7" spans="1:21" x14ac:dyDescent="0.35">
      <c r="A7" s="19" t="s">
        <v>253</v>
      </c>
      <c r="B7" s="23">
        <v>5.3</v>
      </c>
      <c r="C7" s="23">
        <v>64.5</v>
      </c>
    </row>
    <row r="8" spans="1:21" x14ac:dyDescent="0.35">
      <c r="A8" s="19" t="s">
        <v>141</v>
      </c>
      <c r="B8" s="23">
        <v>3.11</v>
      </c>
      <c r="C8" s="23">
        <v>57.22</v>
      </c>
    </row>
    <row r="9" spans="1:21" x14ac:dyDescent="0.35">
      <c r="A9" s="19" t="s">
        <v>25</v>
      </c>
      <c r="B9" s="23">
        <v>2.71</v>
      </c>
      <c r="C9" s="23">
        <v>56.56</v>
      </c>
    </row>
    <row r="10" spans="1:21" x14ac:dyDescent="0.35">
      <c r="A10" s="19" t="s">
        <v>63</v>
      </c>
      <c r="B10" s="23">
        <v>0.74</v>
      </c>
      <c r="C10" s="23">
        <v>50.31</v>
      </c>
    </row>
    <row r="11" spans="1:21" x14ac:dyDescent="0.35">
      <c r="A11" s="19" t="s">
        <v>145</v>
      </c>
      <c r="B11" s="23">
        <v>18.850000000000001</v>
      </c>
      <c r="C11" s="23">
        <v>48.34</v>
      </c>
    </row>
    <row r="12" spans="1:21" x14ac:dyDescent="0.35">
      <c r="A12" s="19" t="s">
        <v>233</v>
      </c>
      <c r="B12" s="23">
        <v>6.38</v>
      </c>
      <c r="C12" s="23">
        <v>47.78</v>
      </c>
    </row>
    <row r="13" spans="1:21" x14ac:dyDescent="0.35">
      <c r="A13" s="19" t="s">
        <v>111</v>
      </c>
      <c r="B13" s="23">
        <v>2.9</v>
      </c>
      <c r="C13" s="23">
        <v>45.38</v>
      </c>
    </row>
    <row r="14" spans="1:21" x14ac:dyDescent="0.35">
      <c r="A14" s="19" t="s">
        <v>107</v>
      </c>
      <c r="B14" s="23">
        <v>2.96</v>
      </c>
      <c r="C14" s="23">
        <v>45.14</v>
      </c>
    </row>
    <row r="15" spans="1:21" x14ac:dyDescent="0.35">
      <c r="A15" s="19" t="s">
        <v>99</v>
      </c>
      <c r="B15" s="23">
        <v>2.44</v>
      </c>
      <c r="C15" s="23">
        <v>43.43</v>
      </c>
    </row>
    <row r="16" spans="1:21" x14ac:dyDescent="0.35">
      <c r="A16" s="19" t="s">
        <v>283</v>
      </c>
      <c r="B16" s="23">
        <v>4.78</v>
      </c>
      <c r="C16" s="23">
        <v>43.21</v>
      </c>
    </row>
    <row r="17" spans="1:3" x14ac:dyDescent="0.35">
      <c r="A17" s="19" t="s">
        <v>305</v>
      </c>
      <c r="B17" s="23">
        <v>6.76</v>
      </c>
      <c r="C17" s="23">
        <v>42.56</v>
      </c>
    </row>
    <row r="18" spans="1:3" x14ac:dyDescent="0.35">
      <c r="A18" s="19" t="s">
        <v>185</v>
      </c>
      <c r="B18" s="23">
        <v>15.08</v>
      </c>
      <c r="C18" s="23">
        <v>39.729999999999997</v>
      </c>
    </row>
    <row r="19" spans="1:3" x14ac:dyDescent="0.35">
      <c r="A19" s="19" t="s">
        <v>31</v>
      </c>
      <c r="B19" s="23">
        <v>7.46</v>
      </c>
      <c r="C19" s="23">
        <v>37.1</v>
      </c>
    </row>
    <row r="20" spans="1:3" x14ac:dyDescent="0.35">
      <c r="A20" s="19" t="s">
        <v>85</v>
      </c>
      <c r="B20" s="23">
        <v>3.6</v>
      </c>
      <c r="C20" s="23">
        <v>35.64</v>
      </c>
    </row>
    <row r="21" spans="1:3" x14ac:dyDescent="0.35">
      <c r="A21" s="19" t="s">
        <v>139</v>
      </c>
      <c r="B21" s="23">
        <v>8.18</v>
      </c>
      <c r="C21" s="23">
        <v>33.76</v>
      </c>
    </row>
    <row r="22" spans="1:3" x14ac:dyDescent="0.35">
      <c r="A22" s="19" t="s">
        <v>59</v>
      </c>
      <c r="B22" s="23">
        <v>3.45</v>
      </c>
      <c r="C22" s="23">
        <v>33.369999999999997</v>
      </c>
    </row>
    <row r="23" spans="1:3" x14ac:dyDescent="0.35">
      <c r="A23" s="19" t="s">
        <v>47</v>
      </c>
      <c r="B23" s="23">
        <v>1.18</v>
      </c>
      <c r="C23" s="23">
        <v>33.35</v>
      </c>
    </row>
    <row r="24" spans="1:3" x14ac:dyDescent="0.35">
      <c r="A24" s="19" t="s">
        <v>231</v>
      </c>
      <c r="B24" s="23">
        <v>6.98</v>
      </c>
      <c r="C24" s="23">
        <v>32.81</v>
      </c>
    </row>
    <row r="25" spans="1:3" x14ac:dyDescent="0.35">
      <c r="A25" s="19" t="s">
        <v>103</v>
      </c>
      <c r="B25" s="23">
        <v>3.2</v>
      </c>
      <c r="C25" s="23">
        <v>31.45</v>
      </c>
    </row>
    <row r="26" spans="1:3" x14ac:dyDescent="0.35">
      <c r="A26" s="19" t="s">
        <v>143</v>
      </c>
      <c r="B26" s="23">
        <v>1.1000000000000001</v>
      </c>
      <c r="C26" s="23">
        <v>29.82</v>
      </c>
    </row>
    <row r="27" spans="1:3" x14ac:dyDescent="0.35">
      <c r="A27" s="19" t="s">
        <v>83</v>
      </c>
      <c r="B27" s="23">
        <v>4.26</v>
      </c>
      <c r="C27" s="23">
        <v>28.47</v>
      </c>
    </row>
    <row r="28" spans="1:3" x14ac:dyDescent="0.35">
      <c r="A28" s="19" t="s">
        <v>151</v>
      </c>
      <c r="B28" s="23">
        <v>1.55</v>
      </c>
      <c r="C28" s="23">
        <v>27.9</v>
      </c>
    </row>
    <row r="29" spans="1:3" x14ac:dyDescent="0.35">
      <c r="A29" s="19" t="s">
        <v>259</v>
      </c>
      <c r="B29" s="23">
        <v>2.46</v>
      </c>
      <c r="C29" s="23">
        <v>27.79</v>
      </c>
    </row>
    <row r="30" spans="1:3" x14ac:dyDescent="0.35">
      <c r="A30" s="19" t="s">
        <v>91</v>
      </c>
      <c r="B30" s="23">
        <v>3.84</v>
      </c>
      <c r="C30" s="23">
        <v>25.6</v>
      </c>
    </row>
    <row r="31" spans="1:3" x14ac:dyDescent="0.35">
      <c r="A31" s="19" t="s">
        <v>27</v>
      </c>
      <c r="B31" s="23">
        <v>3.58</v>
      </c>
      <c r="C31" s="23">
        <v>25.12</v>
      </c>
    </row>
    <row r="32" spans="1:3" x14ac:dyDescent="0.35">
      <c r="A32" s="19" t="s">
        <v>251</v>
      </c>
      <c r="B32" s="23">
        <v>2.17</v>
      </c>
      <c r="C32" s="23">
        <v>20.07</v>
      </c>
    </row>
    <row r="33" spans="1:3" x14ac:dyDescent="0.35">
      <c r="A33" s="19" t="s">
        <v>169</v>
      </c>
      <c r="B33" s="23">
        <v>1.79</v>
      </c>
      <c r="C33" s="23">
        <v>19.739999999999998</v>
      </c>
    </row>
    <row r="34" spans="1:3" x14ac:dyDescent="0.35">
      <c r="A34" s="19" t="s">
        <v>279</v>
      </c>
      <c r="B34" s="23">
        <v>3.11</v>
      </c>
      <c r="C34" s="23">
        <v>16.489999999999998</v>
      </c>
    </row>
    <row r="35" spans="1:3" x14ac:dyDescent="0.35">
      <c r="A35" s="19" t="s">
        <v>303</v>
      </c>
      <c r="B35" s="23">
        <v>1.1499999999999999</v>
      </c>
      <c r="C35" s="23">
        <v>13.42</v>
      </c>
    </row>
    <row r="36" spans="1:3" x14ac:dyDescent="0.35">
      <c r="A36" s="19" t="s">
        <v>205</v>
      </c>
      <c r="B36" s="23">
        <v>5.27</v>
      </c>
      <c r="C36" s="23">
        <v>12.88</v>
      </c>
    </row>
    <row r="37" spans="1:3" x14ac:dyDescent="0.35">
      <c r="A37" s="19" t="s">
        <v>101</v>
      </c>
      <c r="B37" s="23">
        <v>2.98</v>
      </c>
      <c r="C37" s="23">
        <v>12.14</v>
      </c>
    </row>
    <row r="38" spans="1:3" x14ac:dyDescent="0.35">
      <c r="A38" s="19" t="s">
        <v>123</v>
      </c>
      <c r="B38" s="23">
        <v>1.1000000000000001</v>
      </c>
      <c r="C38" s="23">
        <v>8.9</v>
      </c>
    </row>
    <row r="39" spans="1:3" x14ac:dyDescent="0.35">
      <c r="A39" s="19" t="s">
        <v>261</v>
      </c>
      <c r="B39" s="23">
        <v>0.8</v>
      </c>
      <c r="C39" s="23">
        <v>8.77</v>
      </c>
    </row>
    <row r="40" spans="1:3" x14ac:dyDescent="0.35">
      <c r="A40" s="19" t="s">
        <v>135</v>
      </c>
      <c r="B40" s="23">
        <v>1.49</v>
      </c>
      <c r="C40" s="23">
        <v>8</v>
      </c>
    </row>
    <row r="41" spans="1:3" x14ac:dyDescent="0.35">
      <c r="A41" s="19" t="s">
        <v>39</v>
      </c>
      <c r="B41" s="23">
        <v>1.52</v>
      </c>
      <c r="C41" s="23">
        <v>7.22</v>
      </c>
    </row>
    <row r="42" spans="1:3" x14ac:dyDescent="0.35">
      <c r="A42" s="19" t="s">
        <v>187</v>
      </c>
      <c r="B42" s="23">
        <v>1.1000000000000001</v>
      </c>
      <c r="C42" s="23">
        <v>6.88</v>
      </c>
    </row>
    <row r="43" spans="1:3" x14ac:dyDescent="0.35">
      <c r="A43" s="19" t="s">
        <v>281</v>
      </c>
      <c r="B43" s="23">
        <v>1.8</v>
      </c>
      <c r="C43" s="23">
        <v>6.39</v>
      </c>
    </row>
    <row r="44" spans="1:3" x14ac:dyDescent="0.35">
      <c r="A44" s="19" t="s">
        <v>81</v>
      </c>
      <c r="B44" s="23">
        <v>1.52</v>
      </c>
      <c r="C44" s="23">
        <v>5.69</v>
      </c>
    </row>
    <row r="45" spans="1:3" x14ac:dyDescent="0.35">
      <c r="A45" s="19" t="s">
        <v>183</v>
      </c>
      <c r="B45" s="23">
        <v>1.7</v>
      </c>
      <c r="C45" s="23">
        <v>3.77</v>
      </c>
    </row>
    <row r="46" spans="1:3" x14ac:dyDescent="0.35">
      <c r="A46" s="24" t="s">
        <v>766</v>
      </c>
      <c r="B46" s="25">
        <v>-0.19</v>
      </c>
      <c r="C46" s="25">
        <v>-3.04</v>
      </c>
    </row>
    <row r="48" spans="1:3" x14ac:dyDescent="0.35">
      <c r="A48" t="s">
        <v>770</v>
      </c>
      <c r="B48" s="23">
        <f>AVERAGE(B3:B46)</f>
        <v>3.9693181818181826</v>
      </c>
      <c r="C48" s="23">
        <f>AVERAGE(C3:C46)</f>
        <v>34.852045454545461</v>
      </c>
    </row>
  </sheetData>
  <sortState xmlns:xlrd2="http://schemas.microsoft.com/office/spreadsheetml/2017/richdata2" ref="A3:C46">
    <sortCondition descending="1" ref="C3:C46"/>
  </sortState>
  <mergeCells count="2">
    <mergeCell ref="E5:L5"/>
    <mergeCell ref="N5:U5"/>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D9:V69"/>
  <sheetViews>
    <sheetView zoomScaleNormal="100" workbookViewId="0"/>
  </sheetViews>
  <sheetFormatPr defaultColWidth="9" defaultRowHeight="15.5" x14ac:dyDescent="0.35"/>
  <sheetData>
    <row r="9" spans="4:22" x14ac:dyDescent="0.35">
      <c r="D9" s="136" t="s">
        <v>771</v>
      </c>
      <c r="E9" s="136"/>
      <c r="F9" s="136"/>
      <c r="G9" s="136"/>
      <c r="H9" s="136"/>
      <c r="I9" s="136"/>
      <c r="J9" s="136"/>
      <c r="K9" s="136"/>
      <c r="L9" s="136"/>
      <c r="M9" s="136"/>
      <c r="N9" s="136"/>
      <c r="O9" s="136"/>
      <c r="P9" s="136"/>
      <c r="Q9" s="136"/>
      <c r="R9" s="136"/>
      <c r="S9" s="136"/>
      <c r="T9" s="136"/>
      <c r="U9" s="136"/>
      <c r="V9" s="136"/>
    </row>
    <row r="69" spans="21:21" x14ac:dyDescent="0.35">
      <c r="U69" t="s">
        <v>772</v>
      </c>
    </row>
  </sheetData>
  <mergeCells count="1">
    <mergeCell ref="D9:V9"/>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8"/>
  <sheetViews>
    <sheetView zoomScale="78" zoomScaleNormal="78" workbookViewId="0">
      <pane xSplit="1" ySplit="2" topLeftCell="B3" activePane="bottomRight" state="frozen"/>
      <selection pane="topRight" activeCell="U69" sqref="U69"/>
      <selection pane="bottomLeft" activeCell="U69" sqref="U69"/>
      <selection pane="bottomRight"/>
    </sheetView>
  </sheetViews>
  <sheetFormatPr defaultColWidth="10.58203125" defaultRowHeight="15.5" x14ac:dyDescent="0.35"/>
  <cols>
    <col min="2" max="2" width="16.58203125" bestFit="1" customWidth="1"/>
    <col min="3" max="3" width="17.33203125" bestFit="1" customWidth="1"/>
    <col min="4" max="4" width="12.5" bestFit="1" customWidth="1"/>
    <col min="5" max="5" width="11.5" bestFit="1" customWidth="1"/>
    <col min="6" max="7" width="12.5" bestFit="1" customWidth="1"/>
  </cols>
  <sheetData>
    <row r="1" spans="1:8" s="18" customFormat="1" x14ac:dyDescent="0.35">
      <c r="A1" s="18" t="s">
        <v>393</v>
      </c>
    </row>
    <row r="2" spans="1:8" x14ac:dyDescent="0.35">
      <c r="A2" s="19" t="s">
        <v>767</v>
      </c>
      <c r="B2" s="20" t="s">
        <v>773</v>
      </c>
      <c r="C2" s="20" t="s">
        <v>774</v>
      </c>
      <c r="D2" t="s">
        <v>775</v>
      </c>
      <c r="E2" t="s">
        <v>776</v>
      </c>
      <c r="F2" t="s">
        <v>777</v>
      </c>
      <c r="G2" t="s">
        <v>778</v>
      </c>
    </row>
    <row r="3" spans="1:8" x14ac:dyDescent="0.35">
      <c r="A3" s="21" t="s">
        <v>145</v>
      </c>
      <c r="B3" s="22">
        <v>9.4</v>
      </c>
      <c r="C3" s="22">
        <v>-7.95</v>
      </c>
      <c r="D3">
        <f>IF(AND(B3&gt;0,C3&gt;0),1,0)</f>
        <v>0</v>
      </c>
      <c r="E3">
        <f>IF(AND(B3&gt;0,C3&lt;0),1,0)</f>
        <v>1</v>
      </c>
      <c r="F3">
        <f>IF(AND(B3&lt;0,C3&gt;0),1,0)</f>
        <v>0</v>
      </c>
      <c r="G3">
        <f>IF(AND(B3&lt;0,C3&lt;0),1,0)</f>
        <v>0</v>
      </c>
      <c r="H3">
        <v>1</v>
      </c>
    </row>
    <row r="4" spans="1:8" x14ac:dyDescent="0.35">
      <c r="A4" s="19" t="s">
        <v>233</v>
      </c>
      <c r="B4" s="23">
        <v>8.48</v>
      </c>
      <c r="C4" s="23">
        <v>1.98</v>
      </c>
      <c r="D4">
        <f t="shared" ref="D4:D46" si="0">IF(AND(B4&gt;0,C4&gt;0),1,0)</f>
        <v>1</v>
      </c>
      <c r="E4">
        <f t="shared" ref="E4:E46" si="1">IF(AND(B4&gt;0,C4&lt;0),1,0)</f>
        <v>0</v>
      </c>
      <c r="F4">
        <f t="shared" ref="F4:F46" si="2">IF(AND(B4&lt;0,C4&gt;0),1,0)</f>
        <v>0</v>
      </c>
      <c r="G4">
        <f t="shared" ref="G4:G46" si="3">IF(AND(B4&lt;0,C4&lt;0),1,0)</f>
        <v>0</v>
      </c>
      <c r="H4">
        <v>1</v>
      </c>
    </row>
    <row r="5" spans="1:8" x14ac:dyDescent="0.35">
      <c r="A5" s="19" t="s">
        <v>57</v>
      </c>
      <c r="B5" s="23">
        <v>7.99</v>
      </c>
      <c r="C5" s="23">
        <v>-1.01</v>
      </c>
      <c r="D5">
        <f t="shared" si="0"/>
        <v>0</v>
      </c>
      <c r="E5">
        <f t="shared" si="1"/>
        <v>1</v>
      </c>
      <c r="F5">
        <f t="shared" si="2"/>
        <v>0</v>
      </c>
      <c r="G5">
        <f t="shared" si="3"/>
        <v>0</v>
      </c>
      <c r="H5">
        <v>1</v>
      </c>
    </row>
    <row r="6" spans="1:8" x14ac:dyDescent="0.35">
      <c r="A6" s="19" t="s">
        <v>199</v>
      </c>
      <c r="B6" s="23">
        <v>6.79</v>
      </c>
      <c r="C6" s="23">
        <v>-3.5</v>
      </c>
      <c r="D6">
        <f t="shared" si="0"/>
        <v>0</v>
      </c>
      <c r="E6">
        <f t="shared" si="1"/>
        <v>1</v>
      </c>
      <c r="F6">
        <f t="shared" si="2"/>
        <v>0</v>
      </c>
      <c r="G6">
        <f t="shared" si="3"/>
        <v>0</v>
      </c>
      <c r="H6">
        <v>1</v>
      </c>
    </row>
    <row r="7" spans="1:8" x14ac:dyDescent="0.35">
      <c r="A7" s="19" t="s">
        <v>25</v>
      </c>
      <c r="B7" s="23">
        <v>5.99</v>
      </c>
      <c r="C7" s="23">
        <v>3.19</v>
      </c>
      <c r="D7">
        <f t="shared" si="0"/>
        <v>1</v>
      </c>
      <c r="E7">
        <f t="shared" si="1"/>
        <v>0</v>
      </c>
      <c r="F7">
        <f t="shared" si="2"/>
        <v>0</v>
      </c>
      <c r="G7">
        <f t="shared" si="3"/>
        <v>0</v>
      </c>
      <c r="H7">
        <v>1</v>
      </c>
    </row>
    <row r="8" spans="1:8" x14ac:dyDescent="0.35">
      <c r="A8" s="19" t="s">
        <v>185</v>
      </c>
      <c r="B8" s="23">
        <v>5.27</v>
      </c>
      <c r="C8" s="23">
        <v>-8.5299999999999994</v>
      </c>
      <c r="D8">
        <f t="shared" si="0"/>
        <v>0</v>
      </c>
      <c r="E8">
        <f t="shared" si="1"/>
        <v>1</v>
      </c>
      <c r="F8">
        <f t="shared" si="2"/>
        <v>0</v>
      </c>
      <c r="G8">
        <f t="shared" si="3"/>
        <v>0</v>
      </c>
      <c r="H8">
        <v>1</v>
      </c>
    </row>
    <row r="9" spans="1:8" x14ac:dyDescent="0.35">
      <c r="A9" s="19" t="s">
        <v>253</v>
      </c>
      <c r="B9" s="23">
        <v>5.22</v>
      </c>
      <c r="C9" s="23">
        <v>-0.08</v>
      </c>
      <c r="D9">
        <f t="shared" si="0"/>
        <v>0</v>
      </c>
      <c r="E9">
        <f t="shared" si="1"/>
        <v>1</v>
      </c>
      <c r="F9">
        <f t="shared" si="2"/>
        <v>0</v>
      </c>
      <c r="G9">
        <f t="shared" si="3"/>
        <v>0</v>
      </c>
      <c r="H9">
        <v>1</v>
      </c>
    </row>
    <row r="10" spans="1:8" x14ac:dyDescent="0.35">
      <c r="A10" s="19" t="s">
        <v>305</v>
      </c>
      <c r="B10" s="23">
        <v>4.59</v>
      </c>
      <c r="C10" s="23">
        <v>-2.0299999999999998</v>
      </c>
      <c r="D10">
        <f t="shared" si="0"/>
        <v>0</v>
      </c>
      <c r="E10">
        <f t="shared" si="1"/>
        <v>1</v>
      </c>
      <c r="F10">
        <f t="shared" si="2"/>
        <v>0</v>
      </c>
      <c r="G10">
        <f t="shared" si="3"/>
        <v>0</v>
      </c>
      <c r="H10">
        <v>1</v>
      </c>
    </row>
    <row r="11" spans="1:8" x14ac:dyDescent="0.35">
      <c r="A11" s="19" t="s">
        <v>141</v>
      </c>
      <c r="B11" s="23">
        <v>4.4000000000000004</v>
      </c>
      <c r="C11" s="23">
        <v>1.25</v>
      </c>
      <c r="D11">
        <f t="shared" si="0"/>
        <v>1</v>
      </c>
      <c r="E11">
        <f t="shared" si="1"/>
        <v>0</v>
      </c>
      <c r="F11">
        <f t="shared" si="2"/>
        <v>0</v>
      </c>
      <c r="G11">
        <f t="shared" si="3"/>
        <v>0</v>
      </c>
      <c r="H11">
        <v>1</v>
      </c>
    </row>
    <row r="12" spans="1:8" x14ac:dyDescent="0.35">
      <c r="A12" s="19" t="s">
        <v>315</v>
      </c>
      <c r="B12" s="23">
        <v>3.79</v>
      </c>
      <c r="C12" s="23">
        <v>1.38</v>
      </c>
      <c r="D12">
        <f t="shared" si="0"/>
        <v>1</v>
      </c>
      <c r="E12">
        <f t="shared" si="1"/>
        <v>0</v>
      </c>
      <c r="F12">
        <f t="shared" si="2"/>
        <v>0</v>
      </c>
      <c r="G12">
        <f t="shared" si="3"/>
        <v>0</v>
      </c>
      <c r="H12">
        <v>1</v>
      </c>
    </row>
    <row r="13" spans="1:8" x14ac:dyDescent="0.35">
      <c r="A13" s="19" t="s">
        <v>157</v>
      </c>
      <c r="B13" s="23">
        <v>3.62</v>
      </c>
      <c r="C13" s="23">
        <v>1.23</v>
      </c>
      <c r="D13">
        <f t="shared" si="0"/>
        <v>1</v>
      </c>
      <c r="E13">
        <f t="shared" si="1"/>
        <v>0</v>
      </c>
      <c r="F13">
        <f t="shared" si="2"/>
        <v>0</v>
      </c>
      <c r="G13">
        <f t="shared" si="3"/>
        <v>0</v>
      </c>
      <c r="H13">
        <v>1</v>
      </c>
    </row>
    <row r="14" spans="1:8" x14ac:dyDescent="0.35">
      <c r="A14" s="19" t="s">
        <v>139</v>
      </c>
      <c r="B14" s="23">
        <v>2.57</v>
      </c>
      <c r="C14" s="23">
        <v>-5.19</v>
      </c>
      <c r="D14">
        <f t="shared" si="0"/>
        <v>0</v>
      </c>
      <c r="E14">
        <f t="shared" si="1"/>
        <v>1</v>
      </c>
      <c r="F14">
        <f t="shared" si="2"/>
        <v>0</v>
      </c>
      <c r="G14">
        <f t="shared" si="3"/>
        <v>0</v>
      </c>
      <c r="H14">
        <v>1</v>
      </c>
    </row>
    <row r="15" spans="1:8" x14ac:dyDescent="0.35">
      <c r="A15" s="19" t="s">
        <v>231</v>
      </c>
      <c r="B15" s="23">
        <v>2.14</v>
      </c>
      <c r="C15" s="23">
        <v>-4.53</v>
      </c>
      <c r="D15">
        <f t="shared" si="0"/>
        <v>0</v>
      </c>
      <c r="E15">
        <f t="shared" si="1"/>
        <v>1</v>
      </c>
      <c r="F15">
        <f t="shared" si="2"/>
        <v>0</v>
      </c>
      <c r="G15">
        <f t="shared" si="3"/>
        <v>0</v>
      </c>
      <c r="H15">
        <v>1</v>
      </c>
    </row>
    <row r="16" spans="1:8" x14ac:dyDescent="0.35">
      <c r="A16" s="19" t="s">
        <v>283</v>
      </c>
      <c r="B16" s="23">
        <v>2</v>
      </c>
      <c r="C16" s="23">
        <v>-2.65</v>
      </c>
      <c r="D16">
        <f t="shared" si="0"/>
        <v>0</v>
      </c>
      <c r="E16">
        <f t="shared" si="1"/>
        <v>1</v>
      </c>
      <c r="F16">
        <f t="shared" si="2"/>
        <v>0</v>
      </c>
      <c r="G16">
        <f t="shared" si="3"/>
        <v>0</v>
      </c>
      <c r="H16">
        <v>1</v>
      </c>
    </row>
    <row r="17" spans="1:8" x14ac:dyDescent="0.35">
      <c r="A17" s="19" t="s">
        <v>31</v>
      </c>
      <c r="B17" s="23">
        <v>1.88</v>
      </c>
      <c r="C17" s="23">
        <v>-5.2</v>
      </c>
      <c r="D17">
        <f t="shared" si="0"/>
        <v>0</v>
      </c>
      <c r="E17">
        <f t="shared" si="1"/>
        <v>1</v>
      </c>
      <c r="F17">
        <f t="shared" si="2"/>
        <v>0</v>
      </c>
      <c r="G17">
        <f t="shared" si="3"/>
        <v>0</v>
      </c>
      <c r="H17">
        <v>1</v>
      </c>
    </row>
    <row r="18" spans="1:8" x14ac:dyDescent="0.35">
      <c r="A18" s="19" t="s">
        <v>63</v>
      </c>
      <c r="B18" s="23">
        <v>1.52</v>
      </c>
      <c r="C18" s="23">
        <v>0.77</v>
      </c>
      <c r="D18">
        <f t="shared" si="0"/>
        <v>1</v>
      </c>
      <c r="E18">
        <f t="shared" si="1"/>
        <v>0</v>
      </c>
      <c r="F18">
        <f t="shared" si="2"/>
        <v>0</v>
      </c>
      <c r="G18">
        <f t="shared" si="3"/>
        <v>0</v>
      </c>
      <c r="H18">
        <v>1</v>
      </c>
    </row>
    <row r="19" spans="1:8" x14ac:dyDescent="0.35">
      <c r="A19" s="19" t="s">
        <v>59</v>
      </c>
      <c r="B19" s="23">
        <v>0.01</v>
      </c>
      <c r="C19" s="23">
        <v>-3.33</v>
      </c>
      <c r="D19">
        <f t="shared" si="0"/>
        <v>0</v>
      </c>
      <c r="E19">
        <f t="shared" si="1"/>
        <v>1</v>
      </c>
      <c r="F19">
        <f t="shared" si="2"/>
        <v>0</v>
      </c>
      <c r="G19">
        <f t="shared" si="3"/>
        <v>0</v>
      </c>
      <c r="H19">
        <v>1</v>
      </c>
    </row>
    <row r="20" spans="1:8" x14ac:dyDescent="0.35">
      <c r="A20" s="19" t="s">
        <v>766</v>
      </c>
      <c r="B20" s="23">
        <v>0</v>
      </c>
      <c r="C20" s="23">
        <v>0.19</v>
      </c>
      <c r="D20">
        <f t="shared" si="0"/>
        <v>0</v>
      </c>
      <c r="E20">
        <f t="shared" si="1"/>
        <v>0</v>
      </c>
      <c r="F20">
        <f t="shared" si="2"/>
        <v>0</v>
      </c>
      <c r="G20">
        <f t="shared" si="3"/>
        <v>0</v>
      </c>
      <c r="H20">
        <v>1</v>
      </c>
    </row>
    <row r="21" spans="1:8" x14ac:dyDescent="0.35">
      <c r="A21" s="19" t="s">
        <v>111</v>
      </c>
      <c r="B21" s="23">
        <v>-0.1</v>
      </c>
      <c r="C21" s="23">
        <v>-2.92</v>
      </c>
      <c r="D21">
        <f t="shared" si="0"/>
        <v>0</v>
      </c>
      <c r="E21">
        <f t="shared" si="1"/>
        <v>0</v>
      </c>
      <c r="F21">
        <f t="shared" si="2"/>
        <v>0</v>
      </c>
      <c r="G21">
        <f t="shared" si="3"/>
        <v>1</v>
      </c>
      <c r="H21">
        <v>1</v>
      </c>
    </row>
    <row r="22" spans="1:8" x14ac:dyDescent="0.35">
      <c r="A22" s="19" t="s">
        <v>85</v>
      </c>
      <c r="B22" s="23">
        <v>-0.11</v>
      </c>
      <c r="C22" s="23">
        <v>-3.58</v>
      </c>
      <c r="D22">
        <f t="shared" si="0"/>
        <v>0</v>
      </c>
      <c r="E22">
        <f t="shared" si="1"/>
        <v>0</v>
      </c>
      <c r="F22">
        <f t="shared" si="2"/>
        <v>0</v>
      </c>
      <c r="G22">
        <f t="shared" si="3"/>
        <v>1</v>
      </c>
      <c r="H22">
        <v>1</v>
      </c>
    </row>
    <row r="23" spans="1:8" x14ac:dyDescent="0.35">
      <c r="A23" s="19" t="s">
        <v>99</v>
      </c>
      <c r="B23" s="23">
        <v>-0.4</v>
      </c>
      <c r="C23" s="23">
        <v>-2.77</v>
      </c>
      <c r="D23">
        <f t="shared" si="0"/>
        <v>0</v>
      </c>
      <c r="E23">
        <f t="shared" si="1"/>
        <v>0</v>
      </c>
      <c r="F23">
        <f t="shared" si="2"/>
        <v>0</v>
      </c>
      <c r="G23">
        <f t="shared" si="3"/>
        <v>1</v>
      </c>
      <c r="H23">
        <v>1</v>
      </c>
    </row>
    <row r="24" spans="1:8" x14ac:dyDescent="0.35">
      <c r="A24" s="19" t="s">
        <v>259</v>
      </c>
      <c r="B24" s="23">
        <v>-0.4</v>
      </c>
      <c r="C24" s="23">
        <v>-2.79</v>
      </c>
      <c r="D24">
        <f t="shared" si="0"/>
        <v>0</v>
      </c>
      <c r="E24">
        <f t="shared" si="1"/>
        <v>0</v>
      </c>
      <c r="F24">
        <f t="shared" si="2"/>
        <v>0</v>
      </c>
      <c r="G24">
        <f t="shared" si="3"/>
        <v>1</v>
      </c>
      <c r="H24">
        <v>1</v>
      </c>
    </row>
    <row r="25" spans="1:8" x14ac:dyDescent="0.35">
      <c r="A25" s="19" t="s">
        <v>83</v>
      </c>
      <c r="B25" s="23">
        <v>-0.59</v>
      </c>
      <c r="C25" s="23">
        <v>-4.6500000000000004</v>
      </c>
      <c r="D25">
        <f t="shared" si="0"/>
        <v>0</v>
      </c>
      <c r="E25">
        <f t="shared" si="1"/>
        <v>0</v>
      </c>
      <c r="F25">
        <f t="shared" si="2"/>
        <v>0</v>
      </c>
      <c r="G25">
        <f t="shared" si="3"/>
        <v>1</v>
      </c>
      <c r="H25">
        <v>1</v>
      </c>
    </row>
    <row r="26" spans="1:8" x14ac:dyDescent="0.35">
      <c r="A26" s="19" t="s">
        <v>107</v>
      </c>
      <c r="B26" s="23">
        <v>-0.98</v>
      </c>
      <c r="C26" s="23">
        <v>-3.82</v>
      </c>
      <c r="D26">
        <f t="shared" si="0"/>
        <v>0</v>
      </c>
      <c r="E26">
        <f t="shared" si="1"/>
        <v>0</v>
      </c>
      <c r="F26">
        <f t="shared" si="2"/>
        <v>0</v>
      </c>
      <c r="G26">
        <f t="shared" si="3"/>
        <v>1</v>
      </c>
      <c r="H26">
        <v>1</v>
      </c>
    </row>
    <row r="27" spans="1:8" x14ac:dyDescent="0.35">
      <c r="A27" s="19" t="s">
        <v>143</v>
      </c>
      <c r="B27" s="23">
        <v>-1.03</v>
      </c>
      <c r="C27" s="23">
        <v>-2.11</v>
      </c>
      <c r="D27">
        <f t="shared" si="0"/>
        <v>0</v>
      </c>
      <c r="E27">
        <f t="shared" si="1"/>
        <v>0</v>
      </c>
      <c r="F27">
        <f t="shared" si="2"/>
        <v>0</v>
      </c>
      <c r="G27">
        <f t="shared" si="3"/>
        <v>1</v>
      </c>
      <c r="H27">
        <v>1</v>
      </c>
    </row>
    <row r="28" spans="1:8" x14ac:dyDescent="0.35">
      <c r="A28" s="19" t="s">
        <v>27</v>
      </c>
      <c r="B28" s="23">
        <v>-1.0900000000000001</v>
      </c>
      <c r="C28" s="23">
        <v>-4.5</v>
      </c>
      <c r="D28">
        <f t="shared" si="0"/>
        <v>0</v>
      </c>
      <c r="E28">
        <f t="shared" si="1"/>
        <v>0</v>
      </c>
      <c r="F28">
        <f t="shared" si="2"/>
        <v>0</v>
      </c>
      <c r="G28">
        <f t="shared" si="3"/>
        <v>1</v>
      </c>
      <c r="H28">
        <v>1</v>
      </c>
    </row>
    <row r="29" spans="1:8" x14ac:dyDescent="0.35">
      <c r="A29" s="19" t="s">
        <v>103</v>
      </c>
      <c r="B29" s="23">
        <v>-1.9</v>
      </c>
      <c r="C29" s="23">
        <v>-4.9400000000000004</v>
      </c>
      <c r="D29">
        <f t="shared" si="0"/>
        <v>0</v>
      </c>
      <c r="E29">
        <f t="shared" si="1"/>
        <v>0</v>
      </c>
      <c r="F29">
        <f t="shared" si="2"/>
        <v>0</v>
      </c>
      <c r="G29">
        <f t="shared" si="3"/>
        <v>1</v>
      </c>
      <c r="H29">
        <v>1</v>
      </c>
    </row>
    <row r="30" spans="1:8" x14ac:dyDescent="0.35">
      <c r="A30" s="19" t="s">
        <v>91</v>
      </c>
      <c r="B30" s="23">
        <v>-2.25</v>
      </c>
      <c r="C30" s="23">
        <v>-5.86</v>
      </c>
      <c r="D30">
        <f t="shared" si="0"/>
        <v>0</v>
      </c>
      <c r="E30">
        <f t="shared" si="1"/>
        <v>0</v>
      </c>
      <c r="F30">
        <f t="shared" si="2"/>
        <v>0</v>
      </c>
      <c r="G30">
        <f t="shared" si="3"/>
        <v>1</v>
      </c>
      <c r="H30">
        <v>1</v>
      </c>
    </row>
    <row r="31" spans="1:8" x14ac:dyDescent="0.35">
      <c r="A31" s="19" t="s">
        <v>279</v>
      </c>
      <c r="B31" s="23">
        <v>-2.48</v>
      </c>
      <c r="C31" s="23">
        <v>-5.42</v>
      </c>
      <c r="D31">
        <f t="shared" si="0"/>
        <v>0</v>
      </c>
      <c r="E31">
        <f t="shared" si="1"/>
        <v>0</v>
      </c>
      <c r="F31">
        <f t="shared" si="2"/>
        <v>0</v>
      </c>
      <c r="G31">
        <f t="shared" si="3"/>
        <v>1</v>
      </c>
      <c r="H31">
        <v>1</v>
      </c>
    </row>
    <row r="32" spans="1:8" x14ac:dyDescent="0.35">
      <c r="A32" s="19" t="s">
        <v>47</v>
      </c>
      <c r="B32" s="23">
        <v>-2.5299999999999998</v>
      </c>
      <c r="C32" s="23">
        <v>-3.67</v>
      </c>
      <c r="D32">
        <f t="shared" si="0"/>
        <v>0</v>
      </c>
      <c r="E32">
        <f t="shared" si="1"/>
        <v>0</v>
      </c>
      <c r="F32">
        <f t="shared" si="2"/>
        <v>0</v>
      </c>
      <c r="G32">
        <f t="shared" si="3"/>
        <v>1</v>
      </c>
      <c r="H32">
        <v>1</v>
      </c>
    </row>
    <row r="33" spans="1:8" x14ac:dyDescent="0.35">
      <c r="A33" s="19" t="s">
        <v>151</v>
      </c>
      <c r="B33" s="23">
        <v>-2.94</v>
      </c>
      <c r="C33" s="23">
        <v>-4.43</v>
      </c>
      <c r="D33">
        <f t="shared" si="0"/>
        <v>0</v>
      </c>
      <c r="E33">
        <f t="shared" si="1"/>
        <v>0</v>
      </c>
      <c r="F33">
        <f t="shared" si="2"/>
        <v>0</v>
      </c>
      <c r="G33">
        <f t="shared" si="3"/>
        <v>1</v>
      </c>
      <c r="H33">
        <v>1</v>
      </c>
    </row>
    <row r="34" spans="1:8" x14ac:dyDescent="0.35">
      <c r="A34" s="19" t="s">
        <v>183</v>
      </c>
      <c r="B34" s="23">
        <v>-3.11</v>
      </c>
      <c r="C34" s="23">
        <v>-4.72</v>
      </c>
      <c r="D34">
        <f t="shared" si="0"/>
        <v>0</v>
      </c>
      <c r="E34">
        <f t="shared" si="1"/>
        <v>0</v>
      </c>
      <c r="F34">
        <f t="shared" si="2"/>
        <v>0</v>
      </c>
      <c r="G34">
        <f t="shared" si="3"/>
        <v>1</v>
      </c>
      <c r="H34">
        <v>1</v>
      </c>
    </row>
    <row r="35" spans="1:8" x14ac:dyDescent="0.35">
      <c r="A35" s="19" t="s">
        <v>251</v>
      </c>
      <c r="B35" s="23">
        <v>-3.13</v>
      </c>
      <c r="C35" s="23">
        <v>-5.19</v>
      </c>
      <c r="D35">
        <f t="shared" si="0"/>
        <v>0</v>
      </c>
      <c r="E35">
        <f t="shared" si="1"/>
        <v>0</v>
      </c>
      <c r="F35">
        <f t="shared" si="2"/>
        <v>0</v>
      </c>
      <c r="G35">
        <f t="shared" si="3"/>
        <v>1</v>
      </c>
      <c r="H35">
        <v>1</v>
      </c>
    </row>
    <row r="36" spans="1:8" x14ac:dyDescent="0.35">
      <c r="A36" s="19" t="s">
        <v>261</v>
      </c>
      <c r="B36" s="23">
        <v>-3.18</v>
      </c>
      <c r="C36" s="23">
        <v>-3.95</v>
      </c>
      <c r="D36">
        <f t="shared" si="0"/>
        <v>0</v>
      </c>
      <c r="E36">
        <f t="shared" si="1"/>
        <v>0</v>
      </c>
      <c r="F36">
        <f t="shared" si="2"/>
        <v>0</v>
      </c>
      <c r="G36">
        <f t="shared" si="3"/>
        <v>1</v>
      </c>
      <c r="H36">
        <v>1</v>
      </c>
    </row>
    <row r="37" spans="1:8" x14ac:dyDescent="0.35">
      <c r="A37" s="19" t="s">
        <v>101</v>
      </c>
      <c r="B37" s="23">
        <v>-3.26</v>
      </c>
      <c r="C37" s="23">
        <v>-6.06</v>
      </c>
      <c r="D37">
        <f t="shared" si="0"/>
        <v>0</v>
      </c>
      <c r="E37">
        <f t="shared" si="1"/>
        <v>0</v>
      </c>
      <c r="F37">
        <f t="shared" si="2"/>
        <v>0</v>
      </c>
      <c r="G37">
        <f t="shared" si="3"/>
        <v>1</v>
      </c>
      <c r="H37">
        <v>1</v>
      </c>
    </row>
    <row r="38" spans="1:8" x14ac:dyDescent="0.35">
      <c r="A38" s="19" t="s">
        <v>123</v>
      </c>
      <c r="B38" s="23">
        <v>-3.81</v>
      </c>
      <c r="C38" s="23">
        <v>-4.8600000000000003</v>
      </c>
      <c r="D38">
        <f t="shared" si="0"/>
        <v>0</v>
      </c>
      <c r="E38">
        <f t="shared" si="1"/>
        <v>0</v>
      </c>
      <c r="F38">
        <f t="shared" si="2"/>
        <v>0</v>
      </c>
      <c r="G38">
        <f t="shared" si="3"/>
        <v>1</v>
      </c>
      <c r="H38">
        <v>1</v>
      </c>
    </row>
    <row r="39" spans="1:8" x14ac:dyDescent="0.35">
      <c r="A39" s="19" t="s">
        <v>135</v>
      </c>
      <c r="B39" s="23">
        <v>-4.1900000000000004</v>
      </c>
      <c r="C39" s="23">
        <v>-5.59</v>
      </c>
      <c r="D39">
        <f t="shared" si="0"/>
        <v>0</v>
      </c>
      <c r="E39">
        <f t="shared" si="1"/>
        <v>0</v>
      </c>
      <c r="F39">
        <f t="shared" si="2"/>
        <v>0</v>
      </c>
      <c r="G39">
        <f t="shared" si="3"/>
        <v>1</v>
      </c>
      <c r="H39">
        <v>1</v>
      </c>
    </row>
    <row r="40" spans="1:8" x14ac:dyDescent="0.35">
      <c r="A40" s="19" t="s">
        <v>169</v>
      </c>
      <c r="B40" s="23">
        <v>-4.2</v>
      </c>
      <c r="C40" s="23">
        <v>-5.89</v>
      </c>
      <c r="D40">
        <f t="shared" si="0"/>
        <v>0</v>
      </c>
      <c r="E40">
        <f t="shared" si="1"/>
        <v>0</v>
      </c>
      <c r="F40">
        <f t="shared" si="2"/>
        <v>0</v>
      </c>
      <c r="G40">
        <f t="shared" si="3"/>
        <v>1</v>
      </c>
      <c r="H40">
        <v>1</v>
      </c>
    </row>
    <row r="41" spans="1:8" x14ac:dyDescent="0.35">
      <c r="A41" s="19" t="s">
        <v>187</v>
      </c>
      <c r="B41" s="23">
        <v>-4.24</v>
      </c>
      <c r="C41" s="23">
        <v>-5.28</v>
      </c>
      <c r="D41">
        <f t="shared" si="0"/>
        <v>0</v>
      </c>
      <c r="E41">
        <f t="shared" si="1"/>
        <v>0</v>
      </c>
      <c r="F41">
        <f t="shared" si="2"/>
        <v>0</v>
      </c>
      <c r="G41">
        <f t="shared" si="3"/>
        <v>1</v>
      </c>
      <c r="H41">
        <v>1</v>
      </c>
    </row>
    <row r="42" spans="1:8" x14ac:dyDescent="0.35">
      <c r="A42" s="19" t="s">
        <v>39</v>
      </c>
      <c r="B42" s="23">
        <v>-4.4800000000000004</v>
      </c>
      <c r="C42" s="23">
        <v>-5.91</v>
      </c>
      <c r="D42">
        <f t="shared" si="0"/>
        <v>0</v>
      </c>
      <c r="E42">
        <f t="shared" si="1"/>
        <v>0</v>
      </c>
      <c r="F42">
        <f t="shared" si="2"/>
        <v>0</v>
      </c>
      <c r="G42">
        <f t="shared" si="3"/>
        <v>1</v>
      </c>
      <c r="H42">
        <v>1</v>
      </c>
    </row>
    <row r="43" spans="1:8" x14ac:dyDescent="0.35">
      <c r="A43" s="19" t="s">
        <v>303</v>
      </c>
      <c r="B43" s="23">
        <v>-4.58</v>
      </c>
      <c r="C43" s="23">
        <v>-5.67</v>
      </c>
      <c r="D43">
        <f t="shared" si="0"/>
        <v>0</v>
      </c>
      <c r="E43">
        <f t="shared" si="1"/>
        <v>0</v>
      </c>
      <c r="F43">
        <f t="shared" si="2"/>
        <v>0</v>
      </c>
      <c r="G43">
        <f t="shared" si="3"/>
        <v>1</v>
      </c>
      <c r="H43">
        <v>1</v>
      </c>
    </row>
    <row r="44" spans="1:8" x14ac:dyDescent="0.35">
      <c r="A44" s="19" t="s">
        <v>281</v>
      </c>
      <c r="B44" s="23">
        <v>-4.82</v>
      </c>
      <c r="C44" s="23">
        <v>-6.5</v>
      </c>
      <c r="D44">
        <f t="shared" si="0"/>
        <v>0</v>
      </c>
      <c r="E44">
        <f t="shared" si="1"/>
        <v>0</v>
      </c>
      <c r="F44">
        <f t="shared" si="2"/>
        <v>0</v>
      </c>
      <c r="G44">
        <f t="shared" si="3"/>
        <v>1</v>
      </c>
      <c r="H44">
        <v>1</v>
      </c>
    </row>
    <row r="45" spans="1:8" x14ac:dyDescent="0.35">
      <c r="A45" s="19" t="s">
        <v>205</v>
      </c>
      <c r="B45" s="23">
        <v>-5.01</v>
      </c>
      <c r="C45" s="23">
        <v>-9.76</v>
      </c>
      <c r="D45">
        <f t="shared" si="0"/>
        <v>0</v>
      </c>
      <c r="E45">
        <f t="shared" si="1"/>
        <v>0</v>
      </c>
      <c r="F45">
        <f t="shared" si="2"/>
        <v>0</v>
      </c>
      <c r="G45">
        <f t="shared" si="3"/>
        <v>1</v>
      </c>
      <c r="H45">
        <v>1</v>
      </c>
    </row>
    <row r="46" spans="1:8" x14ac:dyDescent="0.35">
      <c r="A46" s="24" t="s">
        <v>81</v>
      </c>
      <c r="B46" s="25">
        <v>-5.0199999999999996</v>
      </c>
      <c r="C46" s="25">
        <v>-6.44</v>
      </c>
      <c r="D46">
        <f t="shared" si="0"/>
        <v>0</v>
      </c>
      <c r="E46">
        <f t="shared" si="1"/>
        <v>0</v>
      </c>
      <c r="F46">
        <f t="shared" si="2"/>
        <v>0</v>
      </c>
      <c r="G46">
        <f t="shared" si="3"/>
        <v>1</v>
      </c>
      <c r="H46">
        <v>1</v>
      </c>
    </row>
    <row r="47" spans="1:8" x14ac:dyDescent="0.35">
      <c r="D47">
        <f>SUM(D3:D46)</f>
        <v>6</v>
      </c>
      <c r="E47">
        <f>SUM(E3:E46)</f>
        <v>11</v>
      </c>
      <c r="F47">
        <f>SUM(F3:F46)</f>
        <v>0</v>
      </c>
      <c r="G47">
        <f>SUM(G3:G46)</f>
        <v>26</v>
      </c>
      <c r="H47">
        <f>SUM(H3:H46)</f>
        <v>44</v>
      </c>
    </row>
    <row r="48" spans="1:8" x14ac:dyDescent="0.35">
      <c r="D48" s="26">
        <f>D47/H47</f>
        <v>0.13636363636363635</v>
      </c>
      <c r="E48" s="26">
        <f>E47/H47</f>
        <v>0.25</v>
      </c>
      <c r="F48" s="26">
        <v>0</v>
      </c>
      <c r="G48" s="26">
        <f>G47/H47</f>
        <v>0.59090909090909094</v>
      </c>
    </row>
  </sheetData>
  <autoFilter ref="A2:C46" xr:uid="{00000000-0009-0000-0000-000011000000}"/>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36"/>
  <sheetViews>
    <sheetView workbookViewId="0"/>
  </sheetViews>
  <sheetFormatPr defaultColWidth="11" defaultRowHeight="15.5" x14ac:dyDescent="0.35"/>
  <sheetData>
    <row r="1" spans="1:18" x14ac:dyDescent="0.35">
      <c r="A1" s="74" t="s">
        <v>373</v>
      </c>
    </row>
    <row r="2" spans="1:18" x14ac:dyDescent="0.35">
      <c r="A2" s="75"/>
    </row>
    <row r="3" spans="1:18" ht="16" thickBot="1" x14ac:dyDescent="0.4">
      <c r="A3" s="122" t="s">
        <v>374</v>
      </c>
      <c r="M3" s="137" t="s">
        <v>375</v>
      </c>
      <c r="N3" s="137"/>
      <c r="O3" s="137"/>
      <c r="P3" s="137"/>
      <c r="Q3" s="137"/>
      <c r="R3" s="137"/>
    </row>
    <row r="4" spans="1:18" x14ac:dyDescent="0.35">
      <c r="A4" s="68">
        <v>1</v>
      </c>
      <c r="B4" s="69" t="s">
        <v>495</v>
      </c>
      <c r="C4" s="68">
        <v>34</v>
      </c>
      <c r="D4" s="69" t="s">
        <v>136</v>
      </c>
      <c r="E4" s="68">
        <v>67</v>
      </c>
      <c r="F4" s="69" t="s">
        <v>148</v>
      </c>
      <c r="G4" s="68">
        <v>100</v>
      </c>
      <c r="H4" s="69" t="s">
        <v>210</v>
      </c>
      <c r="I4" s="68">
        <v>133</v>
      </c>
      <c r="J4" s="69" t="s">
        <v>274</v>
      </c>
      <c r="M4" s="76">
        <v>1</v>
      </c>
      <c r="N4" s="77" t="s">
        <v>532</v>
      </c>
      <c r="O4" s="78">
        <v>11</v>
      </c>
      <c r="P4" s="77" t="s">
        <v>549</v>
      </c>
      <c r="Q4" s="76">
        <v>21</v>
      </c>
      <c r="R4" s="77" t="s">
        <v>662</v>
      </c>
    </row>
    <row r="5" spans="1:18" x14ac:dyDescent="0.35">
      <c r="A5" s="70">
        <v>2</v>
      </c>
      <c r="B5" s="71" t="s">
        <v>15</v>
      </c>
      <c r="C5" s="70">
        <v>35</v>
      </c>
      <c r="D5" s="71" t="s">
        <v>80</v>
      </c>
      <c r="E5" s="70">
        <v>68</v>
      </c>
      <c r="F5" s="71" t="s">
        <v>144</v>
      </c>
      <c r="G5" s="70">
        <v>101</v>
      </c>
      <c r="H5" s="71" t="s">
        <v>192</v>
      </c>
      <c r="I5" s="70">
        <v>134</v>
      </c>
      <c r="J5" s="71" t="s">
        <v>270</v>
      </c>
      <c r="M5" s="79">
        <v>2</v>
      </c>
      <c r="N5" s="80" t="s">
        <v>497</v>
      </c>
      <c r="O5" s="81">
        <v>12</v>
      </c>
      <c r="P5" s="80" t="s">
        <v>779</v>
      </c>
      <c r="Q5" s="79">
        <v>22</v>
      </c>
      <c r="R5" s="80" t="s">
        <v>682</v>
      </c>
    </row>
    <row r="6" spans="1:18" x14ac:dyDescent="0.35">
      <c r="A6" s="70">
        <v>3</v>
      </c>
      <c r="B6" s="71" t="s">
        <v>11</v>
      </c>
      <c r="C6" s="70">
        <v>36</v>
      </c>
      <c r="D6" s="71" t="s">
        <v>82</v>
      </c>
      <c r="E6" s="70">
        <v>69</v>
      </c>
      <c r="F6" s="71" t="s">
        <v>142</v>
      </c>
      <c r="G6" s="70">
        <v>102</v>
      </c>
      <c r="H6" s="71" t="s">
        <v>214</v>
      </c>
      <c r="I6" s="70">
        <v>135</v>
      </c>
      <c r="J6" s="71" t="s">
        <v>280</v>
      </c>
      <c r="M6" s="79">
        <v>3</v>
      </c>
      <c r="N6" s="80" t="s">
        <v>503</v>
      </c>
      <c r="O6" s="81">
        <v>13</v>
      </c>
      <c r="P6" s="80" t="s">
        <v>780</v>
      </c>
      <c r="Q6" s="79">
        <v>23</v>
      </c>
      <c r="R6" s="80" t="s">
        <v>694</v>
      </c>
    </row>
    <row r="7" spans="1:18" x14ac:dyDescent="0.35">
      <c r="A7" s="70">
        <v>4</v>
      </c>
      <c r="B7" s="71" t="s">
        <v>24</v>
      </c>
      <c r="C7" s="70">
        <v>37</v>
      </c>
      <c r="D7" s="71" t="s">
        <v>84</v>
      </c>
      <c r="E7" s="70">
        <v>70</v>
      </c>
      <c r="F7" s="71" t="s">
        <v>146</v>
      </c>
      <c r="G7" s="70">
        <v>103</v>
      </c>
      <c r="H7" s="71" t="s">
        <v>208</v>
      </c>
      <c r="I7" s="70">
        <v>136</v>
      </c>
      <c r="J7" s="71" t="s">
        <v>282</v>
      </c>
      <c r="M7" s="79">
        <v>4</v>
      </c>
      <c r="N7" s="80" t="s">
        <v>781</v>
      </c>
      <c r="O7" s="81">
        <v>14</v>
      </c>
      <c r="P7" s="80" t="s">
        <v>589</v>
      </c>
      <c r="Q7" s="79">
        <v>24</v>
      </c>
      <c r="R7" s="80" t="s">
        <v>690</v>
      </c>
    </row>
    <row r="8" spans="1:18" x14ac:dyDescent="0.35">
      <c r="A8" s="70">
        <v>5</v>
      </c>
      <c r="B8" s="71" t="s">
        <v>20</v>
      </c>
      <c r="C8" s="70">
        <v>38</v>
      </c>
      <c r="D8" s="71" t="s">
        <v>782</v>
      </c>
      <c r="E8" s="70">
        <v>71</v>
      </c>
      <c r="F8" s="71" t="s">
        <v>150</v>
      </c>
      <c r="G8" s="70">
        <v>104</v>
      </c>
      <c r="H8" s="71" t="s">
        <v>224</v>
      </c>
      <c r="I8" s="70">
        <v>137</v>
      </c>
      <c r="J8" s="71" t="s">
        <v>272</v>
      </c>
      <c r="M8" s="79">
        <v>5</v>
      </c>
      <c r="N8" s="80" t="s">
        <v>510</v>
      </c>
      <c r="O8" s="81">
        <v>15</v>
      </c>
      <c r="P8" s="80" t="s">
        <v>783</v>
      </c>
      <c r="Q8" s="79">
        <v>25</v>
      </c>
      <c r="R8" s="80" t="s">
        <v>707</v>
      </c>
    </row>
    <row r="9" spans="1:18" x14ac:dyDescent="0.35">
      <c r="A9" s="70">
        <v>6</v>
      </c>
      <c r="B9" s="71" t="s">
        <v>22</v>
      </c>
      <c r="C9" s="70">
        <v>39</v>
      </c>
      <c r="D9" s="71" t="s">
        <v>92</v>
      </c>
      <c r="E9" s="70">
        <v>72</v>
      </c>
      <c r="F9" s="71" t="s">
        <v>152</v>
      </c>
      <c r="G9" s="70">
        <v>105</v>
      </c>
      <c r="H9" s="71" t="s">
        <v>236</v>
      </c>
      <c r="I9" s="70">
        <v>138</v>
      </c>
      <c r="J9" s="71" t="s">
        <v>330</v>
      </c>
      <c r="M9" s="79">
        <v>6</v>
      </c>
      <c r="N9" s="80" t="s">
        <v>515</v>
      </c>
      <c r="O9" s="81">
        <v>16</v>
      </c>
      <c r="P9" s="80" t="s">
        <v>603</v>
      </c>
      <c r="Q9" s="125"/>
      <c r="R9" s="125"/>
    </row>
    <row r="10" spans="1:18" x14ac:dyDescent="0.35">
      <c r="A10" s="70">
        <v>7</v>
      </c>
      <c r="B10" s="71" t="s">
        <v>26</v>
      </c>
      <c r="C10" s="70">
        <v>40</v>
      </c>
      <c r="D10" s="71" t="s">
        <v>88</v>
      </c>
      <c r="E10" s="70">
        <v>73</v>
      </c>
      <c r="F10" s="71" t="s">
        <v>154</v>
      </c>
      <c r="G10" s="70">
        <v>106</v>
      </c>
      <c r="H10" s="71" t="s">
        <v>232</v>
      </c>
      <c r="I10" s="70">
        <v>139</v>
      </c>
      <c r="J10" s="71" t="s">
        <v>100</v>
      </c>
      <c r="M10" s="79">
        <v>7</v>
      </c>
      <c r="N10" s="80" t="s">
        <v>508</v>
      </c>
      <c r="O10" s="81">
        <v>17</v>
      </c>
      <c r="P10" s="80" t="s">
        <v>784</v>
      </c>
      <c r="Q10" s="125"/>
      <c r="R10" s="125"/>
    </row>
    <row r="11" spans="1:18" x14ac:dyDescent="0.35">
      <c r="A11" s="70">
        <v>8</v>
      </c>
      <c r="B11" s="71" t="s">
        <v>28</v>
      </c>
      <c r="C11" s="70">
        <v>41</v>
      </c>
      <c r="D11" s="71" t="s">
        <v>90</v>
      </c>
      <c r="E11" s="70">
        <v>74</v>
      </c>
      <c r="F11" s="71" t="s">
        <v>158</v>
      </c>
      <c r="G11" s="70">
        <v>107</v>
      </c>
      <c r="H11" s="71" t="s">
        <v>238</v>
      </c>
      <c r="I11" s="70">
        <v>140</v>
      </c>
      <c r="J11" s="71" t="s">
        <v>180</v>
      </c>
      <c r="M11" s="79">
        <v>8</v>
      </c>
      <c r="N11" s="80" t="s">
        <v>524</v>
      </c>
      <c r="O11" s="81">
        <v>18</v>
      </c>
      <c r="P11" s="80" t="s">
        <v>668</v>
      </c>
      <c r="Q11" s="125"/>
      <c r="R11" s="125"/>
    </row>
    <row r="12" spans="1:18" x14ac:dyDescent="0.35">
      <c r="A12" s="70">
        <v>9</v>
      </c>
      <c r="B12" s="71" t="s">
        <v>42</v>
      </c>
      <c r="C12" s="70">
        <v>42</v>
      </c>
      <c r="D12" s="71" t="s">
        <v>94</v>
      </c>
      <c r="E12" s="70">
        <v>75</v>
      </c>
      <c r="F12" s="71" t="s">
        <v>156</v>
      </c>
      <c r="G12" s="70">
        <v>108</v>
      </c>
      <c r="H12" s="71" t="s">
        <v>230</v>
      </c>
      <c r="I12" s="70">
        <v>141</v>
      </c>
      <c r="J12" s="71" t="s">
        <v>278</v>
      </c>
      <c r="M12" s="79">
        <v>9</v>
      </c>
      <c r="N12" s="80" t="s">
        <v>785</v>
      </c>
      <c r="O12" s="81">
        <v>19</v>
      </c>
      <c r="P12" s="80" t="s">
        <v>666</v>
      </c>
      <c r="Q12" s="125"/>
      <c r="R12" s="125"/>
    </row>
    <row r="13" spans="1:18" ht="16" thickBot="1" x14ac:dyDescent="0.4">
      <c r="A13" s="70">
        <v>10</v>
      </c>
      <c r="B13" s="71" t="s">
        <v>38</v>
      </c>
      <c r="C13" s="70">
        <v>43</v>
      </c>
      <c r="D13" s="71" t="s">
        <v>96</v>
      </c>
      <c r="E13" s="70">
        <v>76</v>
      </c>
      <c r="F13" s="71" t="s">
        <v>160</v>
      </c>
      <c r="G13" s="70">
        <v>109</v>
      </c>
      <c r="H13" s="71" t="s">
        <v>226</v>
      </c>
      <c r="I13" s="70">
        <v>142</v>
      </c>
      <c r="J13" s="71" t="s">
        <v>284</v>
      </c>
      <c r="M13" s="82">
        <v>10</v>
      </c>
      <c r="N13" s="83" t="s">
        <v>562</v>
      </c>
      <c r="O13" s="84">
        <v>20</v>
      </c>
      <c r="P13" s="83" t="s">
        <v>672</v>
      </c>
      <c r="Q13" s="126"/>
      <c r="R13" s="126"/>
    </row>
    <row r="14" spans="1:18" x14ac:dyDescent="0.35">
      <c r="A14" s="70">
        <v>11</v>
      </c>
      <c r="B14" s="71" t="s">
        <v>50</v>
      </c>
      <c r="C14" s="70">
        <v>44</v>
      </c>
      <c r="D14" s="71" t="s">
        <v>98</v>
      </c>
      <c r="E14" s="70">
        <v>77</v>
      </c>
      <c r="F14" s="71" t="s">
        <v>162</v>
      </c>
      <c r="G14" s="70">
        <v>110</v>
      </c>
      <c r="H14" s="71" t="s">
        <v>228</v>
      </c>
      <c r="I14" s="70">
        <v>143</v>
      </c>
      <c r="J14" s="71" t="s">
        <v>60</v>
      </c>
    </row>
    <row r="15" spans="1:18" x14ac:dyDescent="0.35">
      <c r="A15" s="70">
        <v>12</v>
      </c>
      <c r="B15" s="71" t="s">
        <v>32</v>
      </c>
      <c r="C15" s="70">
        <v>45</v>
      </c>
      <c r="D15" s="71" t="s">
        <v>276</v>
      </c>
      <c r="E15" s="70">
        <v>78</v>
      </c>
      <c r="F15" s="71" t="s">
        <v>170</v>
      </c>
      <c r="G15" s="70">
        <v>111</v>
      </c>
      <c r="H15" s="71" t="s">
        <v>202</v>
      </c>
      <c r="I15" s="70">
        <v>144</v>
      </c>
      <c r="J15" s="71" t="s">
        <v>748</v>
      </c>
    </row>
    <row r="16" spans="1:18" ht="16" thickBot="1" x14ac:dyDescent="0.4">
      <c r="A16" s="70">
        <v>13</v>
      </c>
      <c r="B16" s="71" t="s">
        <v>44</v>
      </c>
      <c r="C16" s="70">
        <v>46</v>
      </c>
      <c r="D16" s="71" t="s">
        <v>102</v>
      </c>
      <c r="E16" s="70">
        <v>79</v>
      </c>
      <c r="F16" s="71" t="s">
        <v>172</v>
      </c>
      <c r="G16" s="70">
        <v>112</v>
      </c>
      <c r="H16" s="71" t="s">
        <v>234</v>
      </c>
      <c r="I16" s="70">
        <v>145</v>
      </c>
      <c r="J16" s="71" t="s">
        <v>296</v>
      </c>
      <c r="M16" s="136" t="s">
        <v>376</v>
      </c>
      <c r="N16" s="136"/>
      <c r="O16" s="136"/>
      <c r="P16" s="136"/>
      <c r="Q16" s="136"/>
    </row>
    <row r="17" spans="1:14" x14ac:dyDescent="0.35">
      <c r="A17" s="70">
        <v>14</v>
      </c>
      <c r="B17" s="71" t="s">
        <v>34</v>
      </c>
      <c r="C17" s="70">
        <v>47</v>
      </c>
      <c r="D17" s="71" t="s">
        <v>286</v>
      </c>
      <c r="E17" s="70">
        <v>80</v>
      </c>
      <c r="F17" s="71" t="s">
        <v>164</v>
      </c>
      <c r="G17" s="70">
        <v>113</v>
      </c>
      <c r="H17" s="71" t="s">
        <v>240</v>
      </c>
      <c r="I17" s="70">
        <v>146</v>
      </c>
      <c r="J17" s="71" t="s">
        <v>308</v>
      </c>
      <c r="M17" s="85">
        <v>1</v>
      </c>
      <c r="N17" s="86" t="s">
        <v>491</v>
      </c>
    </row>
    <row r="18" spans="1:14" x14ac:dyDescent="0.35">
      <c r="A18" s="70">
        <v>15</v>
      </c>
      <c r="B18" s="71" t="s">
        <v>46</v>
      </c>
      <c r="C18" s="70">
        <v>48</v>
      </c>
      <c r="D18" s="71" t="s">
        <v>551</v>
      </c>
      <c r="E18" s="70">
        <v>81</v>
      </c>
      <c r="F18" s="71" t="s">
        <v>786</v>
      </c>
      <c r="G18" s="70">
        <v>114</v>
      </c>
      <c r="H18" s="71" t="s">
        <v>242</v>
      </c>
      <c r="I18" s="70">
        <v>147</v>
      </c>
      <c r="J18" s="71" t="s">
        <v>294</v>
      </c>
      <c r="M18" s="87">
        <v>2</v>
      </c>
      <c r="N18" s="88" t="s">
        <v>547</v>
      </c>
    </row>
    <row r="19" spans="1:14" x14ac:dyDescent="0.35">
      <c r="A19" s="70">
        <v>16</v>
      </c>
      <c r="B19" s="71" t="s">
        <v>54</v>
      </c>
      <c r="C19" s="70">
        <v>49</v>
      </c>
      <c r="D19" s="71" t="s">
        <v>106</v>
      </c>
      <c r="E19" s="70">
        <v>82</v>
      </c>
      <c r="F19" s="71" t="s">
        <v>188</v>
      </c>
      <c r="G19" s="70">
        <v>115</v>
      </c>
      <c r="H19" s="71" t="s">
        <v>244</v>
      </c>
      <c r="I19" s="70">
        <v>148</v>
      </c>
      <c r="J19" s="71" t="s">
        <v>292</v>
      </c>
      <c r="M19" s="87">
        <v>3</v>
      </c>
      <c r="N19" s="88" t="s">
        <v>787</v>
      </c>
    </row>
    <row r="20" spans="1:14" x14ac:dyDescent="0.35">
      <c r="A20" s="70">
        <v>17</v>
      </c>
      <c r="B20" s="71" t="s">
        <v>48</v>
      </c>
      <c r="C20" s="70">
        <v>50</v>
      </c>
      <c r="D20" s="71" t="s">
        <v>104</v>
      </c>
      <c r="E20" s="70">
        <v>83</v>
      </c>
      <c r="F20" s="71" t="s">
        <v>182</v>
      </c>
      <c r="G20" s="70">
        <v>116</v>
      </c>
      <c r="H20" s="71" t="s">
        <v>250</v>
      </c>
      <c r="I20" s="70">
        <v>149</v>
      </c>
      <c r="J20" s="71" t="s">
        <v>298</v>
      </c>
      <c r="M20" s="87">
        <v>4</v>
      </c>
      <c r="N20" s="88" t="s">
        <v>788</v>
      </c>
    </row>
    <row r="21" spans="1:14" x14ac:dyDescent="0.35">
      <c r="A21" s="70">
        <v>18</v>
      </c>
      <c r="B21" s="71" t="s">
        <v>52</v>
      </c>
      <c r="C21" s="70">
        <v>51</v>
      </c>
      <c r="D21" s="71" t="s">
        <v>108</v>
      </c>
      <c r="E21" s="70">
        <v>84</v>
      </c>
      <c r="F21" s="71" t="s">
        <v>601</v>
      </c>
      <c r="G21" s="70">
        <v>117</v>
      </c>
      <c r="H21" s="71" t="s">
        <v>256</v>
      </c>
      <c r="I21" s="70">
        <v>150</v>
      </c>
      <c r="J21" s="71" t="s">
        <v>300</v>
      </c>
      <c r="M21" s="87">
        <v>5</v>
      </c>
      <c r="N21" s="88" t="s">
        <v>564</v>
      </c>
    </row>
    <row r="22" spans="1:14" x14ac:dyDescent="0.35">
      <c r="A22" s="70">
        <v>19</v>
      </c>
      <c r="B22" s="71" t="s">
        <v>40</v>
      </c>
      <c r="C22" s="70">
        <v>52</v>
      </c>
      <c r="D22" s="71" t="s">
        <v>110</v>
      </c>
      <c r="E22" s="70">
        <v>85</v>
      </c>
      <c r="F22" s="71" t="s">
        <v>178</v>
      </c>
      <c r="G22" s="70">
        <v>118</v>
      </c>
      <c r="H22" s="71" t="s">
        <v>246</v>
      </c>
      <c r="I22" s="70">
        <v>151</v>
      </c>
      <c r="J22" s="71" t="s">
        <v>302</v>
      </c>
      <c r="M22" s="87">
        <v>6</v>
      </c>
      <c r="N22" s="88" t="s">
        <v>591</v>
      </c>
    </row>
    <row r="23" spans="1:14" x14ac:dyDescent="0.35">
      <c r="A23" s="70">
        <v>20</v>
      </c>
      <c r="B23" s="71" t="s">
        <v>36</v>
      </c>
      <c r="C23" s="70">
        <v>53</v>
      </c>
      <c r="D23" s="71" t="s">
        <v>789</v>
      </c>
      <c r="E23" s="70">
        <v>86</v>
      </c>
      <c r="F23" s="71" t="s">
        <v>184</v>
      </c>
      <c r="G23" s="70">
        <v>119</v>
      </c>
      <c r="H23" s="71" t="s">
        <v>248</v>
      </c>
      <c r="I23" s="70">
        <v>152</v>
      </c>
      <c r="J23" s="71" t="s">
        <v>304</v>
      </c>
      <c r="M23" s="87">
        <v>7</v>
      </c>
      <c r="N23" s="88" t="s">
        <v>718</v>
      </c>
    </row>
    <row r="24" spans="1:14" x14ac:dyDescent="0.35">
      <c r="A24" s="70">
        <v>21</v>
      </c>
      <c r="B24" s="71" t="s">
        <v>30</v>
      </c>
      <c r="C24" s="70">
        <v>54</v>
      </c>
      <c r="D24" s="71" t="s">
        <v>114</v>
      </c>
      <c r="E24" s="70">
        <v>87</v>
      </c>
      <c r="F24" s="71" t="s">
        <v>186</v>
      </c>
      <c r="G24" s="70">
        <v>120</v>
      </c>
      <c r="H24" s="71" t="s">
        <v>252</v>
      </c>
      <c r="I24" s="70">
        <v>153</v>
      </c>
      <c r="J24" s="71" t="s">
        <v>310</v>
      </c>
      <c r="M24" s="87">
        <v>8</v>
      </c>
      <c r="N24" s="88" t="s">
        <v>626</v>
      </c>
    </row>
    <row r="25" spans="1:14" x14ac:dyDescent="0.35">
      <c r="A25" s="70">
        <v>22</v>
      </c>
      <c r="B25" s="71" t="s">
        <v>76</v>
      </c>
      <c r="C25" s="70">
        <v>55</v>
      </c>
      <c r="D25" s="71" t="s">
        <v>86</v>
      </c>
      <c r="E25" s="70">
        <v>88</v>
      </c>
      <c r="F25" s="71" t="s">
        <v>190</v>
      </c>
      <c r="G25" s="70">
        <v>121</v>
      </c>
      <c r="H25" s="71" t="s">
        <v>254</v>
      </c>
      <c r="I25" s="70">
        <v>154</v>
      </c>
      <c r="J25" s="71" t="s">
        <v>312</v>
      </c>
      <c r="M25" s="87">
        <v>9</v>
      </c>
      <c r="N25" s="88" t="s">
        <v>621</v>
      </c>
    </row>
    <row r="26" spans="1:14" x14ac:dyDescent="0.35">
      <c r="A26" s="70">
        <v>23</v>
      </c>
      <c r="B26" s="71" t="s">
        <v>166</v>
      </c>
      <c r="C26" s="70">
        <v>56</v>
      </c>
      <c r="D26" s="71" t="s">
        <v>116</v>
      </c>
      <c r="E26" s="70">
        <v>89</v>
      </c>
      <c r="F26" s="71" t="s">
        <v>196</v>
      </c>
      <c r="G26" s="70">
        <v>122</v>
      </c>
      <c r="H26" s="71" t="s">
        <v>258</v>
      </c>
      <c r="I26" s="70">
        <v>155</v>
      </c>
      <c r="J26" s="71" t="s">
        <v>18</v>
      </c>
      <c r="M26" s="87">
        <v>10</v>
      </c>
      <c r="N26" s="88" t="s">
        <v>638</v>
      </c>
    </row>
    <row r="27" spans="1:14" x14ac:dyDescent="0.35">
      <c r="A27" s="70">
        <v>24</v>
      </c>
      <c r="B27" s="71" t="s">
        <v>68</v>
      </c>
      <c r="C27" s="70">
        <v>57</v>
      </c>
      <c r="D27" s="71" t="s">
        <v>124</v>
      </c>
      <c r="E27" s="70">
        <v>90</v>
      </c>
      <c r="F27" s="71" t="s">
        <v>220</v>
      </c>
      <c r="G27" s="70">
        <v>123</v>
      </c>
      <c r="H27" s="71" t="s">
        <v>260</v>
      </c>
      <c r="I27" s="70">
        <v>156</v>
      </c>
      <c r="J27" s="71" t="s">
        <v>112</v>
      </c>
      <c r="M27" s="87">
        <v>11</v>
      </c>
      <c r="N27" s="88" t="s">
        <v>644</v>
      </c>
    </row>
    <row r="28" spans="1:14" x14ac:dyDescent="0.35">
      <c r="A28" s="70">
        <v>25</v>
      </c>
      <c r="B28" s="71" t="s">
        <v>58</v>
      </c>
      <c r="C28" s="70">
        <v>58</v>
      </c>
      <c r="D28" s="71" t="s">
        <v>126</v>
      </c>
      <c r="E28" s="70">
        <v>91</v>
      </c>
      <c r="F28" s="71" t="s">
        <v>222</v>
      </c>
      <c r="G28" s="70">
        <v>124</v>
      </c>
      <c r="H28" s="71" t="s">
        <v>262</v>
      </c>
      <c r="I28" s="70">
        <v>157</v>
      </c>
      <c r="J28" s="71" t="s">
        <v>706</v>
      </c>
      <c r="M28" s="87">
        <v>12</v>
      </c>
      <c r="N28" s="88" t="s">
        <v>790</v>
      </c>
    </row>
    <row r="29" spans="1:14" x14ac:dyDescent="0.35">
      <c r="A29" s="70">
        <v>26</v>
      </c>
      <c r="B29" s="71" t="s">
        <v>56</v>
      </c>
      <c r="C29" s="70">
        <v>59</v>
      </c>
      <c r="D29" s="71" t="s">
        <v>128</v>
      </c>
      <c r="E29" s="70">
        <v>92</v>
      </c>
      <c r="F29" s="71" t="s">
        <v>198</v>
      </c>
      <c r="G29" s="70">
        <v>125</v>
      </c>
      <c r="H29" s="71" t="s">
        <v>264</v>
      </c>
      <c r="I29" s="70">
        <v>158</v>
      </c>
      <c r="J29" s="71" t="s">
        <v>314</v>
      </c>
      <c r="M29" s="87">
        <v>13</v>
      </c>
      <c r="N29" s="88" t="s">
        <v>664</v>
      </c>
    </row>
    <row r="30" spans="1:14" ht="16" thickBot="1" x14ac:dyDescent="0.4">
      <c r="A30" s="70">
        <v>27</v>
      </c>
      <c r="B30" s="71" t="s">
        <v>290</v>
      </c>
      <c r="C30" s="70">
        <v>60</v>
      </c>
      <c r="D30" s="71" t="s">
        <v>118</v>
      </c>
      <c r="E30" s="70">
        <v>93</v>
      </c>
      <c r="F30" s="71" t="s">
        <v>204</v>
      </c>
      <c r="G30" s="70">
        <v>126</v>
      </c>
      <c r="H30" s="71" t="s">
        <v>168</v>
      </c>
      <c r="I30" s="70">
        <v>159</v>
      </c>
      <c r="J30" s="71" t="s">
        <v>324</v>
      </c>
      <c r="M30" s="89">
        <v>14</v>
      </c>
      <c r="N30" s="90" t="s">
        <v>702</v>
      </c>
    </row>
    <row r="31" spans="1:14" x14ac:dyDescent="0.35">
      <c r="A31" s="70">
        <v>28</v>
      </c>
      <c r="B31" s="71" t="s">
        <v>62</v>
      </c>
      <c r="C31" s="70">
        <v>61</v>
      </c>
      <c r="D31" s="71" t="s">
        <v>122</v>
      </c>
      <c r="E31" s="70">
        <v>94</v>
      </c>
      <c r="F31" s="71" t="s">
        <v>206</v>
      </c>
      <c r="G31" s="70">
        <v>127</v>
      </c>
      <c r="H31" s="71" t="s">
        <v>176</v>
      </c>
      <c r="I31" s="70">
        <v>160</v>
      </c>
      <c r="J31" s="71" t="s">
        <v>320</v>
      </c>
    </row>
    <row r="32" spans="1:14" x14ac:dyDescent="0.35">
      <c r="A32" s="70">
        <v>29</v>
      </c>
      <c r="B32" s="71" t="s">
        <v>64</v>
      </c>
      <c r="C32" s="70">
        <v>62</v>
      </c>
      <c r="D32" s="71" t="s">
        <v>130</v>
      </c>
      <c r="E32" s="70">
        <v>95</v>
      </c>
      <c r="F32" s="71" t="s">
        <v>216</v>
      </c>
      <c r="G32" s="70">
        <v>128</v>
      </c>
      <c r="H32" s="71" t="s">
        <v>791</v>
      </c>
      <c r="I32" s="70">
        <v>161</v>
      </c>
      <c r="J32" s="71" t="s">
        <v>322</v>
      </c>
    </row>
    <row r="33" spans="1:10" x14ac:dyDescent="0.35">
      <c r="A33" s="70">
        <v>30</v>
      </c>
      <c r="B33" s="71" t="s">
        <v>74</v>
      </c>
      <c r="C33" s="70">
        <v>63</v>
      </c>
      <c r="D33" s="71" t="s">
        <v>138</v>
      </c>
      <c r="E33" s="70">
        <v>96</v>
      </c>
      <c r="F33" s="71" t="s">
        <v>218</v>
      </c>
      <c r="G33" s="70">
        <v>129</v>
      </c>
      <c r="H33" s="71" t="s">
        <v>326</v>
      </c>
      <c r="I33" s="70">
        <v>162</v>
      </c>
      <c r="J33" s="71" t="s">
        <v>328</v>
      </c>
    </row>
    <row r="34" spans="1:10" x14ac:dyDescent="0.35">
      <c r="A34" s="70">
        <v>31</v>
      </c>
      <c r="B34" s="71" t="s">
        <v>792</v>
      </c>
      <c r="C34" s="70">
        <v>64</v>
      </c>
      <c r="D34" s="71" t="s">
        <v>134</v>
      </c>
      <c r="E34" s="70">
        <v>97</v>
      </c>
      <c r="F34" s="71" t="s">
        <v>200</v>
      </c>
      <c r="G34" s="70">
        <v>130</v>
      </c>
      <c r="H34" s="71" t="s">
        <v>266</v>
      </c>
      <c r="I34" s="70">
        <v>163</v>
      </c>
      <c r="J34" s="71" t="s">
        <v>332</v>
      </c>
    </row>
    <row r="35" spans="1:10" x14ac:dyDescent="0.35">
      <c r="A35" s="70">
        <v>32</v>
      </c>
      <c r="B35" s="71" t="s">
        <v>78</v>
      </c>
      <c r="C35" s="70">
        <v>65</v>
      </c>
      <c r="D35" s="71" t="s">
        <v>132</v>
      </c>
      <c r="E35" s="70">
        <v>98</v>
      </c>
      <c r="F35" s="71" t="s">
        <v>194</v>
      </c>
      <c r="G35" s="70">
        <v>131</v>
      </c>
      <c r="H35" s="71" t="s">
        <v>268</v>
      </c>
      <c r="I35" s="70">
        <v>164</v>
      </c>
      <c r="J35" s="71" t="s">
        <v>334</v>
      </c>
    </row>
    <row r="36" spans="1:10" ht="16" thickBot="1" x14ac:dyDescent="0.4">
      <c r="A36" s="72">
        <v>33</v>
      </c>
      <c r="B36" s="73" t="s">
        <v>793</v>
      </c>
      <c r="C36" s="72">
        <v>66</v>
      </c>
      <c r="D36" s="73" t="s">
        <v>140</v>
      </c>
      <c r="E36" s="72">
        <v>99</v>
      </c>
      <c r="F36" s="73" t="s">
        <v>212</v>
      </c>
      <c r="G36" s="72">
        <v>132</v>
      </c>
      <c r="H36" s="73" t="s">
        <v>288</v>
      </c>
      <c r="I36" s="127"/>
      <c r="J36" s="127"/>
    </row>
  </sheetData>
  <mergeCells count="2">
    <mergeCell ref="M3:R3"/>
    <mergeCell ref="M16:Q16"/>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R165"/>
  <sheetViews>
    <sheetView zoomScale="62" zoomScaleNormal="62" workbookViewId="0">
      <pane xSplit="1" ySplit="3" topLeftCell="B4" activePane="bottomRight" state="frozen"/>
      <selection pane="topRight" activeCell="B1" sqref="B1"/>
      <selection pane="bottomLeft" activeCell="A3" sqref="A3"/>
      <selection pane="bottomRight" activeCell="D165" sqref="D165"/>
    </sheetView>
  </sheetViews>
  <sheetFormatPr defaultColWidth="11" defaultRowHeight="15.5" x14ac:dyDescent="0.35"/>
  <cols>
    <col min="1" max="1" width="18.5" style="1" bestFit="1" customWidth="1"/>
    <col min="2" max="2" width="35.83203125" style="1" customWidth="1"/>
    <col min="3" max="3" width="16.58203125" style="2" customWidth="1"/>
    <col min="4" max="4" width="31" style="2" bestFit="1" customWidth="1"/>
    <col min="5" max="9" width="11" style="2"/>
    <col min="10" max="10" width="50.08203125" style="2" bestFit="1" customWidth="1"/>
    <col min="11" max="14" width="30.25" style="2" customWidth="1"/>
    <col min="15" max="15" width="50.08203125" style="2" bestFit="1" customWidth="1"/>
    <col min="16" max="18" width="24.25" style="2" customWidth="1"/>
    <col min="19" max="16384" width="11" style="2"/>
  </cols>
  <sheetData>
    <row r="1" spans="1:18" x14ac:dyDescent="0.35">
      <c r="A1" s="1" t="s">
        <v>335</v>
      </c>
    </row>
    <row r="2" spans="1:18" x14ac:dyDescent="0.35">
      <c r="K2" s="129" t="s">
        <v>5</v>
      </c>
      <c r="L2" s="129"/>
      <c r="M2" s="129"/>
      <c r="N2" s="129"/>
      <c r="P2" s="129" t="s">
        <v>6</v>
      </c>
      <c r="Q2" s="129"/>
      <c r="R2" s="129"/>
    </row>
    <row r="3" spans="1:18" s="1" customFormat="1" x14ac:dyDescent="0.35">
      <c r="A3" s="1" t="s">
        <v>0</v>
      </c>
      <c r="C3" s="1" t="s">
        <v>336</v>
      </c>
      <c r="D3" s="1" t="s">
        <v>337</v>
      </c>
      <c r="E3" s="1" t="s">
        <v>338</v>
      </c>
      <c r="F3" s="1" t="s">
        <v>339</v>
      </c>
      <c r="G3" s="1" t="s">
        <v>340</v>
      </c>
      <c r="H3" s="1" t="s">
        <v>341</v>
      </c>
      <c r="I3" s="1" t="s">
        <v>342</v>
      </c>
      <c r="J3" s="8" t="s">
        <v>5</v>
      </c>
      <c r="K3" s="123" t="s">
        <v>17</v>
      </c>
      <c r="L3" s="123" t="s">
        <v>14</v>
      </c>
      <c r="M3" s="123" t="s">
        <v>13</v>
      </c>
      <c r="N3" s="123" t="s">
        <v>9</v>
      </c>
      <c r="O3" s="8" t="s">
        <v>6</v>
      </c>
      <c r="P3" s="123" t="s">
        <v>17</v>
      </c>
      <c r="Q3" s="123" t="s">
        <v>14</v>
      </c>
      <c r="R3" s="123" t="s">
        <v>10</v>
      </c>
    </row>
    <row r="4" spans="1:18" x14ac:dyDescent="0.35">
      <c r="A4" s="1" t="s">
        <v>181</v>
      </c>
      <c r="B4" s="1" t="str">
        <f>VLOOKUP(A4,'Table S2 Appendix'!$A$2:$H$162,8,0)</f>
        <v>Lesotho</v>
      </c>
      <c r="C4" s="3">
        <v>3.6271135999999999</v>
      </c>
      <c r="D4" s="3">
        <f>(EXP(C4)^(1/(1-5))-1)*100</f>
        <v>-59.617691284087115</v>
      </c>
      <c r="E4" s="3">
        <v>0.64440642999999997</v>
      </c>
      <c r="F4" s="3">
        <v>5.6286117000000004</v>
      </c>
      <c r="G4" s="3">
        <v>1.817E-8</v>
      </c>
      <c r="H4" s="3">
        <v>2.3641002000000002</v>
      </c>
      <c r="I4" s="3">
        <v>4.8901269999999997</v>
      </c>
      <c r="J4" s="2" t="s">
        <v>17</v>
      </c>
      <c r="K4" s="16">
        <f>IF($J4=$K$3,$C4,"")</f>
        <v>3.6271135999999999</v>
      </c>
      <c r="L4" s="16" t="str">
        <f>IF($J4=$L$3,$C4,"")</f>
        <v/>
      </c>
      <c r="M4" s="16" t="str">
        <f>IF($J4=$M$3,$C4,"")</f>
        <v/>
      </c>
      <c r="N4" s="16" t="str">
        <f>IF($J4=$N$3,$C4,"")</f>
        <v/>
      </c>
      <c r="O4" s="2" t="s">
        <v>10</v>
      </c>
      <c r="P4" s="16" t="str">
        <f>IF($O4=$P$3,$C4,"")</f>
        <v/>
      </c>
      <c r="Q4" s="16" t="str">
        <f>IF($O4=$Q$3,$C4,"")</f>
        <v/>
      </c>
      <c r="R4" s="16">
        <f>IF($O4=$R$3,$C4,"")</f>
        <v>3.6271135999999999</v>
      </c>
    </row>
    <row r="5" spans="1:18" x14ac:dyDescent="0.35">
      <c r="A5" s="1" t="s">
        <v>53</v>
      </c>
      <c r="B5" s="1" t="str">
        <f>VLOOKUP(A5,'Table S2 Appendix'!$A$2:$H$162,8,0)</f>
        <v>Botswana</v>
      </c>
      <c r="C5" s="3">
        <v>3.5245747999999999</v>
      </c>
      <c r="D5" s="3">
        <f t="shared" ref="D5:D68" si="0">(EXP(C5)^(1/(1-5))-1)*100</f>
        <v>-58.569120435957011</v>
      </c>
      <c r="E5" s="3">
        <v>0.56482261</v>
      </c>
      <c r="F5" s="3">
        <v>6.2401448000000004</v>
      </c>
      <c r="G5" s="3">
        <v>4.372E-10</v>
      </c>
      <c r="H5" s="3">
        <v>2.4175428999999999</v>
      </c>
      <c r="I5" s="3">
        <v>4.6316068000000001</v>
      </c>
      <c r="J5" s="2" t="s">
        <v>17</v>
      </c>
      <c r="K5" s="16">
        <f t="shared" ref="K5:K68" si="1">IF($J5=$K$3,$C5,"")</f>
        <v>3.5245747999999999</v>
      </c>
      <c r="L5" s="16" t="str">
        <f t="shared" ref="L5:L68" si="2">IF($J5=$L$3,$C5,"")</f>
        <v/>
      </c>
      <c r="M5" s="16" t="str">
        <f t="shared" ref="M5:M68" si="3">IF($J5=$M$3,$C5,"")</f>
        <v/>
      </c>
      <c r="N5" s="16" t="str">
        <f t="shared" ref="N5:N68" si="4">IF($J5=$N$3,$C5,"")</f>
        <v/>
      </c>
      <c r="O5" s="2" t="s">
        <v>17</v>
      </c>
      <c r="P5" s="16">
        <f t="shared" ref="P5:P68" si="5">IF($O5=$P$3,$C5,"")</f>
        <v>3.5245747999999999</v>
      </c>
      <c r="Q5" s="16" t="str">
        <f t="shared" ref="Q5:Q68" si="6">IF($O5=$Q$3,$C5,"")</f>
        <v/>
      </c>
      <c r="R5" s="16" t="str">
        <f t="shared" ref="R5:R68" si="7">IF($O5=$R$3,$C5,"")</f>
        <v/>
      </c>
    </row>
    <row r="6" spans="1:18" x14ac:dyDescent="0.35">
      <c r="A6" s="1" t="s">
        <v>69</v>
      </c>
      <c r="B6" s="1" t="str">
        <f>VLOOKUP(A6,'Table S2 Appendix'!$A$2:$H$162,8,0)</f>
        <v>Democratic Republic of the Congo</v>
      </c>
      <c r="C6" s="3">
        <v>3.4208881999999998</v>
      </c>
      <c r="D6" s="3">
        <f t="shared" si="0"/>
        <v>-57.481123256653213</v>
      </c>
      <c r="E6" s="3">
        <v>0.60797175999999997</v>
      </c>
      <c r="F6" s="3">
        <v>5.6267223</v>
      </c>
      <c r="G6" s="3">
        <v>1.8369999999999998E-8</v>
      </c>
      <c r="H6" s="3">
        <v>2.2292855</v>
      </c>
      <c r="I6" s="3">
        <v>4.6124910000000003</v>
      </c>
      <c r="J6" s="2" t="s">
        <v>17</v>
      </c>
      <c r="K6" s="16">
        <f t="shared" si="1"/>
        <v>3.4208881999999998</v>
      </c>
      <c r="L6" s="16" t="str">
        <f t="shared" si="2"/>
        <v/>
      </c>
      <c r="M6" s="16" t="str">
        <f t="shared" si="3"/>
        <v/>
      </c>
      <c r="N6" s="16" t="str">
        <f t="shared" si="4"/>
        <v/>
      </c>
      <c r="O6" s="2" t="s">
        <v>10</v>
      </c>
      <c r="P6" s="16" t="str">
        <f t="shared" si="5"/>
        <v/>
      </c>
      <c r="Q6" s="16" t="str">
        <f t="shared" si="6"/>
        <v/>
      </c>
      <c r="R6" s="16">
        <f t="shared" si="7"/>
        <v>3.4208881999999998</v>
      </c>
    </row>
    <row r="7" spans="1:18" x14ac:dyDescent="0.35">
      <c r="A7" s="1" t="s">
        <v>137</v>
      </c>
      <c r="B7" s="1" t="str">
        <f>VLOOKUP(A7,'Table S2 Appendix'!$A$2:$H$162,8,0)</f>
        <v>Haiti</v>
      </c>
      <c r="C7" s="3">
        <v>3.0046738999999998</v>
      </c>
      <c r="D7" s="3">
        <f t="shared" si="0"/>
        <v>-52.818507342324537</v>
      </c>
      <c r="E7" s="3">
        <v>0.73941444000000001</v>
      </c>
      <c r="F7" s="3">
        <v>4.0635857</v>
      </c>
      <c r="G7" s="3">
        <v>4.8319999999999998E-5</v>
      </c>
      <c r="H7" s="3">
        <v>1.5554482999999999</v>
      </c>
      <c r="I7" s="3">
        <v>4.4538995999999997</v>
      </c>
      <c r="J7" s="2" t="s">
        <v>17</v>
      </c>
      <c r="K7" s="16">
        <f t="shared" si="1"/>
        <v>3.0046738999999998</v>
      </c>
      <c r="L7" s="16" t="str">
        <f t="shared" si="2"/>
        <v/>
      </c>
      <c r="M7" s="16" t="str">
        <f t="shared" si="3"/>
        <v/>
      </c>
      <c r="N7" s="16" t="str">
        <f t="shared" si="4"/>
        <v/>
      </c>
      <c r="O7" s="2" t="s">
        <v>10</v>
      </c>
      <c r="P7" s="16" t="str">
        <f t="shared" si="5"/>
        <v/>
      </c>
      <c r="Q7" s="16" t="str">
        <f t="shared" si="6"/>
        <v/>
      </c>
      <c r="R7" s="16">
        <f t="shared" si="7"/>
        <v>3.0046738999999998</v>
      </c>
    </row>
    <row r="8" spans="1:18" x14ac:dyDescent="0.35">
      <c r="A8" s="1" t="s">
        <v>51</v>
      </c>
      <c r="B8" s="1" t="str">
        <f>VLOOKUP(A8,'Table S2 Appendix'!$A$2:$H$162,8,0)</f>
        <v>Brunei Darussalam</v>
      </c>
      <c r="C8" s="3">
        <v>2.7853213000000001</v>
      </c>
      <c r="D8" s="3">
        <f t="shared" si="0"/>
        <v>-50.158904180350163</v>
      </c>
      <c r="E8" s="3">
        <v>0.65145282000000004</v>
      </c>
      <c r="F8" s="3">
        <v>4.2755533999999997</v>
      </c>
      <c r="G8" s="3">
        <v>1.9069999999999999E-5</v>
      </c>
      <c r="H8" s="3">
        <v>1.5084972999999999</v>
      </c>
      <c r="I8" s="3">
        <v>4.0621454000000004</v>
      </c>
      <c r="J8" s="2" t="s">
        <v>9</v>
      </c>
      <c r="K8" s="16" t="str">
        <f t="shared" si="1"/>
        <v/>
      </c>
      <c r="L8" s="16" t="str">
        <f t="shared" si="2"/>
        <v/>
      </c>
      <c r="M8" s="16" t="str">
        <f t="shared" si="3"/>
        <v/>
      </c>
      <c r="N8" s="16">
        <f t="shared" si="4"/>
        <v>2.7853213000000001</v>
      </c>
      <c r="O8" s="2" t="s">
        <v>17</v>
      </c>
      <c r="P8" s="16">
        <f t="shared" si="5"/>
        <v>2.7853213000000001</v>
      </c>
      <c r="Q8" s="16" t="str">
        <f t="shared" si="6"/>
        <v/>
      </c>
      <c r="R8" s="16" t="str">
        <f t="shared" si="7"/>
        <v/>
      </c>
    </row>
    <row r="9" spans="1:18" x14ac:dyDescent="0.35">
      <c r="A9" s="1" t="s">
        <v>35</v>
      </c>
      <c r="B9" s="1" t="str">
        <f>VLOOKUP(A9,'Table S2 Appendix'!$A$2:$H$162,8,0)</f>
        <v>Burkina Faso</v>
      </c>
      <c r="C9" s="3">
        <v>2.7226786000000001</v>
      </c>
      <c r="D9" s="3">
        <f t="shared" si="0"/>
        <v>-49.372215013728606</v>
      </c>
      <c r="E9" s="3">
        <v>0.52204170000000005</v>
      </c>
      <c r="F9" s="3">
        <v>5.2154426999999997</v>
      </c>
      <c r="G9" s="3">
        <v>1.8339999999999999E-7</v>
      </c>
      <c r="H9" s="3">
        <v>1.6994956000000001</v>
      </c>
      <c r="I9" s="3">
        <v>3.7458615000000002</v>
      </c>
      <c r="J9" s="2" t="s">
        <v>17</v>
      </c>
      <c r="K9" s="16">
        <f t="shared" si="1"/>
        <v>2.7226786000000001</v>
      </c>
      <c r="L9" s="16" t="str">
        <f t="shared" si="2"/>
        <v/>
      </c>
      <c r="M9" s="16" t="str">
        <f t="shared" si="3"/>
        <v/>
      </c>
      <c r="N9" s="16" t="str">
        <f t="shared" si="4"/>
        <v/>
      </c>
      <c r="O9" s="2" t="s">
        <v>10</v>
      </c>
      <c r="P9" s="16" t="str">
        <f t="shared" si="5"/>
        <v/>
      </c>
      <c r="Q9" s="16" t="str">
        <f t="shared" si="6"/>
        <v/>
      </c>
      <c r="R9" s="16">
        <f t="shared" si="7"/>
        <v>2.7226786000000001</v>
      </c>
    </row>
    <row r="10" spans="1:18" x14ac:dyDescent="0.35">
      <c r="A10" s="1" t="s">
        <v>45</v>
      </c>
      <c r="B10" s="1" t="str">
        <f>VLOOKUP(A10,'Table S2 Appendix'!$A$2:$H$162,8,0)</f>
        <v>Bolivia, Plurinational State of</v>
      </c>
      <c r="C10" s="3">
        <v>2.5455798999999999</v>
      </c>
      <c r="D10" s="3">
        <f t="shared" si="0"/>
        <v>-47.080324306454756</v>
      </c>
      <c r="E10" s="3">
        <v>0.33015044999999998</v>
      </c>
      <c r="F10" s="3">
        <v>7.7103631000000004</v>
      </c>
      <c r="G10" s="3">
        <v>1.2549999999999999E-14</v>
      </c>
      <c r="H10" s="3">
        <v>1.8984969</v>
      </c>
      <c r="I10" s="3">
        <v>3.1926629000000002</v>
      </c>
      <c r="J10" s="2" t="s">
        <v>9</v>
      </c>
      <c r="K10" s="16" t="str">
        <f t="shared" si="1"/>
        <v/>
      </c>
      <c r="L10" s="16" t="str">
        <f t="shared" si="2"/>
        <v/>
      </c>
      <c r="M10" s="16" t="str">
        <f t="shared" si="3"/>
        <v/>
      </c>
      <c r="N10" s="16">
        <f t="shared" si="4"/>
        <v>2.5455798999999999</v>
      </c>
      <c r="O10" s="2" t="s">
        <v>17</v>
      </c>
      <c r="P10" s="16">
        <f t="shared" si="5"/>
        <v>2.5455798999999999</v>
      </c>
      <c r="Q10" s="16" t="str">
        <f t="shared" si="6"/>
        <v/>
      </c>
      <c r="R10" s="16" t="str">
        <f t="shared" si="7"/>
        <v/>
      </c>
    </row>
    <row r="11" spans="1:18" x14ac:dyDescent="0.35">
      <c r="A11" s="1" t="s">
        <v>289</v>
      </c>
      <c r="B11" s="1" t="str">
        <f>VLOOKUP(A11,'Table S2 Appendix'!$A$2:$H$162,8,0)</f>
        <v>Chad</v>
      </c>
      <c r="C11" s="3">
        <v>2.4635125000000002</v>
      </c>
      <c r="D11" s="3">
        <f t="shared" si="0"/>
        <v>-45.983364659282969</v>
      </c>
      <c r="E11" s="3">
        <v>0.65355423999999995</v>
      </c>
      <c r="F11" s="3">
        <v>3.7694078000000002</v>
      </c>
      <c r="G11" s="3">
        <v>1.6364E-4</v>
      </c>
      <c r="H11" s="3">
        <v>1.1825696999999999</v>
      </c>
      <c r="I11" s="3">
        <v>3.7444552999999998</v>
      </c>
      <c r="J11" s="2" t="s">
        <v>9</v>
      </c>
      <c r="K11" s="16" t="str">
        <f t="shared" si="1"/>
        <v/>
      </c>
      <c r="L11" s="16" t="str">
        <f t="shared" si="2"/>
        <v/>
      </c>
      <c r="M11" s="16" t="str">
        <f t="shared" si="3"/>
        <v/>
      </c>
      <c r="N11" s="16">
        <f t="shared" si="4"/>
        <v>2.4635125000000002</v>
      </c>
      <c r="O11" s="2" t="s">
        <v>10</v>
      </c>
      <c r="P11" s="16" t="str">
        <f t="shared" si="5"/>
        <v/>
      </c>
      <c r="Q11" s="16" t="str">
        <f t="shared" si="6"/>
        <v/>
      </c>
      <c r="R11" s="16">
        <f t="shared" si="7"/>
        <v>2.4635125000000002</v>
      </c>
    </row>
    <row r="12" spans="1:18" x14ac:dyDescent="0.35">
      <c r="A12" s="1" t="s">
        <v>195</v>
      </c>
      <c r="B12" s="1" t="str">
        <f>VLOOKUP(A12,'Table S2 Appendix'!$A$2:$H$162,8,0)</f>
        <v>Madagascar</v>
      </c>
      <c r="C12" s="3">
        <v>2.3477141000000001</v>
      </c>
      <c r="D12" s="3">
        <f t="shared" si="0"/>
        <v>-44.396749543916094</v>
      </c>
      <c r="E12" s="3">
        <v>0.36806650000000002</v>
      </c>
      <c r="F12" s="3">
        <v>6.3785052999999996</v>
      </c>
      <c r="G12" s="3">
        <v>1.7879999999999999E-10</v>
      </c>
      <c r="H12" s="3">
        <v>1.626317</v>
      </c>
      <c r="I12" s="3">
        <v>3.0691112</v>
      </c>
      <c r="J12" s="2" t="s">
        <v>17</v>
      </c>
      <c r="K12" s="16">
        <f t="shared" si="1"/>
        <v>2.3477141000000001</v>
      </c>
      <c r="L12" s="16" t="str">
        <f t="shared" si="2"/>
        <v/>
      </c>
      <c r="M12" s="16" t="str">
        <f t="shared" si="3"/>
        <v/>
      </c>
      <c r="N12" s="16" t="str">
        <f t="shared" si="4"/>
        <v/>
      </c>
      <c r="O12" s="2" t="s">
        <v>10</v>
      </c>
      <c r="P12" s="16" t="str">
        <f t="shared" si="5"/>
        <v/>
      </c>
      <c r="Q12" s="16" t="str">
        <f t="shared" si="6"/>
        <v/>
      </c>
      <c r="R12" s="16">
        <f t="shared" si="7"/>
        <v>2.3477141000000001</v>
      </c>
    </row>
    <row r="13" spans="1:18" x14ac:dyDescent="0.35">
      <c r="A13" s="1" t="s">
        <v>203</v>
      </c>
      <c r="B13" s="1" t="str">
        <f>VLOOKUP(A13,'Table S2 Appendix'!$A$2:$H$162,8,0)</f>
        <v>Mali</v>
      </c>
      <c r="C13" s="3">
        <v>2.3171005</v>
      </c>
      <c r="D13" s="3">
        <f t="shared" si="0"/>
        <v>-43.969562997303193</v>
      </c>
      <c r="E13" s="3">
        <v>0.62262167000000002</v>
      </c>
      <c r="F13" s="3">
        <v>3.7215224999999998</v>
      </c>
      <c r="G13" s="3">
        <v>1.9803E-4</v>
      </c>
      <c r="H13" s="3">
        <v>1.0967845000000001</v>
      </c>
      <c r="I13" s="3">
        <v>3.5374165999999998</v>
      </c>
      <c r="J13" s="2" t="s">
        <v>17</v>
      </c>
      <c r="K13" s="16">
        <f t="shared" si="1"/>
        <v>2.3171005</v>
      </c>
      <c r="L13" s="16" t="str">
        <f t="shared" si="2"/>
        <v/>
      </c>
      <c r="M13" s="16" t="str">
        <f t="shared" si="3"/>
        <v/>
      </c>
      <c r="N13" s="16" t="str">
        <f t="shared" si="4"/>
        <v/>
      </c>
      <c r="O13" s="2" t="s">
        <v>10</v>
      </c>
      <c r="P13" s="16" t="str">
        <f t="shared" si="5"/>
        <v/>
      </c>
      <c r="Q13" s="16" t="str">
        <f t="shared" si="6"/>
        <v/>
      </c>
      <c r="R13" s="16">
        <f t="shared" si="7"/>
        <v>2.3171005</v>
      </c>
    </row>
    <row r="14" spans="1:18" x14ac:dyDescent="0.35">
      <c r="A14" s="1" t="s">
        <v>287</v>
      </c>
      <c r="B14" s="1" t="str">
        <f>VLOOKUP(A14,'Table S2 Appendix'!$A$2:$H$162,8,0)</f>
        <v>Seychelles</v>
      </c>
      <c r="C14" s="3">
        <v>2.2884943</v>
      </c>
      <c r="D14" s="3">
        <f t="shared" si="0"/>
        <v>-43.567422274759068</v>
      </c>
      <c r="E14" s="3">
        <v>0.59124189999999999</v>
      </c>
      <c r="F14" s="3">
        <v>3.8706564999999999</v>
      </c>
      <c r="G14" s="3">
        <v>1.0854E-4</v>
      </c>
      <c r="H14" s="3">
        <v>1.1296815</v>
      </c>
      <c r="I14" s="3">
        <v>3.4473072</v>
      </c>
      <c r="J14" s="2" t="s">
        <v>17</v>
      </c>
      <c r="K14" s="16">
        <f t="shared" si="1"/>
        <v>2.2884943</v>
      </c>
      <c r="L14" s="16" t="str">
        <f t="shared" si="2"/>
        <v/>
      </c>
      <c r="M14" s="16" t="str">
        <f t="shared" si="3"/>
        <v/>
      </c>
      <c r="N14" s="16" t="str">
        <f t="shared" si="4"/>
        <v/>
      </c>
      <c r="O14" s="2" t="s">
        <v>17</v>
      </c>
      <c r="P14" s="16">
        <f t="shared" si="5"/>
        <v>2.2884943</v>
      </c>
      <c r="Q14" s="16" t="str">
        <f t="shared" si="6"/>
        <v/>
      </c>
      <c r="R14" s="16" t="str">
        <f t="shared" si="7"/>
        <v/>
      </c>
    </row>
    <row r="15" spans="1:18" x14ac:dyDescent="0.35">
      <c r="A15" s="1" t="s">
        <v>77</v>
      </c>
      <c r="B15" s="1" t="str">
        <f>VLOOKUP(A15,'Table S2 Appendix'!$A$2:$H$162,8,0)</f>
        <v>Costa Rica</v>
      </c>
      <c r="C15" s="3">
        <v>2.2204088</v>
      </c>
      <c r="D15" s="3">
        <f t="shared" si="0"/>
        <v>-42.598640599071388</v>
      </c>
      <c r="E15" s="3">
        <v>0.26763261999999999</v>
      </c>
      <c r="F15" s="3">
        <v>8.2964804000000001</v>
      </c>
      <c r="G15" s="3">
        <v>1.072E-16</v>
      </c>
      <c r="H15" s="3">
        <v>1.6958584999999999</v>
      </c>
      <c r="I15" s="3">
        <v>2.7449591</v>
      </c>
      <c r="J15" s="2" t="s">
        <v>17</v>
      </c>
      <c r="K15" s="16">
        <f t="shared" si="1"/>
        <v>2.2204088</v>
      </c>
      <c r="L15" s="16" t="str">
        <f t="shared" si="2"/>
        <v/>
      </c>
      <c r="M15" s="16" t="str">
        <f t="shared" si="3"/>
        <v/>
      </c>
      <c r="N15" s="16" t="str">
        <f t="shared" si="4"/>
        <v/>
      </c>
      <c r="O15" s="2" t="s">
        <v>17</v>
      </c>
      <c r="P15" s="16">
        <f t="shared" si="5"/>
        <v>2.2204088</v>
      </c>
      <c r="Q15" s="16" t="str">
        <f t="shared" si="6"/>
        <v/>
      </c>
      <c r="R15" s="16" t="str">
        <f t="shared" si="7"/>
        <v/>
      </c>
    </row>
    <row r="16" spans="1:18" x14ac:dyDescent="0.35">
      <c r="A16" s="1" t="s">
        <v>133</v>
      </c>
      <c r="B16" s="1" t="str">
        <f>VLOOKUP(A16,'Table S2 Appendix'!$A$2:$H$162,8,0)</f>
        <v>Honduras</v>
      </c>
      <c r="C16" s="3">
        <v>2.1826978000000001</v>
      </c>
      <c r="D16" s="3">
        <f t="shared" si="0"/>
        <v>-42.054915910054333</v>
      </c>
      <c r="E16" s="3">
        <v>0.37076452999999998</v>
      </c>
      <c r="F16" s="3">
        <v>5.8870189000000002</v>
      </c>
      <c r="G16" s="3">
        <v>3.9320000000000001E-9</v>
      </c>
      <c r="H16" s="3">
        <v>1.4560127</v>
      </c>
      <c r="I16" s="3">
        <v>2.9093829000000002</v>
      </c>
      <c r="J16" s="2" t="s">
        <v>17</v>
      </c>
      <c r="K16" s="16">
        <f t="shared" si="1"/>
        <v>2.1826978000000001</v>
      </c>
      <c r="L16" s="16" t="str">
        <f t="shared" si="2"/>
        <v/>
      </c>
      <c r="M16" s="16" t="str">
        <f t="shared" si="3"/>
        <v/>
      </c>
      <c r="N16" s="16" t="str">
        <f t="shared" si="4"/>
        <v/>
      </c>
      <c r="O16" s="2" t="s">
        <v>17</v>
      </c>
      <c r="P16" s="16">
        <f t="shared" si="5"/>
        <v>2.1826978000000001</v>
      </c>
      <c r="Q16" s="16" t="str">
        <f t="shared" si="6"/>
        <v/>
      </c>
      <c r="R16" s="16" t="str">
        <f t="shared" si="7"/>
        <v/>
      </c>
    </row>
    <row r="17" spans="1:18" x14ac:dyDescent="0.35">
      <c r="A17" s="1" t="s">
        <v>93</v>
      </c>
      <c r="B17" s="1" t="str">
        <f>VLOOKUP(A17,'Table S2 Appendix'!$A$2:$H$162,8,0)</f>
        <v>Dominican Republic</v>
      </c>
      <c r="C17" s="3">
        <v>2.1574727999999999</v>
      </c>
      <c r="D17" s="3">
        <f t="shared" si="0"/>
        <v>-41.688345094749081</v>
      </c>
      <c r="E17" s="3">
        <v>0.29042324000000003</v>
      </c>
      <c r="F17" s="3">
        <v>7.4287194000000003</v>
      </c>
      <c r="G17" s="3">
        <v>1.097E-13</v>
      </c>
      <c r="H17" s="3">
        <v>1.5882537000000001</v>
      </c>
      <c r="I17" s="3">
        <v>2.7266919000000001</v>
      </c>
      <c r="J17" s="2" t="s">
        <v>17</v>
      </c>
      <c r="K17" s="16">
        <f t="shared" si="1"/>
        <v>2.1574727999999999</v>
      </c>
      <c r="L17" s="16" t="str">
        <f t="shared" si="2"/>
        <v/>
      </c>
      <c r="M17" s="16" t="str">
        <f t="shared" si="3"/>
        <v/>
      </c>
      <c r="N17" s="16" t="str">
        <f t="shared" si="4"/>
        <v/>
      </c>
      <c r="O17" s="2" t="s">
        <v>17</v>
      </c>
      <c r="P17" s="16">
        <f t="shared" si="5"/>
        <v>2.1574727999999999</v>
      </c>
      <c r="Q17" s="16" t="str">
        <f t="shared" si="6"/>
        <v/>
      </c>
      <c r="R17" s="16" t="str">
        <f t="shared" si="7"/>
        <v/>
      </c>
    </row>
    <row r="18" spans="1:18" x14ac:dyDescent="0.35">
      <c r="A18" s="1" t="s">
        <v>75</v>
      </c>
      <c r="B18" s="1" t="str">
        <f>VLOOKUP(A18,'Table S2 Appendix'!$A$2:$H$162,8,0)</f>
        <v>Cabo Verde</v>
      </c>
      <c r="C18" s="3">
        <v>2.1090494999999998</v>
      </c>
      <c r="D18" s="3">
        <f t="shared" si="0"/>
        <v>-40.978144295073051</v>
      </c>
      <c r="E18" s="3">
        <v>0.62614362999999995</v>
      </c>
      <c r="F18" s="3">
        <v>3.3683158999999998</v>
      </c>
      <c r="G18" s="3">
        <v>7.5628999999999996E-4</v>
      </c>
      <c r="H18" s="3">
        <v>0.88183058000000003</v>
      </c>
      <c r="I18" s="3">
        <v>3.3362685000000001</v>
      </c>
      <c r="J18" s="2" t="s">
        <v>17</v>
      </c>
      <c r="K18" s="16">
        <f t="shared" si="1"/>
        <v>2.1090494999999998</v>
      </c>
      <c r="L18" s="16" t="str">
        <f t="shared" si="2"/>
        <v/>
      </c>
      <c r="M18" s="16" t="str">
        <f t="shared" si="3"/>
        <v/>
      </c>
      <c r="N18" s="16" t="str">
        <f t="shared" si="4"/>
        <v/>
      </c>
      <c r="O18" s="2" t="s">
        <v>17</v>
      </c>
      <c r="P18" s="16">
        <f t="shared" si="5"/>
        <v>2.1090494999999998</v>
      </c>
      <c r="Q18" s="16" t="str">
        <f t="shared" si="6"/>
        <v/>
      </c>
      <c r="R18" s="16" t="str">
        <f t="shared" si="7"/>
        <v/>
      </c>
    </row>
    <row r="19" spans="1:18" x14ac:dyDescent="0.35">
      <c r="A19" s="1" t="s">
        <v>229</v>
      </c>
      <c r="B19" s="1" t="str">
        <f>VLOOKUP(A19,'Table S2 Appendix'!$A$2:$H$162,8,0)</f>
        <v>Nicaragua</v>
      </c>
      <c r="C19" s="3">
        <v>2.0481660000000002</v>
      </c>
      <c r="D19" s="3">
        <f t="shared" si="0"/>
        <v>-40.072908241359571</v>
      </c>
      <c r="E19" s="3">
        <v>0.54119596000000003</v>
      </c>
      <c r="F19" s="3">
        <v>3.7845181999999999</v>
      </c>
      <c r="G19" s="3">
        <v>1.5401E-4</v>
      </c>
      <c r="H19" s="3">
        <v>0.98744138999999997</v>
      </c>
      <c r="I19" s="3">
        <v>3.1088906000000001</v>
      </c>
      <c r="J19" s="2" t="s">
        <v>17</v>
      </c>
      <c r="K19" s="16">
        <f t="shared" si="1"/>
        <v>2.0481660000000002</v>
      </c>
      <c r="L19" s="16" t="str">
        <f t="shared" si="2"/>
        <v/>
      </c>
      <c r="M19" s="16" t="str">
        <f t="shared" si="3"/>
        <v/>
      </c>
      <c r="N19" s="16" t="str">
        <f t="shared" si="4"/>
        <v/>
      </c>
      <c r="O19" s="2" t="s">
        <v>17</v>
      </c>
      <c r="P19" s="16">
        <f t="shared" si="5"/>
        <v>2.0481660000000002</v>
      </c>
      <c r="Q19" s="16" t="str">
        <f t="shared" si="6"/>
        <v/>
      </c>
      <c r="R19" s="16" t="str">
        <f t="shared" si="7"/>
        <v/>
      </c>
    </row>
    <row r="20" spans="1:18" x14ac:dyDescent="0.35">
      <c r="A20" s="1" t="s">
        <v>331</v>
      </c>
      <c r="B20" s="1" t="str">
        <f>VLOOKUP(A20,'Table S2 Appendix'!$A$2:$H$162,8,0)</f>
        <v>Zambia</v>
      </c>
      <c r="C20" s="3">
        <v>1.9851890000000001</v>
      </c>
      <c r="D20" s="3">
        <f t="shared" si="0"/>
        <v>-39.121934587439441</v>
      </c>
      <c r="E20" s="3">
        <v>0.65698060000000003</v>
      </c>
      <c r="F20" s="3">
        <v>3.0216858000000002</v>
      </c>
      <c r="G20" s="3">
        <v>2.5137100000000002E-3</v>
      </c>
      <c r="H20" s="3">
        <v>0.69753063999999998</v>
      </c>
      <c r="I20" s="3">
        <v>3.2728473</v>
      </c>
      <c r="J20" s="2" t="s">
        <v>17</v>
      </c>
      <c r="K20" s="16">
        <f t="shared" si="1"/>
        <v>1.9851890000000001</v>
      </c>
      <c r="L20" s="16" t="str">
        <f t="shared" si="2"/>
        <v/>
      </c>
      <c r="M20" s="16" t="str">
        <f t="shared" si="3"/>
        <v/>
      </c>
      <c r="N20" s="16" t="str">
        <f t="shared" si="4"/>
        <v/>
      </c>
      <c r="O20" s="2" t="s">
        <v>10</v>
      </c>
      <c r="P20" s="16" t="str">
        <f t="shared" si="5"/>
        <v/>
      </c>
      <c r="Q20" s="16" t="str">
        <f t="shared" si="6"/>
        <v/>
      </c>
      <c r="R20" s="16">
        <f t="shared" si="7"/>
        <v>1.9851890000000001</v>
      </c>
    </row>
    <row r="21" spans="1:18" x14ac:dyDescent="0.35">
      <c r="A21" s="1" t="s">
        <v>175</v>
      </c>
      <c r="B21" s="1" t="str">
        <f>VLOOKUP(A21,'Table S2 Appendix'!$A$2:$H$162,8,0)</f>
        <v>Saint Lucia</v>
      </c>
      <c r="C21" s="3">
        <v>1.9798566</v>
      </c>
      <c r="D21" s="3">
        <f t="shared" si="0"/>
        <v>-39.040723919494226</v>
      </c>
      <c r="E21" s="3">
        <v>0.43002364999999998</v>
      </c>
      <c r="F21" s="3">
        <v>4.6040644000000004</v>
      </c>
      <c r="G21" s="3">
        <v>4.143E-6</v>
      </c>
      <c r="H21" s="3">
        <v>1.1370256999999999</v>
      </c>
      <c r="I21" s="3">
        <v>2.8226874</v>
      </c>
      <c r="J21" s="2" t="s">
        <v>17</v>
      </c>
      <c r="K21" s="16">
        <f t="shared" si="1"/>
        <v>1.9798566</v>
      </c>
      <c r="L21" s="16" t="str">
        <f t="shared" si="2"/>
        <v/>
      </c>
      <c r="M21" s="16" t="str">
        <f t="shared" si="3"/>
        <v/>
      </c>
      <c r="N21" s="16" t="str">
        <f t="shared" si="4"/>
        <v/>
      </c>
      <c r="O21" s="2" t="s">
        <v>17</v>
      </c>
      <c r="P21" s="16">
        <f t="shared" si="5"/>
        <v>1.9798566</v>
      </c>
      <c r="Q21" s="16" t="str">
        <f t="shared" si="6"/>
        <v/>
      </c>
      <c r="R21" s="16" t="str">
        <f t="shared" si="7"/>
        <v/>
      </c>
    </row>
    <row r="22" spans="1:18" x14ac:dyDescent="0.35">
      <c r="A22" s="1" t="s">
        <v>119</v>
      </c>
      <c r="B22" s="1" t="str">
        <f>VLOOKUP(A22,'Table S2 Appendix'!$A$2:$H$162,8,0)</f>
        <v>The Gambia</v>
      </c>
      <c r="C22" s="3">
        <v>1.9669285000000001</v>
      </c>
      <c r="D22" s="3">
        <f t="shared" si="0"/>
        <v>-38.843383282068054</v>
      </c>
      <c r="E22" s="3">
        <v>0.55196078999999998</v>
      </c>
      <c r="F22" s="3">
        <v>3.5635295</v>
      </c>
      <c r="G22" s="3">
        <v>3.659E-4</v>
      </c>
      <c r="H22" s="3">
        <v>0.88510527000000006</v>
      </c>
      <c r="I22" s="3">
        <v>3.0487517999999998</v>
      </c>
      <c r="J22" s="2" t="s">
        <v>17</v>
      </c>
      <c r="K22" s="16">
        <f t="shared" si="1"/>
        <v>1.9669285000000001</v>
      </c>
      <c r="L22" s="16" t="str">
        <f t="shared" si="2"/>
        <v/>
      </c>
      <c r="M22" s="16" t="str">
        <f t="shared" si="3"/>
        <v/>
      </c>
      <c r="N22" s="16" t="str">
        <f t="shared" si="4"/>
        <v/>
      </c>
      <c r="O22" s="2" t="s">
        <v>10</v>
      </c>
      <c r="P22" s="16" t="str">
        <f t="shared" si="5"/>
        <v/>
      </c>
      <c r="Q22" s="16" t="str">
        <f t="shared" si="6"/>
        <v/>
      </c>
      <c r="R22" s="16">
        <f t="shared" si="7"/>
        <v>1.9669285000000001</v>
      </c>
    </row>
    <row r="23" spans="1:18" x14ac:dyDescent="0.35">
      <c r="A23" s="1" t="s">
        <v>249</v>
      </c>
      <c r="B23" s="1" t="str">
        <f>VLOOKUP(A23,'Table S2 Appendix'!$A$2:$H$162,8,0)</f>
        <v>Papua New Guinea</v>
      </c>
      <c r="C23" s="3">
        <v>1.8439496</v>
      </c>
      <c r="D23" s="3">
        <f t="shared" si="0"/>
        <v>-36.933937632814917</v>
      </c>
      <c r="E23" s="3">
        <v>0.62131340000000002</v>
      </c>
      <c r="F23" s="3">
        <v>2.9678252000000001</v>
      </c>
      <c r="G23" s="3">
        <v>2.9991499999999999E-3</v>
      </c>
      <c r="H23" s="3">
        <v>0.62619767999999998</v>
      </c>
      <c r="I23" s="3">
        <v>3.0617014999999999</v>
      </c>
      <c r="J23" s="2" t="s">
        <v>9</v>
      </c>
      <c r="K23" s="16" t="str">
        <f t="shared" si="1"/>
        <v/>
      </c>
      <c r="L23" s="16" t="str">
        <f t="shared" si="2"/>
        <v/>
      </c>
      <c r="M23" s="16" t="str">
        <f t="shared" si="3"/>
        <v/>
      </c>
      <c r="N23" s="16">
        <f t="shared" si="4"/>
        <v>1.8439496</v>
      </c>
      <c r="O23" s="2" t="s">
        <v>17</v>
      </c>
      <c r="P23" s="16">
        <f t="shared" si="5"/>
        <v>1.8439496</v>
      </c>
      <c r="Q23" s="16" t="str">
        <f t="shared" si="6"/>
        <v/>
      </c>
      <c r="R23" s="16" t="str">
        <f t="shared" si="7"/>
        <v/>
      </c>
    </row>
    <row r="24" spans="1:18" x14ac:dyDescent="0.35">
      <c r="A24" s="1" t="s">
        <v>275</v>
      </c>
      <c r="B24" s="1" t="str">
        <f>VLOOKUP(A24,'Table S2 Appendix'!$A$2:$H$162,8,0)</f>
        <v>El Salvador</v>
      </c>
      <c r="C24" s="3">
        <v>1.8258928999999999</v>
      </c>
      <c r="D24" s="3">
        <f t="shared" si="0"/>
        <v>-36.648602849696765</v>
      </c>
      <c r="E24" s="3">
        <v>0.41354010000000002</v>
      </c>
      <c r="F24" s="3">
        <v>4.4152741000000004</v>
      </c>
      <c r="G24" s="3">
        <v>1.009E-5</v>
      </c>
      <c r="H24" s="3">
        <v>1.0153692000000001</v>
      </c>
      <c r="I24" s="3">
        <v>2.6364166</v>
      </c>
      <c r="J24" s="2" t="s">
        <v>17</v>
      </c>
      <c r="K24" s="16">
        <f t="shared" si="1"/>
        <v>1.8258928999999999</v>
      </c>
      <c r="L24" s="16" t="str">
        <f t="shared" si="2"/>
        <v/>
      </c>
      <c r="M24" s="16" t="str">
        <f t="shared" si="3"/>
        <v/>
      </c>
      <c r="N24" s="16" t="str">
        <f t="shared" si="4"/>
        <v/>
      </c>
      <c r="O24" s="2" t="s">
        <v>17</v>
      </c>
      <c r="P24" s="16">
        <f t="shared" si="5"/>
        <v>1.8258928999999999</v>
      </c>
      <c r="Q24" s="16" t="str">
        <f t="shared" si="6"/>
        <v/>
      </c>
      <c r="R24" s="16" t="str">
        <f t="shared" si="7"/>
        <v/>
      </c>
    </row>
    <row r="25" spans="1:18" x14ac:dyDescent="0.35">
      <c r="A25" s="1" t="s">
        <v>165</v>
      </c>
      <c r="B25" s="1" t="str">
        <f>VLOOKUP(A25,'Table S2 Appendix'!$A$2:$H$162,8,0)</f>
        <v>Cambodia</v>
      </c>
      <c r="C25" s="3">
        <v>1.8229880999999999</v>
      </c>
      <c r="D25" s="3">
        <f t="shared" si="0"/>
        <v>-36.602580356341441</v>
      </c>
      <c r="E25" s="3">
        <v>0.43197031000000002</v>
      </c>
      <c r="F25" s="3">
        <v>4.2201700000000004</v>
      </c>
      <c r="G25" s="3">
        <v>2.4409999999999998E-5</v>
      </c>
      <c r="H25" s="3">
        <v>0.97634188</v>
      </c>
      <c r="I25" s="3">
        <v>2.6696344000000001</v>
      </c>
      <c r="J25" s="2" t="s">
        <v>17</v>
      </c>
      <c r="K25" s="16">
        <f t="shared" si="1"/>
        <v>1.8229880999999999</v>
      </c>
      <c r="L25" s="16" t="str">
        <f t="shared" si="2"/>
        <v/>
      </c>
      <c r="M25" s="16" t="str">
        <f t="shared" si="3"/>
        <v/>
      </c>
      <c r="N25" s="16" t="str">
        <f t="shared" si="4"/>
        <v/>
      </c>
      <c r="O25" s="2" t="s">
        <v>10</v>
      </c>
      <c r="P25" s="16" t="str">
        <f t="shared" si="5"/>
        <v/>
      </c>
      <c r="Q25" s="16" t="str">
        <f t="shared" si="6"/>
        <v/>
      </c>
      <c r="R25" s="16">
        <f t="shared" si="7"/>
        <v>1.8229880999999999</v>
      </c>
    </row>
    <row r="26" spans="1:18" x14ac:dyDescent="0.35">
      <c r="A26" s="1" t="s">
        <v>213</v>
      </c>
      <c r="B26" s="1" t="str">
        <f>VLOOKUP(A26,'Table S2 Appendix'!$A$2:$H$162,8,0)</f>
        <v>Mozambique</v>
      </c>
      <c r="C26" s="3">
        <v>1.7836472000000001</v>
      </c>
      <c r="D26" s="3">
        <f t="shared" si="0"/>
        <v>-35.975976123951227</v>
      </c>
      <c r="E26" s="3">
        <v>0.46570239000000002</v>
      </c>
      <c r="F26" s="3">
        <v>3.8300152000000001</v>
      </c>
      <c r="G26" s="3">
        <v>1.2814E-4</v>
      </c>
      <c r="H26" s="3">
        <v>0.87088732999999996</v>
      </c>
      <c r="I26" s="3">
        <v>2.6964071000000001</v>
      </c>
      <c r="J26" s="2" t="s">
        <v>9</v>
      </c>
      <c r="K26" s="16" t="str">
        <f t="shared" si="1"/>
        <v/>
      </c>
      <c r="L26" s="16" t="str">
        <f t="shared" si="2"/>
        <v/>
      </c>
      <c r="M26" s="16" t="str">
        <f t="shared" si="3"/>
        <v/>
      </c>
      <c r="N26" s="16">
        <f t="shared" si="4"/>
        <v>1.7836472000000001</v>
      </c>
      <c r="O26" s="2" t="s">
        <v>10</v>
      </c>
      <c r="P26" s="16" t="str">
        <f t="shared" si="5"/>
        <v/>
      </c>
      <c r="Q26" s="16" t="str">
        <f t="shared" si="6"/>
        <v/>
      </c>
      <c r="R26" s="16">
        <f t="shared" si="7"/>
        <v>1.7836472000000001</v>
      </c>
    </row>
    <row r="27" spans="1:18" x14ac:dyDescent="0.35">
      <c r="A27" s="1" t="s">
        <v>199</v>
      </c>
      <c r="B27" s="1" t="str">
        <f>VLOOKUP(A27,'Table S2 Appendix'!$A$2:$H$162,8,0)</f>
        <v>Mexico</v>
      </c>
      <c r="C27" s="3">
        <v>1.7801422</v>
      </c>
      <c r="D27" s="3">
        <f t="shared" si="0"/>
        <v>-35.919850486576131</v>
      </c>
      <c r="E27" s="3">
        <v>0.36348656000000001</v>
      </c>
      <c r="F27" s="3">
        <v>4.8974085000000001</v>
      </c>
      <c r="G27" s="3">
        <v>9.710999999999999E-7</v>
      </c>
      <c r="H27" s="3">
        <v>1.0677216</v>
      </c>
      <c r="I27" s="3">
        <v>2.4925627000000001</v>
      </c>
      <c r="J27" s="2" t="s">
        <v>17</v>
      </c>
      <c r="K27" s="16">
        <f t="shared" si="1"/>
        <v>1.7801422</v>
      </c>
      <c r="L27" s="16" t="str">
        <f t="shared" si="2"/>
        <v/>
      </c>
      <c r="M27" s="16" t="str">
        <f t="shared" si="3"/>
        <v/>
      </c>
      <c r="N27" s="16" t="str">
        <f t="shared" si="4"/>
        <v/>
      </c>
      <c r="O27" s="2" t="s">
        <v>17</v>
      </c>
      <c r="P27" s="16">
        <f t="shared" si="5"/>
        <v>1.7801422</v>
      </c>
      <c r="Q27" s="16" t="str">
        <f t="shared" si="6"/>
        <v/>
      </c>
      <c r="R27" s="16" t="str">
        <f t="shared" si="7"/>
        <v/>
      </c>
    </row>
    <row r="28" spans="1:18" x14ac:dyDescent="0.35">
      <c r="A28" s="1" t="s">
        <v>277</v>
      </c>
      <c r="B28" s="1" t="str">
        <f>VLOOKUP(A28,'Table S2 Appendix'!$A$2:$H$162,8,0)</f>
        <v>Suriname</v>
      </c>
      <c r="C28" s="3">
        <v>1.7708511</v>
      </c>
      <c r="D28" s="3">
        <f t="shared" si="0"/>
        <v>-35.77083371807683</v>
      </c>
      <c r="E28" s="3">
        <v>0.53218869999999996</v>
      </c>
      <c r="F28" s="3">
        <v>3.3274872000000002</v>
      </c>
      <c r="G28" s="3">
        <v>8.7633000000000003E-4</v>
      </c>
      <c r="H28" s="3">
        <v>0.72778041999999998</v>
      </c>
      <c r="I28" s="3">
        <v>2.8139218000000001</v>
      </c>
      <c r="J28" s="2" t="s">
        <v>17</v>
      </c>
      <c r="K28" s="16">
        <f t="shared" si="1"/>
        <v>1.7708511</v>
      </c>
      <c r="L28" s="16" t="str">
        <f t="shared" si="2"/>
        <v/>
      </c>
      <c r="M28" s="16" t="str">
        <f t="shared" si="3"/>
        <v/>
      </c>
      <c r="N28" s="16" t="str">
        <f t="shared" si="4"/>
        <v/>
      </c>
      <c r="O28" s="2" t="s">
        <v>17</v>
      </c>
      <c r="P28" s="16">
        <f t="shared" si="5"/>
        <v>1.7708511</v>
      </c>
      <c r="Q28" s="16" t="str">
        <f t="shared" si="6"/>
        <v/>
      </c>
      <c r="R28" s="16" t="str">
        <f t="shared" si="7"/>
        <v/>
      </c>
    </row>
    <row r="29" spans="1:18" x14ac:dyDescent="0.35">
      <c r="A29" s="1" t="s">
        <v>245</v>
      </c>
      <c r="B29" s="1" t="str">
        <f>VLOOKUP(A29,'Table S2 Appendix'!$A$2:$H$162,8,0)</f>
        <v>Peru</v>
      </c>
      <c r="C29" s="3">
        <v>1.7165904000000001</v>
      </c>
      <c r="D29" s="3">
        <f t="shared" si="0"/>
        <v>-34.893617493185658</v>
      </c>
      <c r="E29" s="3">
        <v>0.26245822000000002</v>
      </c>
      <c r="F29" s="3">
        <v>6.5404328999999999</v>
      </c>
      <c r="G29" s="3">
        <v>6.1340000000000005E-11</v>
      </c>
      <c r="H29" s="3">
        <v>1.2021816999999999</v>
      </c>
      <c r="I29" s="3">
        <v>2.2309990000000002</v>
      </c>
      <c r="J29" s="2" t="s">
        <v>17</v>
      </c>
      <c r="K29" s="16">
        <f t="shared" si="1"/>
        <v>1.7165904000000001</v>
      </c>
      <c r="L29" s="16" t="str">
        <f t="shared" si="2"/>
        <v/>
      </c>
      <c r="M29" s="16" t="str">
        <f t="shared" si="3"/>
        <v/>
      </c>
      <c r="N29" s="16" t="str">
        <f t="shared" si="4"/>
        <v/>
      </c>
      <c r="O29" s="2" t="s">
        <v>17</v>
      </c>
      <c r="P29" s="16">
        <f t="shared" si="5"/>
        <v>1.7165904000000001</v>
      </c>
      <c r="Q29" s="16" t="str">
        <f t="shared" si="6"/>
        <v/>
      </c>
      <c r="R29" s="16" t="str">
        <f t="shared" si="7"/>
        <v/>
      </c>
    </row>
    <row r="30" spans="1:18" x14ac:dyDescent="0.35">
      <c r="A30" s="1" t="s">
        <v>109</v>
      </c>
      <c r="B30" s="1" t="str">
        <f>VLOOKUP(A30,'Table S2 Appendix'!$A$2:$H$162,8,0)</f>
        <v>Gabon</v>
      </c>
      <c r="C30" s="3">
        <v>1.6647957</v>
      </c>
      <c r="D30" s="3">
        <f t="shared" si="0"/>
        <v>-34.045094336212713</v>
      </c>
      <c r="E30" s="3">
        <v>0.68727492000000001</v>
      </c>
      <c r="F30" s="3">
        <v>2.4223140000000001</v>
      </c>
      <c r="G30" s="3">
        <v>1.542202E-2</v>
      </c>
      <c r="H30" s="3">
        <v>0.31776157999999999</v>
      </c>
      <c r="I30" s="3">
        <v>3.0118298000000001</v>
      </c>
      <c r="J30" s="2" t="s">
        <v>9</v>
      </c>
      <c r="K30" s="16" t="str">
        <f t="shared" si="1"/>
        <v/>
      </c>
      <c r="L30" s="16" t="str">
        <f t="shared" si="2"/>
        <v/>
      </c>
      <c r="M30" s="16" t="str">
        <f t="shared" si="3"/>
        <v/>
      </c>
      <c r="N30" s="16">
        <f t="shared" si="4"/>
        <v>1.6647957</v>
      </c>
      <c r="O30" s="2" t="s">
        <v>17</v>
      </c>
      <c r="P30" s="16">
        <f t="shared" si="5"/>
        <v>1.6647957</v>
      </c>
      <c r="Q30" s="16" t="str">
        <f t="shared" si="6"/>
        <v/>
      </c>
      <c r="R30" s="16" t="str">
        <f t="shared" si="7"/>
        <v/>
      </c>
    </row>
    <row r="31" spans="1:18" x14ac:dyDescent="0.35">
      <c r="A31" s="1" t="s">
        <v>61</v>
      </c>
      <c r="B31" s="1" t="str">
        <f>VLOOKUP(A31,'Table S2 Appendix'!$A$2:$H$162,8,0)</f>
        <v>Chile</v>
      </c>
      <c r="C31" s="3">
        <v>1.6328203999999999</v>
      </c>
      <c r="D31" s="3">
        <f t="shared" si="0"/>
        <v>-33.515749436009671</v>
      </c>
      <c r="E31" s="3">
        <v>0.27018818999999999</v>
      </c>
      <c r="F31" s="3">
        <v>6.0432709999999998</v>
      </c>
      <c r="G31" s="3">
        <v>1.51E-9</v>
      </c>
      <c r="H31" s="3">
        <v>1.1032613</v>
      </c>
      <c r="I31" s="3">
        <v>2.1623795000000001</v>
      </c>
      <c r="J31" s="2" t="s">
        <v>17</v>
      </c>
      <c r="K31" s="16">
        <f t="shared" si="1"/>
        <v>1.6328203999999999</v>
      </c>
      <c r="L31" s="16" t="str">
        <f t="shared" si="2"/>
        <v/>
      </c>
      <c r="M31" s="16" t="str">
        <f t="shared" si="3"/>
        <v/>
      </c>
      <c r="N31" s="16" t="str">
        <f t="shared" si="4"/>
        <v/>
      </c>
      <c r="O31" s="2" t="s">
        <v>17</v>
      </c>
      <c r="P31" s="16">
        <f t="shared" si="5"/>
        <v>1.6328203999999999</v>
      </c>
      <c r="Q31" s="16" t="str">
        <f t="shared" si="6"/>
        <v/>
      </c>
      <c r="R31" s="16" t="str">
        <f t="shared" si="7"/>
        <v/>
      </c>
    </row>
    <row r="32" spans="1:18" x14ac:dyDescent="0.35">
      <c r="A32" s="1" t="s">
        <v>257</v>
      </c>
      <c r="B32" s="1" t="str">
        <f>VLOOKUP(A32,'Table S2 Appendix'!$A$2:$H$162,8,0)</f>
        <v>Qatar</v>
      </c>
      <c r="C32" s="3">
        <v>1.5944692</v>
      </c>
      <c r="D32" s="3">
        <f t="shared" si="0"/>
        <v>-32.875246136246652</v>
      </c>
      <c r="E32" s="3">
        <v>0.39710634</v>
      </c>
      <c r="F32" s="3">
        <v>4.0152197000000003</v>
      </c>
      <c r="G32" s="3">
        <v>5.9389999999999999E-5</v>
      </c>
      <c r="H32" s="3">
        <v>0.81615506999999998</v>
      </c>
      <c r="I32" s="3">
        <v>2.3727833</v>
      </c>
      <c r="J32" s="2" t="s">
        <v>9</v>
      </c>
      <c r="K32" s="16" t="str">
        <f t="shared" si="1"/>
        <v/>
      </c>
      <c r="L32" s="16" t="str">
        <f t="shared" si="2"/>
        <v/>
      </c>
      <c r="M32" s="16" t="str">
        <f t="shared" si="3"/>
        <v/>
      </c>
      <c r="N32" s="16">
        <f t="shared" si="4"/>
        <v>1.5944692</v>
      </c>
      <c r="O32" s="2" t="s">
        <v>17</v>
      </c>
      <c r="P32" s="16">
        <f t="shared" si="5"/>
        <v>1.5944692</v>
      </c>
      <c r="Q32" s="16" t="str">
        <f t="shared" si="6"/>
        <v/>
      </c>
      <c r="R32" s="16" t="str">
        <f t="shared" si="7"/>
        <v/>
      </c>
    </row>
    <row r="33" spans="1:18" x14ac:dyDescent="0.35">
      <c r="A33" s="1" t="s">
        <v>189</v>
      </c>
      <c r="B33" s="1" t="str">
        <f>VLOOKUP(A33,'Table S2 Appendix'!$A$2:$H$162,8,0)</f>
        <v>Macao, China</v>
      </c>
      <c r="C33" s="3">
        <v>1.5714421999999999</v>
      </c>
      <c r="D33" s="3">
        <f t="shared" si="0"/>
        <v>-32.487711309130418</v>
      </c>
      <c r="E33" s="3">
        <v>0.66269067999999998</v>
      </c>
      <c r="F33" s="3">
        <v>2.3713057000000002</v>
      </c>
      <c r="G33" s="3">
        <v>1.7725359999999999E-2</v>
      </c>
      <c r="H33" s="3">
        <v>0.27259231</v>
      </c>
      <c r="I33" s="3">
        <v>2.8702920000000001</v>
      </c>
      <c r="J33" s="2" t="s">
        <v>17</v>
      </c>
      <c r="K33" s="16">
        <f t="shared" si="1"/>
        <v>1.5714421999999999</v>
      </c>
      <c r="L33" s="16" t="str">
        <f t="shared" si="2"/>
        <v/>
      </c>
      <c r="M33" s="16" t="str">
        <f t="shared" si="3"/>
        <v/>
      </c>
      <c r="N33" s="16" t="str">
        <f t="shared" si="4"/>
        <v/>
      </c>
      <c r="O33" s="2" t="s">
        <v>17</v>
      </c>
      <c r="P33" s="16">
        <f t="shared" si="5"/>
        <v>1.5714421999999999</v>
      </c>
      <c r="Q33" s="16" t="str">
        <f t="shared" si="6"/>
        <v/>
      </c>
      <c r="R33" s="16" t="str">
        <f t="shared" si="7"/>
        <v/>
      </c>
    </row>
    <row r="34" spans="1:18" x14ac:dyDescent="0.35">
      <c r="A34" s="1" t="s">
        <v>29</v>
      </c>
      <c r="B34" s="1" t="str">
        <f>VLOOKUP(A34,'Table S2 Appendix'!$A$2:$H$162,8,0)</f>
        <v>Burundi</v>
      </c>
      <c r="C34" s="3">
        <v>1.5577270999999999</v>
      </c>
      <c r="D34" s="3">
        <f t="shared" si="0"/>
        <v>-32.255829553467407</v>
      </c>
      <c r="E34" s="3">
        <v>0.54480558999999995</v>
      </c>
      <c r="F34" s="3">
        <v>2.8592347999999999</v>
      </c>
      <c r="G34" s="3">
        <v>4.2466400000000003E-3</v>
      </c>
      <c r="H34" s="3">
        <v>0.48992775</v>
      </c>
      <c r="I34" s="3">
        <v>2.6255264</v>
      </c>
      <c r="J34" s="2" t="s">
        <v>17</v>
      </c>
      <c r="K34" s="16">
        <f t="shared" si="1"/>
        <v>1.5577270999999999</v>
      </c>
      <c r="L34" s="16" t="str">
        <f t="shared" si="2"/>
        <v/>
      </c>
      <c r="M34" s="16" t="str">
        <f t="shared" si="3"/>
        <v/>
      </c>
      <c r="N34" s="16" t="str">
        <f t="shared" si="4"/>
        <v/>
      </c>
      <c r="O34" s="2" t="s">
        <v>10</v>
      </c>
      <c r="P34" s="16" t="str">
        <f t="shared" si="5"/>
        <v/>
      </c>
      <c r="Q34" s="16" t="str">
        <f t="shared" si="6"/>
        <v/>
      </c>
      <c r="R34" s="16">
        <f t="shared" si="7"/>
        <v>1.5577270999999999</v>
      </c>
    </row>
    <row r="35" spans="1:18" x14ac:dyDescent="0.35">
      <c r="A35" s="1" t="s">
        <v>125</v>
      </c>
      <c r="B35" s="1" t="str">
        <f>VLOOKUP(A35,'Table S2 Appendix'!$A$2:$H$162,8,0)</f>
        <v>Grenada</v>
      </c>
      <c r="C35" s="3">
        <v>1.5455036</v>
      </c>
      <c r="D35" s="3">
        <f t="shared" si="0"/>
        <v>-32.048495204023638</v>
      </c>
      <c r="E35" s="3">
        <v>0.39001121</v>
      </c>
      <c r="F35" s="3">
        <v>3.9627157999999998</v>
      </c>
      <c r="G35" s="3">
        <v>7.4099999999999999E-5</v>
      </c>
      <c r="H35" s="3">
        <v>0.78109565999999997</v>
      </c>
      <c r="I35" s="3">
        <v>2.3099115000000001</v>
      </c>
      <c r="J35" s="2" t="s">
        <v>17</v>
      </c>
      <c r="K35" s="16">
        <f t="shared" si="1"/>
        <v>1.5455036</v>
      </c>
      <c r="L35" s="16" t="str">
        <f t="shared" si="2"/>
        <v/>
      </c>
      <c r="M35" s="16" t="str">
        <f t="shared" si="3"/>
        <v/>
      </c>
      <c r="N35" s="16" t="str">
        <f t="shared" si="4"/>
        <v/>
      </c>
      <c r="O35" s="2" t="s">
        <v>17</v>
      </c>
      <c r="P35" s="16">
        <f t="shared" si="5"/>
        <v>1.5455036</v>
      </c>
      <c r="Q35" s="16" t="str">
        <f t="shared" si="6"/>
        <v/>
      </c>
      <c r="R35" s="16" t="str">
        <f t="shared" si="7"/>
        <v/>
      </c>
    </row>
    <row r="36" spans="1:18" x14ac:dyDescent="0.35">
      <c r="A36" s="1" t="s">
        <v>217</v>
      </c>
      <c r="B36" s="1" t="str">
        <f>VLOOKUP(A36,'Table S2 Appendix'!$A$2:$H$162,8,0)</f>
        <v>Mauritius</v>
      </c>
      <c r="C36" s="3">
        <v>1.5387118</v>
      </c>
      <c r="D36" s="3">
        <f t="shared" si="0"/>
        <v>-31.933018937735625</v>
      </c>
      <c r="E36" s="3">
        <v>0.57018606999999999</v>
      </c>
      <c r="F36" s="3">
        <v>2.6986135</v>
      </c>
      <c r="G36" s="3">
        <v>6.9629000000000002E-3</v>
      </c>
      <c r="H36" s="3">
        <v>0.42116764000000001</v>
      </c>
      <c r="I36" s="3">
        <v>2.656256</v>
      </c>
      <c r="J36" s="2" t="s">
        <v>17</v>
      </c>
      <c r="K36" s="16">
        <f t="shared" si="1"/>
        <v>1.5387118</v>
      </c>
      <c r="L36" s="16" t="str">
        <f t="shared" si="2"/>
        <v/>
      </c>
      <c r="M36" s="16" t="str">
        <f t="shared" si="3"/>
        <v/>
      </c>
      <c r="N36" s="16" t="str">
        <f t="shared" si="4"/>
        <v/>
      </c>
      <c r="O36" s="2" t="s">
        <v>17</v>
      </c>
      <c r="P36" s="16">
        <f t="shared" si="5"/>
        <v>1.5387118</v>
      </c>
      <c r="Q36" s="16" t="str">
        <f t="shared" si="6"/>
        <v/>
      </c>
      <c r="R36" s="16" t="str">
        <f t="shared" si="7"/>
        <v/>
      </c>
    </row>
    <row r="37" spans="1:18" x14ac:dyDescent="0.35">
      <c r="A37" s="4" t="s">
        <v>57</v>
      </c>
      <c r="B37" s="1" t="str">
        <f>VLOOKUP(A37,'Table S2 Appendix'!$A$2:$H$162,8,0)</f>
        <v>Canada</v>
      </c>
      <c r="C37" s="5">
        <v>1.5167397</v>
      </c>
      <c r="D37" s="3">
        <f t="shared" si="0"/>
        <v>-31.558096522707491</v>
      </c>
      <c r="E37" s="5">
        <v>0.19555302999999999</v>
      </c>
      <c r="F37" s="5">
        <v>7.7561555000000002</v>
      </c>
      <c r="G37" s="5">
        <v>8.7539999999999999E-15</v>
      </c>
      <c r="H37" s="5">
        <v>1.1334628</v>
      </c>
      <c r="I37" s="5">
        <v>1.9000166000000001</v>
      </c>
      <c r="J37" s="2" t="s">
        <v>14</v>
      </c>
      <c r="K37" s="16" t="str">
        <f t="shared" si="1"/>
        <v/>
      </c>
      <c r="L37" s="16">
        <f t="shared" si="2"/>
        <v>1.5167397</v>
      </c>
      <c r="M37" s="16" t="str">
        <f t="shared" si="3"/>
        <v/>
      </c>
      <c r="N37" s="16" t="str">
        <f t="shared" si="4"/>
        <v/>
      </c>
      <c r="O37" s="2" t="s">
        <v>14</v>
      </c>
      <c r="P37" s="16" t="str">
        <f t="shared" si="5"/>
        <v/>
      </c>
      <c r="Q37" s="16">
        <f t="shared" si="6"/>
        <v>1.5167397</v>
      </c>
      <c r="R37" s="16" t="str">
        <f t="shared" si="7"/>
        <v/>
      </c>
    </row>
    <row r="38" spans="1:18" x14ac:dyDescent="0.35">
      <c r="A38" s="1" t="s">
        <v>329</v>
      </c>
      <c r="B38" s="1" t="str">
        <f>VLOOKUP(A38,'Table S2 Appendix'!$A$2:$H$162,8,0)</f>
        <v>South Africa</v>
      </c>
      <c r="C38" s="3">
        <v>1.5118971999999999</v>
      </c>
      <c r="D38" s="3">
        <f t="shared" si="0"/>
        <v>-31.475188868396675</v>
      </c>
      <c r="E38" s="3">
        <v>0.22511795000000001</v>
      </c>
      <c r="F38" s="3">
        <v>6.7160223999999999</v>
      </c>
      <c r="G38" s="3">
        <v>1.868E-11</v>
      </c>
      <c r="H38" s="3">
        <v>1.0706741</v>
      </c>
      <c r="I38" s="3">
        <v>1.9531202999999999</v>
      </c>
      <c r="J38" s="2" t="s">
        <v>17</v>
      </c>
      <c r="K38" s="16">
        <f t="shared" si="1"/>
        <v>1.5118971999999999</v>
      </c>
      <c r="L38" s="16" t="str">
        <f t="shared" si="2"/>
        <v/>
      </c>
      <c r="M38" s="16" t="str">
        <f t="shared" si="3"/>
        <v/>
      </c>
      <c r="N38" s="16" t="str">
        <f t="shared" si="4"/>
        <v/>
      </c>
      <c r="O38" s="2" t="s">
        <v>17</v>
      </c>
      <c r="P38" s="16">
        <f t="shared" si="5"/>
        <v>1.5118971999999999</v>
      </c>
      <c r="Q38" s="16" t="str">
        <f t="shared" si="6"/>
        <v/>
      </c>
      <c r="R38" s="16" t="str">
        <f t="shared" si="7"/>
        <v/>
      </c>
    </row>
    <row r="39" spans="1:18" x14ac:dyDescent="0.35">
      <c r="A39" s="1" t="s">
        <v>271</v>
      </c>
      <c r="B39" s="1" t="str">
        <f>VLOOKUP(A39,'Table S2 Appendix'!$A$2:$H$162,8,0)</f>
        <v>Solomon Islands</v>
      </c>
      <c r="C39" s="3">
        <v>1.5002618999999999</v>
      </c>
      <c r="D39" s="3">
        <f t="shared" si="0"/>
        <v>-31.275572000139263</v>
      </c>
      <c r="E39" s="3">
        <v>0.5930375</v>
      </c>
      <c r="F39" s="3">
        <v>2.5297926999999998</v>
      </c>
      <c r="G39" s="3">
        <v>1.141299E-2</v>
      </c>
      <c r="H39" s="3">
        <v>0.33792979000000001</v>
      </c>
      <c r="I39" s="3">
        <v>2.6625941000000002</v>
      </c>
      <c r="J39" s="2" t="s">
        <v>17</v>
      </c>
      <c r="K39" s="16">
        <f t="shared" si="1"/>
        <v>1.5002618999999999</v>
      </c>
      <c r="L39" s="16" t="str">
        <f t="shared" si="2"/>
        <v/>
      </c>
      <c r="M39" s="16" t="str">
        <f t="shared" si="3"/>
        <v/>
      </c>
      <c r="N39" s="16" t="str">
        <f t="shared" si="4"/>
        <v/>
      </c>
      <c r="O39" s="2" t="s">
        <v>10</v>
      </c>
      <c r="P39" s="16" t="str">
        <f t="shared" si="5"/>
        <v/>
      </c>
      <c r="Q39" s="16" t="str">
        <f t="shared" si="6"/>
        <v/>
      </c>
      <c r="R39" s="16">
        <f t="shared" si="7"/>
        <v>1.5002618999999999</v>
      </c>
    </row>
    <row r="40" spans="1:18" x14ac:dyDescent="0.35">
      <c r="A40" s="1" t="s">
        <v>223</v>
      </c>
      <c r="B40" s="1" t="str">
        <f>VLOOKUP(A40,'Table S2 Appendix'!$A$2:$H$162,8,0)</f>
        <v>Namibia</v>
      </c>
      <c r="C40" s="3">
        <v>1.4809417</v>
      </c>
      <c r="D40" s="3">
        <f t="shared" si="0"/>
        <v>-30.942826635198649</v>
      </c>
      <c r="E40" s="3">
        <v>0.39058943000000002</v>
      </c>
      <c r="F40" s="3">
        <v>3.7915559999999999</v>
      </c>
      <c r="G40" s="3">
        <v>1.4971E-4</v>
      </c>
      <c r="H40" s="3">
        <v>0.71540049999999999</v>
      </c>
      <c r="I40" s="3">
        <v>2.2464829000000002</v>
      </c>
      <c r="J40" s="2" t="s">
        <v>17</v>
      </c>
      <c r="K40" s="16">
        <f t="shared" si="1"/>
        <v>1.4809417</v>
      </c>
      <c r="L40" s="16" t="str">
        <f t="shared" si="2"/>
        <v/>
      </c>
      <c r="M40" s="16" t="str">
        <f t="shared" si="3"/>
        <v/>
      </c>
      <c r="N40" s="16" t="str">
        <f t="shared" si="4"/>
        <v/>
      </c>
      <c r="O40" s="2" t="s">
        <v>17</v>
      </c>
      <c r="P40" s="16">
        <f t="shared" si="5"/>
        <v>1.4809417</v>
      </c>
      <c r="Q40" s="16" t="str">
        <f t="shared" si="6"/>
        <v/>
      </c>
      <c r="R40" s="16" t="str">
        <f t="shared" si="7"/>
        <v/>
      </c>
    </row>
    <row r="41" spans="1:18" x14ac:dyDescent="0.35">
      <c r="A41" s="1" t="s">
        <v>267</v>
      </c>
      <c r="B41" s="1" t="str">
        <f>VLOOKUP(A41,'Table S2 Appendix'!$A$2:$H$162,8,0)</f>
        <v>Senegal</v>
      </c>
      <c r="C41" s="3">
        <v>1.42319</v>
      </c>
      <c r="D41" s="3">
        <f t="shared" si="0"/>
        <v>-29.938551969630279</v>
      </c>
      <c r="E41" s="3">
        <v>0.47452016000000002</v>
      </c>
      <c r="F41" s="3">
        <v>2.9992193</v>
      </c>
      <c r="G41" s="3">
        <v>2.7067200000000001E-3</v>
      </c>
      <c r="H41" s="3">
        <v>0.49314759000000002</v>
      </c>
      <c r="I41" s="3">
        <v>2.3532324</v>
      </c>
      <c r="J41" s="2" t="s">
        <v>17</v>
      </c>
      <c r="K41" s="16">
        <f t="shared" si="1"/>
        <v>1.42319</v>
      </c>
      <c r="L41" s="16" t="str">
        <f t="shared" si="2"/>
        <v/>
      </c>
      <c r="M41" s="16" t="str">
        <f t="shared" si="3"/>
        <v/>
      </c>
      <c r="N41" s="16" t="str">
        <f t="shared" si="4"/>
        <v/>
      </c>
      <c r="O41" s="2" t="s">
        <v>10</v>
      </c>
      <c r="P41" s="16" t="str">
        <f t="shared" si="5"/>
        <v/>
      </c>
      <c r="Q41" s="16" t="str">
        <f t="shared" si="6"/>
        <v/>
      </c>
      <c r="R41" s="16">
        <f t="shared" si="7"/>
        <v>1.42319</v>
      </c>
    </row>
    <row r="42" spans="1:18" x14ac:dyDescent="0.35">
      <c r="A42" s="1" t="s">
        <v>273</v>
      </c>
      <c r="B42" s="1" t="str">
        <f>VLOOKUP(A42,'Table S2 Appendix'!$A$2:$H$162,8,0)</f>
        <v>Sierra Leone</v>
      </c>
      <c r="C42" s="3">
        <v>1.4192916</v>
      </c>
      <c r="D42" s="3">
        <f t="shared" si="0"/>
        <v>-29.870236797804051</v>
      </c>
      <c r="E42" s="3">
        <v>0.56215530999999996</v>
      </c>
      <c r="F42" s="3">
        <v>2.5247321999999999</v>
      </c>
      <c r="G42" s="3">
        <v>1.1578649999999999E-2</v>
      </c>
      <c r="H42" s="3">
        <v>0.31748745</v>
      </c>
      <c r="I42" s="3">
        <v>2.5210957999999999</v>
      </c>
      <c r="J42" s="2" t="s">
        <v>17</v>
      </c>
      <c r="K42" s="16">
        <f t="shared" si="1"/>
        <v>1.4192916</v>
      </c>
      <c r="L42" s="16" t="str">
        <f t="shared" si="2"/>
        <v/>
      </c>
      <c r="M42" s="16" t="str">
        <f t="shared" si="3"/>
        <v/>
      </c>
      <c r="N42" s="16" t="str">
        <f t="shared" si="4"/>
        <v/>
      </c>
      <c r="O42" s="2" t="s">
        <v>10</v>
      </c>
      <c r="P42" s="16" t="str">
        <f t="shared" si="5"/>
        <v/>
      </c>
      <c r="Q42" s="16" t="str">
        <f t="shared" si="6"/>
        <v/>
      </c>
      <c r="R42" s="16">
        <f t="shared" si="7"/>
        <v>1.4192916</v>
      </c>
    </row>
    <row r="43" spans="1:18" x14ac:dyDescent="0.35">
      <c r="A43" s="1" t="s">
        <v>197</v>
      </c>
      <c r="B43" s="1" t="str">
        <f>VLOOKUP(A43,'Table S2 Appendix'!$A$2:$H$162,8,0)</f>
        <v>Maldives</v>
      </c>
      <c r="C43" s="3">
        <v>1.4033058</v>
      </c>
      <c r="D43" s="3">
        <f t="shared" si="0"/>
        <v>-29.589405916142862</v>
      </c>
      <c r="E43" s="3">
        <v>0.60306210000000005</v>
      </c>
      <c r="F43" s="3">
        <v>2.3269674</v>
      </c>
      <c r="G43" s="3">
        <v>1.9966999999999999E-2</v>
      </c>
      <c r="H43" s="3">
        <v>0.22132583</v>
      </c>
      <c r="I43" s="3">
        <v>2.5852857999999999</v>
      </c>
      <c r="J43" s="2" t="s">
        <v>17</v>
      </c>
      <c r="K43" s="16">
        <f t="shared" si="1"/>
        <v>1.4033058</v>
      </c>
      <c r="L43" s="16" t="str">
        <f t="shared" si="2"/>
        <v/>
      </c>
      <c r="M43" s="16" t="str">
        <f t="shared" si="3"/>
        <v/>
      </c>
      <c r="N43" s="16" t="str">
        <f t="shared" si="4"/>
        <v/>
      </c>
      <c r="O43" s="2" t="s">
        <v>17</v>
      </c>
      <c r="P43" s="16">
        <f t="shared" si="5"/>
        <v>1.4033058</v>
      </c>
      <c r="Q43" s="16" t="str">
        <f t="shared" si="6"/>
        <v/>
      </c>
      <c r="R43" s="16" t="str">
        <f t="shared" si="7"/>
        <v/>
      </c>
    </row>
    <row r="44" spans="1:18" x14ac:dyDescent="0.35">
      <c r="A44" s="1" t="s">
        <v>129</v>
      </c>
      <c r="B44" s="1" t="str">
        <f>VLOOKUP(A44,'Table S2 Appendix'!$A$2:$H$162,8,0)</f>
        <v>Guyana</v>
      </c>
      <c r="C44" s="3">
        <v>1.3999695999999999</v>
      </c>
      <c r="D44" s="3">
        <f t="shared" si="0"/>
        <v>-29.530655463145315</v>
      </c>
      <c r="E44" s="3">
        <v>0.51258665000000003</v>
      </c>
      <c r="F44" s="3">
        <v>2.7311863000000001</v>
      </c>
      <c r="G44" s="3">
        <v>6.3106799999999999E-3</v>
      </c>
      <c r="H44" s="3">
        <v>0.39531825999999998</v>
      </c>
      <c r="I44" s="3">
        <v>2.4046210000000001</v>
      </c>
      <c r="J44" s="2" t="s">
        <v>17</v>
      </c>
      <c r="K44" s="16">
        <f t="shared" si="1"/>
        <v>1.3999695999999999</v>
      </c>
      <c r="L44" s="16" t="str">
        <f t="shared" si="2"/>
        <v/>
      </c>
      <c r="M44" s="16" t="str">
        <f t="shared" si="3"/>
        <v/>
      </c>
      <c r="N44" s="16" t="str">
        <f t="shared" si="4"/>
        <v/>
      </c>
      <c r="O44" s="2" t="s">
        <v>17</v>
      </c>
      <c r="P44" s="16">
        <f t="shared" si="5"/>
        <v>1.3999695999999999</v>
      </c>
      <c r="Q44" s="16" t="str">
        <f t="shared" si="6"/>
        <v/>
      </c>
      <c r="R44" s="16" t="str">
        <f t="shared" si="7"/>
        <v/>
      </c>
    </row>
    <row r="45" spans="1:18" x14ac:dyDescent="0.35">
      <c r="A45" s="1" t="s">
        <v>207</v>
      </c>
      <c r="B45" s="1" t="str">
        <f>VLOOKUP(A45,'Table S2 Appendix'!$A$2:$H$162,8,0)</f>
        <v>Myanmar</v>
      </c>
      <c r="C45" s="3">
        <v>1.3983211</v>
      </c>
      <c r="D45" s="3">
        <f t="shared" si="0"/>
        <v>-29.501607299201936</v>
      </c>
      <c r="E45" s="3">
        <v>0.63109156</v>
      </c>
      <c r="F45" s="3">
        <v>2.2157182</v>
      </c>
      <c r="G45" s="3">
        <v>2.6710810000000001E-2</v>
      </c>
      <c r="H45" s="3">
        <v>0.16140431999999999</v>
      </c>
      <c r="I45" s="3">
        <v>2.6352378000000001</v>
      </c>
      <c r="J45" s="2" t="s">
        <v>17</v>
      </c>
      <c r="K45" s="16">
        <f t="shared" si="1"/>
        <v>1.3983211</v>
      </c>
      <c r="L45" s="16" t="str">
        <f t="shared" si="2"/>
        <v/>
      </c>
      <c r="M45" s="16" t="str">
        <f t="shared" si="3"/>
        <v/>
      </c>
      <c r="N45" s="16" t="str">
        <f t="shared" si="4"/>
        <v/>
      </c>
      <c r="O45" s="2" t="s">
        <v>10</v>
      </c>
      <c r="P45" s="16" t="str">
        <f t="shared" si="5"/>
        <v/>
      </c>
      <c r="Q45" s="16" t="str">
        <f t="shared" si="6"/>
        <v/>
      </c>
      <c r="R45" s="16">
        <f t="shared" si="7"/>
        <v>1.3983211</v>
      </c>
    </row>
    <row r="46" spans="1:18" x14ac:dyDescent="0.35">
      <c r="A46" s="1" t="s">
        <v>37</v>
      </c>
      <c r="B46" s="1" t="str">
        <f>VLOOKUP(A46,'Table S2 Appendix'!$A$2:$H$162,8,0)</f>
        <v>Bangladesh</v>
      </c>
      <c r="C46" s="3">
        <v>1.3916173999999999</v>
      </c>
      <c r="D46" s="3">
        <f t="shared" si="0"/>
        <v>-29.383358219798072</v>
      </c>
      <c r="E46" s="3">
        <v>0.36986901999999999</v>
      </c>
      <c r="F46" s="3">
        <v>3.7624599999999999</v>
      </c>
      <c r="G46" s="3">
        <v>1.6825E-4</v>
      </c>
      <c r="H46" s="3">
        <v>0.66668744000000002</v>
      </c>
      <c r="I46" s="3">
        <v>2.1165473000000001</v>
      </c>
      <c r="J46" s="2" t="s">
        <v>17</v>
      </c>
      <c r="K46" s="16">
        <f t="shared" si="1"/>
        <v>1.3916173999999999</v>
      </c>
      <c r="L46" s="16" t="str">
        <f t="shared" si="2"/>
        <v/>
      </c>
      <c r="M46" s="16" t="str">
        <f t="shared" si="3"/>
        <v/>
      </c>
      <c r="N46" s="16" t="str">
        <f t="shared" si="4"/>
        <v/>
      </c>
      <c r="O46" s="2" t="s">
        <v>10</v>
      </c>
      <c r="P46" s="16" t="str">
        <f t="shared" si="5"/>
        <v/>
      </c>
      <c r="Q46" s="16" t="str">
        <f t="shared" si="6"/>
        <v/>
      </c>
      <c r="R46" s="16">
        <f t="shared" si="7"/>
        <v>1.3916173999999999</v>
      </c>
    </row>
    <row r="47" spans="1:18" x14ac:dyDescent="0.35">
      <c r="A47" s="1" t="s">
        <v>23</v>
      </c>
      <c r="B47" s="1" t="str">
        <f>VLOOKUP(A47,'Table S2 Appendix'!$A$2:$H$162,8,0)</f>
        <v>Antigua and Barbuda</v>
      </c>
      <c r="C47" s="3">
        <v>1.3834407</v>
      </c>
      <c r="D47" s="3">
        <f t="shared" si="0"/>
        <v>-29.238857804336703</v>
      </c>
      <c r="E47" s="3">
        <v>0.96131812999999999</v>
      </c>
      <c r="F47" s="3">
        <v>1.4391080999999999</v>
      </c>
      <c r="G47" s="3">
        <v>0.1501199</v>
      </c>
      <c r="H47" s="3">
        <v>-0.50070822999999998</v>
      </c>
      <c r="I47" s="3">
        <v>3.2675896</v>
      </c>
      <c r="J47" s="2" t="s">
        <v>17</v>
      </c>
      <c r="K47" s="16">
        <f t="shared" si="1"/>
        <v>1.3834407</v>
      </c>
      <c r="L47" s="16" t="str">
        <f t="shared" si="2"/>
        <v/>
      </c>
      <c r="M47" s="16" t="str">
        <f t="shared" si="3"/>
        <v/>
      </c>
      <c r="N47" s="16" t="str">
        <f t="shared" si="4"/>
        <v/>
      </c>
      <c r="O47" s="2" t="s">
        <v>17</v>
      </c>
      <c r="P47" s="16">
        <f t="shared" si="5"/>
        <v>1.3834407</v>
      </c>
      <c r="Q47" s="16" t="str">
        <f t="shared" si="6"/>
        <v/>
      </c>
      <c r="R47" s="16" t="str">
        <f t="shared" si="7"/>
        <v/>
      </c>
    </row>
    <row r="48" spans="1:18" x14ac:dyDescent="0.35">
      <c r="A48" s="1" t="s">
        <v>247</v>
      </c>
      <c r="B48" s="1" t="str">
        <f>VLOOKUP(A48,'Table S2 Appendix'!$A$2:$H$162,8,0)</f>
        <v>Philippines</v>
      </c>
      <c r="C48" s="3">
        <v>1.3609312</v>
      </c>
      <c r="D48" s="3">
        <f t="shared" si="0"/>
        <v>-28.839535808253082</v>
      </c>
      <c r="E48" s="3">
        <v>0.37817289999999998</v>
      </c>
      <c r="F48" s="3">
        <v>3.5987010000000001</v>
      </c>
      <c r="G48" s="3">
        <v>3.1981000000000002E-4</v>
      </c>
      <c r="H48" s="3">
        <v>0.61972590999999999</v>
      </c>
      <c r="I48" s="3">
        <v>2.1021364</v>
      </c>
      <c r="J48" s="2" t="s">
        <v>17</v>
      </c>
      <c r="K48" s="16">
        <f t="shared" si="1"/>
        <v>1.3609312</v>
      </c>
      <c r="L48" s="16" t="str">
        <f t="shared" si="2"/>
        <v/>
      </c>
      <c r="M48" s="16" t="str">
        <f t="shared" si="3"/>
        <v/>
      </c>
      <c r="N48" s="16" t="str">
        <f t="shared" si="4"/>
        <v/>
      </c>
      <c r="O48" s="2" t="s">
        <v>17</v>
      </c>
      <c r="P48" s="16">
        <f t="shared" si="5"/>
        <v>1.3609312</v>
      </c>
      <c r="Q48" s="16" t="str">
        <f t="shared" si="6"/>
        <v/>
      </c>
      <c r="R48" s="16" t="str">
        <f t="shared" si="7"/>
        <v/>
      </c>
    </row>
    <row r="49" spans="1:18" x14ac:dyDescent="0.35">
      <c r="A49" s="1" t="s">
        <v>307</v>
      </c>
      <c r="B49" s="1" t="str">
        <f>VLOOKUP(A49,'Table S2 Appendix'!$A$2:$H$162,8,0)</f>
        <v>Tanzania</v>
      </c>
      <c r="C49" s="3">
        <v>1.3586322</v>
      </c>
      <c r="D49" s="3">
        <f t="shared" si="0"/>
        <v>-28.798624575719632</v>
      </c>
      <c r="E49" s="3">
        <v>0.36980378000000003</v>
      </c>
      <c r="F49" s="3">
        <v>3.6739274000000002</v>
      </c>
      <c r="G49" s="3">
        <v>2.3885000000000001E-4</v>
      </c>
      <c r="H49" s="3">
        <v>0.63383016000000003</v>
      </c>
      <c r="I49" s="3">
        <v>2.0834343</v>
      </c>
      <c r="J49" s="2" t="s">
        <v>17</v>
      </c>
      <c r="K49" s="16">
        <f t="shared" si="1"/>
        <v>1.3586322</v>
      </c>
      <c r="L49" s="16" t="str">
        <f t="shared" si="2"/>
        <v/>
      </c>
      <c r="M49" s="16" t="str">
        <f t="shared" si="3"/>
        <v/>
      </c>
      <c r="N49" s="16" t="str">
        <f t="shared" si="4"/>
        <v/>
      </c>
      <c r="O49" s="2" t="s">
        <v>10</v>
      </c>
      <c r="P49" s="16" t="str">
        <f t="shared" si="5"/>
        <v/>
      </c>
      <c r="Q49" s="16" t="str">
        <f t="shared" si="6"/>
        <v/>
      </c>
      <c r="R49" s="16">
        <f t="shared" si="7"/>
        <v>1.3586322</v>
      </c>
    </row>
    <row r="50" spans="1:18" x14ac:dyDescent="0.35">
      <c r="A50" s="1" t="s">
        <v>145</v>
      </c>
      <c r="B50" s="1" t="str">
        <f>VLOOKUP(A50,'Table S2 Appendix'!$A$2:$H$162,8,0)</f>
        <v>Ireland</v>
      </c>
      <c r="C50" s="3">
        <v>1.2893824</v>
      </c>
      <c r="D50" s="3">
        <f t="shared" si="0"/>
        <v>-27.555222209091635</v>
      </c>
      <c r="E50" s="3">
        <v>0.35407130999999997</v>
      </c>
      <c r="F50" s="3">
        <v>3.6415896000000001</v>
      </c>
      <c r="G50" s="3">
        <v>2.7095999999999999E-4</v>
      </c>
      <c r="H50" s="3">
        <v>0.59541538000000005</v>
      </c>
      <c r="I50" s="3">
        <v>1.9833494</v>
      </c>
      <c r="J50" s="2" t="s">
        <v>14</v>
      </c>
      <c r="K50" s="16" t="str">
        <f t="shared" si="1"/>
        <v/>
      </c>
      <c r="L50" s="16">
        <f t="shared" si="2"/>
        <v>1.2893824</v>
      </c>
      <c r="M50" s="16" t="str">
        <f t="shared" si="3"/>
        <v/>
      </c>
      <c r="N50" s="16" t="str">
        <f t="shared" si="4"/>
        <v/>
      </c>
      <c r="O50" s="2" t="s">
        <v>14</v>
      </c>
      <c r="P50" s="16" t="str">
        <f t="shared" si="5"/>
        <v/>
      </c>
      <c r="Q50" s="16">
        <f t="shared" si="6"/>
        <v>1.2893824</v>
      </c>
      <c r="R50" s="16" t="str">
        <f t="shared" si="7"/>
        <v/>
      </c>
    </row>
    <row r="51" spans="1:18" x14ac:dyDescent="0.35">
      <c r="A51" s="1" t="s">
        <v>115</v>
      </c>
      <c r="B51" s="1" t="str">
        <f>VLOOKUP(A51,'Table S2 Appendix'!$A$2:$H$162,8,0)</f>
        <v>Ghana</v>
      </c>
      <c r="C51" s="3">
        <v>1.2767101999999999</v>
      </c>
      <c r="D51" s="3">
        <f t="shared" si="0"/>
        <v>-27.32534959911057</v>
      </c>
      <c r="E51" s="3">
        <v>0.38673687000000001</v>
      </c>
      <c r="F51" s="3">
        <v>3.3012374000000002</v>
      </c>
      <c r="G51" s="3">
        <v>9.6259000000000004E-4</v>
      </c>
      <c r="H51" s="3">
        <v>0.51871990000000001</v>
      </c>
      <c r="I51" s="3">
        <v>2.0347005999999999</v>
      </c>
      <c r="J51" s="2" t="s">
        <v>17</v>
      </c>
      <c r="K51" s="16">
        <f t="shared" si="1"/>
        <v>1.2767101999999999</v>
      </c>
      <c r="L51" s="16" t="str">
        <f t="shared" si="2"/>
        <v/>
      </c>
      <c r="M51" s="16" t="str">
        <f t="shared" si="3"/>
        <v/>
      </c>
      <c r="N51" s="16" t="str">
        <f t="shared" si="4"/>
        <v/>
      </c>
      <c r="O51" s="2" t="s">
        <v>17</v>
      </c>
      <c r="P51" s="16">
        <f t="shared" si="5"/>
        <v>1.2767101999999999</v>
      </c>
      <c r="Q51" s="16" t="str">
        <f t="shared" si="6"/>
        <v/>
      </c>
      <c r="R51" s="16" t="str">
        <f t="shared" si="7"/>
        <v/>
      </c>
    </row>
    <row r="52" spans="1:18" x14ac:dyDescent="0.35">
      <c r="A52" s="1" t="s">
        <v>127</v>
      </c>
      <c r="B52" s="1" t="str">
        <f>VLOOKUP(A52,'Table S2 Appendix'!$A$2:$H$162,8,0)</f>
        <v>Guatemala</v>
      </c>
      <c r="C52" s="3">
        <v>1.2068044</v>
      </c>
      <c r="D52" s="3">
        <f t="shared" si="0"/>
        <v>-26.044091393290316</v>
      </c>
      <c r="E52" s="3">
        <v>0.28034324999999999</v>
      </c>
      <c r="F52" s="3">
        <v>4.3047386000000003</v>
      </c>
      <c r="G52" s="3">
        <v>1.6719999999999999E-5</v>
      </c>
      <c r="H52" s="3">
        <v>0.65734176</v>
      </c>
      <c r="I52" s="3">
        <v>1.7562671000000001</v>
      </c>
      <c r="J52" s="2" t="s">
        <v>17</v>
      </c>
      <c r="K52" s="16">
        <f t="shared" si="1"/>
        <v>1.2068044</v>
      </c>
      <c r="L52" s="16" t="str">
        <f t="shared" si="2"/>
        <v/>
      </c>
      <c r="M52" s="16" t="str">
        <f t="shared" si="3"/>
        <v/>
      </c>
      <c r="N52" s="16" t="str">
        <f t="shared" si="4"/>
        <v/>
      </c>
      <c r="O52" s="2" t="s">
        <v>17</v>
      </c>
      <c r="P52" s="16">
        <f t="shared" si="5"/>
        <v>1.2068044</v>
      </c>
      <c r="Q52" s="16" t="str">
        <f t="shared" si="6"/>
        <v/>
      </c>
      <c r="R52" s="16" t="str">
        <f t="shared" si="7"/>
        <v/>
      </c>
    </row>
    <row r="53" spans="1:18" x14ac:dyDescent="0.35">
      <c r="A53" s="1" t="s">
        <v>121</v>
      </c>
      <c r="B53" s="1" t="str">
        <f>VLOOKUP(A53,'Table S2 Appendix'!$A$2:$H$162,8,0)</f>
        <v>Guinea-Bissau</v>
      </c>
      <c r="C53" s="3">
        <v>1.1662199</v>
      </c>
      <c r="D53" s="3">
        <f t="shared" si="0"/>
        <v>-25.289905940022283</v>
      </c>
      <c r="E53" s="3">
        <v>1.3685274999999999</v>
      </c>
      <c r="F53" s="3">
        <v>0.85217129999999996</v>
      </c>
      <c r="G53" s="3">
        <v>0.39411901999999999</v>
      </c>
      <c r="H53" s="3">
        <v>-1.5160448</v>
      </c>
      <c r="I53" s="3">
        <v>3.8484845000000001</v>
      </c>
      <c r="J53" s="2" t="s">
        <v>17</v>
      </c>
      <c r="K53" s="16">
        <f t="shared" si="1"/>
        <v>1.1662199</v>
      </c>
      <c r="L53" s="16" t="str">
        <f t="shared" si="2"/>
        <v/>
      </c>
      <c r="M53" s="16" t="str">
        <f t="shared" si="3"/>
        <v/>
      </c>
      <c r="N53" s="16" t="str">
        <f t="shared" si="4"/>
        <v/>
      </c>
      <c r="O53" s="2" t="s">
        <v>10</v>
      </c>
      <c r="P53" s="16" t="str">
        <f t="shared" si="5"/>
        <v/>
      </c>
      <c r="Q53" s="16" t="str">
        <f t="shared" si="6"/>
        <v/>
      </c>
      <c r="R53" s="16">
        <f t="shared" si="7"/>
        <v>1.1662199</v>
      </c>
    </row>
    <row r="54" spans="1:18" x14ac:dyDescent="0.35">
      <c r="A54" s="1" t="s">
        <v>131</v>
      </c>
      <c r="B54" s="1" t="str">
        <f>VLOOKUP(A54,'Table S2 Appendix'!$A$2:$H$162,8,0)</f>
        <v>Hong Kong, China</v>
      </c>
      <c r="C54" s="3">
        <v>1.1532867</v>
      </c>
      <c r="D54" s="3">
        <f t="shared" si="0"/>
        <v>-25.047954853458364</v>
      </c>
      <c r="E54" s="3">
        <v>0.29425412000000001</v>
      </c>
      <c r="F54" s="3">
        <v>3.9193562000000002</v>
      </c>
      <c r="G54" s="3">
        <v>8.8789999999999995E-5</v>
      </c>
      <c r="H54" s="3">
        <v>0.57655922999999998</v>
      </c>
      <c r="I54" s="3">
        <v>1.7300142000000001</v>
      </c>
      <c r="J54" s="2" t="s">
        <v>17</v>
      </c>
      <c r="K54" s="16">
        <f t="shared" si="1"/>
        <v>1.1532867</v>
      </c>
      <c r="L54" s="16" t="str">
        <f t="shared" si="2"/>
        <v/>
      </c>
      <c r="M54" s="16" t="str">
        <f t="shared" si="3"/>
        <v/>
      </c>
      <c r="N54" s="16" t="str">
        <f t="shared" si="4"/>
        <v/>
      </c>
      <c r="O54" s="2" t="s">
        <v>17</v>
      </c>
      <c r="P54" s="16">
        <f t="shared" si="5"/>
        <v>1.1532867</v>
      </c>
      <c r="Q54" s="16" t="str">
        <f t="shared" si="6"/>
        <v/>
      </c>
      <c r="R54" s="16" t="str">
        <f t="shared" si="7"/>
        <v/>
      </c>
    </row>
    <row r="55" spans="1:18" x14ac:dyDescent="0.35">
      <c r="A55" s="4" t="s">
        <v>315</v>
      </c>
      <c r="B55" s="1" t="str">
        <f>VLOOKUP(A55,'Table S2 Appendix'!$A$2:$H$162,8,0)</f>
        <v>United States of America</v>
      </c>
      <c r="C55" s="5">
        <v>1.1230426</v>
      </c>
      <c r="D55" s="3">
        <f t="shared" si="0"/>
        <v>-24.479092685877802</v>
      </c>
      <c r="E55" s="5">
        <v>0.15388895</v>
      </c>
      <c r="F55" s="5">
        <v>7.2977467000000003</v>
      </c>
      <c r="G55" s="5">
        <v>2.9259999999999999E-13</v>
      </c>
      <c r="H55" s="5">
        <v>0.82142577000000006</v>
      </c>
      <c r="I55" s="5">
        <v>1.4246593999999999</v>
      </c>
      <c r="J55" s="2" t="s">
        <v>14</v>
      </c>
      <c r="K55" s="16" t="str">
        <f t="shared" si="1"/>
        <v/>
      </c>
      <c r="L55" s="16">
        <f t="shared" si="2"/>
        <v>1.1230426</v>
      </c>
      <c r="M55" s="16" t="str">
        <f t="shared" si="3"/>
        <v/>
      </c>
      <c r="N55" s="16" t="str">
        <f t="shared" si="4"/>
        <v/>
      </c>
      <c r="O55" s="2" t="s">
        <v>14</v>
      </c>
      <c r="P55" s="16" t="str">
        <f t="shared" si="5"/>
        <v/>
      </c>
      <c r="Q55" s="16">
        <f t="shared" si="6"/>
        <v>1.1230426</v>
      </c>
      <c r="R55" s="16" t="str">
        <f t="shared" si="7"/>
        <v/>
      </c>
    </row>
    <row r="56" spans="1:18" x14ac:dyDescent="0.35">
      <c r="A56" s="1" t="s">
        <v>253</v>
      </c>
      <c r="B56" s="1" t="str">
        <f>VLOOKUP(A56,'Table S2 Appendix'!$A$2:$H$162,8,0)</f>
        <v>Portugal</v>
      </c>
      <c r="C56" s="3">
        <v>1.1138589000000001</v>
      </c>
      <c r="D56" s="3">
        <f t="shared" si="0"/>
        <v>-24.305503148726714</v>
      </c>
      <c r="E56" s="3">
        <v>0.26496806000000001</v>
      </c>
      <c r="F56" s="3">
        <v>4.2037478999999998</v>
      </c>
      <c r="G56" s="3">
        <v>2.6250000000000001E-5</v>
      </c>
      <c r="H56" s="3">
        <v>0.59453107999999999</v>
      </c>
      <c r="I56" s="3">
        <v>1.6331868</v>
      </c>
      <c r="J56" s="2" t="s">
        <v>14</v>
      </c>
      <c r="K56" s="16" t="str">
        <f t="shared" si="1"/>
        <v/>
      </c>
      <c r="L56" s="16">
        <f t="shared" si="2"/>
        <v>1.1138589000000001</v>
      </c>
      <c r="M56" s="16" t="str">
        <f t="shared" si="3"/>
        <v/>
      </c>
      <c r="N56" s="16" t="str">
        <f t="shared" si="4"/>
        <v/>
      </c>
      <c r="O56" s="2" t="s">
        <v>14</v>
      </c>
      <c r="P56" s="16" t="str">
        <f t="shared" si="5"/>
        <v/>
      </c>
      <c r="Q56" s="16">
        <f t="shared" si="6"/>
        <v>1.1138589000000001</v>
      </c>
      <c r="R56" s="16" t="str">
        <f t="shared" si="7"/>
        <v/>
      </c>
    </row>
    <row r="57" spans="1:18" x14ac:dyDescent="0.35">
      <c r="A57" s="1" t="s">
        <v>225</v>
      </c>
      <c r="B57" s="1" t="str">
        <f>VLOOKUP(A57,'Table S2 Appendix'!$A$2:$H$162,8,0)</f>
        <v>Niger</v>
      </c>
      <c r="C57" s="3">
        <v>1.0656952</v>
      </c>
      <c r="D57" s="3">
        <f t="shared" si="0"/>
        <v>-23.388562058223638</v>
      </c>
      <c r="E57" s="3">
        <v>0.68104814999999996</v>
      </c>
      <c r="F57" s="3">
        <v>1.5647869000000001</v>
      </c>
      <c r="G57" s="3">
        <v>0.11763289</v>
      </c>
      <c r="H57" s="3">
        <v>-0.26913464999999998</v>
      </c>
      <c r="I57" s="3">
        <v>2.4005250999999999</v>
      </c>
      <c r="J57" s="2" t="s">
        <v>17</v>
      </c>
      <c r="K57" s="16">
        <f t="shared" si="1"/>
        <v>1.0656952</v>
      </c>
      <c r="L57" s="16" t="str">
        <f t="shared" si="2"/>
        <v/>
      </c>
      <c r="M57" s="16" t="str">
        <f t="shared" si="3"/>
        <v/>
      </c>
      <c r="N57" s="16" t="str">
        <f t="shared" si="4"/>
        <v/>
      </c>
      <c r="O57" s="2" t="s">
        <v>10</v>
      </c>
      <c r="P57" s="16" t="str">
        <f t="shared" si="5"/>
        <v/>
      </c>
      <c r="Q57" s="16" t="str">
        <f t="shared" si="6"/>
        <v/>
      </c>
      <c r="R57" s="16">
        <f t="shared" si="7"/>
        <v>1.0656952</v>
      </c>
    </row>
    <row r="58" spans="1:18" x14ac:dyDescent="0.35">
      <c r="A58" s="1" t="s">
        <v>299</v>
      </c>
      <c r="B58" s="1" t="str">
        <f>VLOOKUP(A58,'Table S2 Appendix'!$A$2:$H$162,8,0)</f>
        <v>Trinidad and Tobago</v>
      </c>
      <c r="C58" s="3">
        <v>1.0588735</v>
      </c>
      <c r="D58" s="3">
        <f t="shared" si="0"/>
        <v>-23.257795522106118</v>
      </c>
      <c r="E58" s="3">
        <v>0.43209826000000001</v>
      </c>
      <c r="F58" s="3">
        <v>2.4505387999999999</v>
      </c>
      <c r="G58" s="3">
        <v>1.4264260000000001E-2</v>
      </c>
      <c r="H58" s="3">
        <v>0.21197651000000001</v>
      </c>
      <c r="I58" s="3">
        <v>1.9057706000000001</v>
      </c>
      <c r="J58" s="2" t="s">
        <v>9</v>
      </c>
      <c r="K58" s="16" t="str">
        <f t="shared" si="1"/>
        <v/>
      </c>
      <c r="L58" s="16" t="str">
        <f t="shared" si="2"/>
        <v/>
      </c>
      <c r="M58" s="16" t="str">
        <f t="shared" si="3"/>
        <v/>
      </c>
      <c r="N58" s="16">
        <f t="shared" si="4"/>
        <v>1.0588735</v>
      </c>
      <c r="O58" s="2" t="s">
        <v>17</v>
      </c>
      <c r="P58" s="16">
        <f t="shared" si="5"/>
        <v>1.0588735</v>
      </c>
      <c r="Q58" s="16" t="str">
        <f t="shared" si="6"/>
        <v/>
      </c>
      <c r="R58" s="16" t="str">
        <f t="shared" si="7"/>
        <v/>
      </c>
    </row>
    <row r="59" spans="1:18" x14ac:dyDescent="0.35">
      <c r="A59" s="1" t="s">
        <v>67</v>
      </c>
      <c r="B59" s="1" t="str">
        <f>VLOOKUP(A59,'Table S2 Appendix'!$A$2:$H$162,8,0)</f>
        <v>Cameroon</v>
      </c>
      <c r="C59" s="3">
        <v>1.0527498</v>
      </c>
      <c r="D59" s="3">
        <f t="shared" si="0"/>
        <v>-23.140218985249927</v>
      </c>
      <c r="E59" s="3">
        <v>0.46311277000000001</v>
      </c>
      <c r="F59" s="3">
        <v>2.2732041000000001</v>
      </c>
      <c r="G59" s="3">
        <v>2.3013889999999999E-2</v>
      </c>
      <c r="H59" s="3">
        <v>0.14506548</v>
      </c>
      <c r="I59" s="3">
        <v>1.9604341999999999</v>
      </c>
      <c r="J59" s="2" t="s">
        <v>9</v>
      </c>
      <c r="K59" s="16" t="str">
        <f t="shared" si="1"/>
        <v/>
      </c>
      <c r="L59" s="16" t="str">
        <f t="shared" si="2"/>
        <v/>
      </c>
      <c r="M59" s="16" t="str">
        <f t="shared" si="3"/>
        <v/>
      </c>
      <c r="N59" s="16">
        <f t="shared" si="4"/>
        <v>1.0527498</v>
      </c>
      <c r="O59" s="2" t="s">
        <v>17</v>
      </c>
      <c r="P59" s="16">
        <f t="shared" si="5"/>
        <v>1.0527498</v>
      </c>
      <c r="Q59" s="16" t="str">
        <f t="shared" si="6"/>
        <v/>
      </c>
      <c r="R59" s="16" t="str">
        <f t="shared" si="7"/>
        <v/>
      </c>
    </row>
    <row r="60" spans="1:18" x14ac:dyDescent="0.35">
      <c r="A60" s="1" t="s">
        <v>333</v>
      </c>
      <c r="B60" s="1" t="str">
        <f>VLOOKUP(A60,'Table S2 Appendix'!$A$2:$H$162,8,0)</f>
        <v>Zimbabwe</v>
      </c>
      <c r="C60" s="3">
        <v>1.0376084999999999</v>
      </c>
      <c r="D60" s="3">
        <f t="shared" si="0"/>
        <v>-22.848728389416774</v>
      </c>
      <c r="E60" s="3">
        <v>0.23876649</v>
      </c>
      <c r="F60" s="3">
        <v>4.3457042000000001</v>
      </c>
      <c r="G60" s="3">
        <v>1.3879999999999999E-5</v>
      </c>
      <c r="H60" s="3">
        <v>0.56963481000000005</v>
      </c>
      <c r="I60" s="3">
        <v>1.5055822000000001</v>
      </c>
      <c r="J60" s="2" t="s">
        <v>17</v>
      </c>
      <c r="K60" s="16">
        <f t="shared" si="1"/>
        <v>1.0376084999999999</v>
      </c>
      <c r="L60" s="16" t="str">
        <f t="shared" si="2"/>
        <v/>
      </c>
      <c r="M60" s="16" t="str">
        <f t="shared" si="3"/>
        <v/>
      </c>
      <c r="N60" s="16" t="str">
        <f t="shared" si="4"/>
        <v/>
      </c>
      <c r="O60" s="2" t="s">
        <v>17</v>
      </c>
      <c r="P60" s="16">
        <f t="shared" si="5"/>
        <v>1.0376084999999999</v>
      </c>
      <c r="Q60" s="16" t="str">
        <f t="shared" si="6"/>
        <v/>
      </c>
      <c r="R60" s="16" t="str">
        <f t="shared" si="7"/>
        <v/>
      </c>
    </row>
    <row r="61" spans="1:18" x14ac:dyDescent="0.35">
      <c r="A61" s="1" t="s">
        <v>233</v>
      </c>
      <c r="B61" s="1" t="str">
        <f>VLOOKUP(A61,'Table S2 Appendix'!$A$2:$H$162,8,0)</f>
        <v>Norway</v>
      </c>
      <c r="C61" s="3">
        <v>1.0328891</v>
      </c>
      <c r="D61" s="3">
        <f t="shared" si="0"/>
        <v>-22.757647741421462</v>
      </c>
      <c r="E61" s="3">
        <v>0.25844272000000001</v>
      </c>
      <c r="F61" s="3">
        <v>3.996588</v>
      </c>
      <c r="G61" s="3">
        <v>6.4259999999999998E-5</v>
      </c>
      <c r="H61" s="3">
        <v>0.52635063999999998</v>
      </c>
      <c r="I61" s="3">
        <v>1.5394274999999999</v>
      </c>
      <c r="J61" s="2" t="s">
        <v>9</v>
      </c>
      <c r="K61" s="16" t="str">
        <f t="shared" si="1"/>
        <v/>
      </c>
      <c r="L61" s="16" t="str">
        <f t="shared" si="2"/>
        <v/>
      </c>
      <c r="M61" s="16" t="str">
        <f t="shared" si="3"/>
        <v/>
      </c>
      <c r="N61" s="16">
        <f t="shared" si="4"/>
        <v>1.0328891</v>
      </c>
      <c r="O61" s="2" t="s">
        <v>14</v>
      </c>
      <c r="P61" s="16" t="str">
        <f t="shared" si="5"/>
        <v/>
      </c>
      <c r="Q61" s="16">
        <f t="shared" si="6"/>
        <v>1.0328891</v>
      </c>
      <c r="R61" s="16" t="str">
        <f t="shared" si="7"/>
        <v/>
      </c>
    </row>
    <row r="62" spans="1:18" x14ac:dyDescent="0.35">
      <c r="A62" s="1" t="s">
        <v>43</v>
      </c>
      <c r="B62" s="1" t="str">
        <f>VLOOKUP(A62,'Table S2 Appendix'!$A$2:$H$162,8,0)</f>
        <v>Belize</v>
      </c>
      <c r="C62" s="3">
        <v>1.0278589</v>
      </c>
      <c r="D62" s="3">
        <f t="shared" si="0"/>
        <v>-22.660450518964371</v>
      </c>
      <c r="E62" s="3">
        <v>0.62384512000000003</v>
      </c>
      <c r="F62" s="3">
        <v>1.6476187</v>
      </c>
      <c r="G62" s="3">
        <v>9.9430939999999995E-2</v>
      </c>
      <c r="H62" s="3">
        <v>-0.19485509000000001</v>
      </c>
      <c r="I62" s="3">
        <v>2.2505728999999999</v>
      </c>
      <c r="J62" s="2" t="s">
        <v>17</v>
      </c>
      <c r="K62" s="16">
        <f t="shared" si="1"/>
        <v>1.0278589</v>
      </c>
      <c r="L62" s="16" t="str">
        <f t="shared" si="2"/>
        <v/>
      </c>
      <c r="M62" s="16" t="str">
        <f t="shared" si="3"/>
        <v/>
      </c>
      <c r="N62" s="16" t="str">
        <f t="shared" si="4"/>
        <v/>
      </c>
      <c r="O62" s="2" t="s">
        <v>17</v>
      </c>
      <c r="P62" s="16">
        <f t="shared" si="5"/>
        <v>1.0278589</v>
      </c>
      <c r="Q62" s="16" t="str">
        <f t="shared" si="6"/>
        <v/>
      </c>
      <c r="R62" s="16" t="str">
        <f t="shared" si="7"/>
        <v/>
      </c>
    </row>
    <row r="63" spans="1:18" x14ac:dyDescent="0.35">
      <c r="A63" s="1" t="s">
        <v>221</v>
      </c>
      <c r="B63" s="1" t="str">
        <f>VLOOKUP(A63,'Table S2 Appendix'!$A$2:$H$162,8,0)</f>
        <v>Malaysia</v>
      </c>
      <c r="C63" s="3">
        <v>1.0258537000000001</v>
      </c>
      <c r="D63" s="3">
        <f t="shared" si="0"/>
        <v>-22.621670483405744</v>
      </c>
      <c r="E63" s="3">
        <v>0.17498446000000001</v>
      </c>
      <c r="F63" s="3">
        <v>5.8625417999999998</v>
      </c>
      <c r="G63" s="3">
        <v>4.5580000000000002E-9</v>
      </c>
      <c r="H63" s="3">
        <v>0.68289045999999998</v>
      </c>
      <c r="I63" s="3">
        <v>1.3688168999999999</v>
      </c>
      <c r="J63" s="2" t="s">
        <v>17</v>
      </c>
      <c r="K63" s="16">
        <f t="shared" si="1"/>
        <v>1.0258537000000001</v>
      </c>
      <c r="L63" s="16" t="str">
        <f t="shared" si="2"/>
        <v/>
      </c>
      <c r="M63" s="16" t="str">
        <f t="shared" si="3"/>
        <v/>
      </c>
      <c r="N63" s="16" t="str">
        <f t="shared" si="4"/>
        <v/>
      </c>
      <c r="O63" s="2" t="s">
        <v>17</v>
      </c>
      <c r="P63" s="16">
        <f t="shared" si="5"/>
        <v>1.0258537000000001</v>
      </c>
      <c r="Q63" s="16" t="str">
        <f t="shared" si="6"/>
        <v/>
      </c>
      <c r="R63" s="16" t="str">
        <f t="shared" si="7"/>
        <v/>
      </c>
    </row>
    <row r="64" spans="1:18" x14ac:dyDescent="0.35">
      <c r="A64" s="1" t="s">
        <v>171</v>
      </c>
      <c r="B64" s="1" t="str">
        <f>VLOOKUP(A64,'Table S2 Appendix'!$A$2:$H$162,8,0)</f>
        <v>Kuwait, the State of</v>
      </c>
      <c r="C64" s="3">
        <v>1.0153299</v>
      </c>
      <c r="D64" s="3">
        <f t="shared" si="0"/>
        <v>-22.417823929902823</v>
      </c>
      <c r="E64" s="3">
        <v>0.46931958000000001</v>
      </c>
      <c r="F64" s="3">
        <v>2.1634083999999998</v>
      </c>
      <c r="G64" s="3">
        <v>3.050978E-2</v>
      </c>
      <c r="H64" s="3">
        <v>9.5480460000000003E-2</v>
      </c>
      <c r="I64" s="3">
        <v>1.9351794</v>
      </c>
      <c r="J64" s="2" t="s">
        <v>9</v>
      </c>
      <c r="K64" s="16" t="str">
        <f t="shared" si="1"/>
        <v/>
      </c>
      <c r="L64" s="16" t="str">
        <f t="shared" si="2"/>
        <v/>
      </c>
      <c r="M64" s="16" t="str">
        <f t="shared" si="3"/>
        <v/>
      </c>
      <c r="N64" s="16">
        <f t="shared" si="4"/>
        <v>1.0153299</v>
      </c>
      <c r="O64" s="2" t="s">
        <v>17</v>
      </c>
      <c r="P64" s="16">
        <f t="shared" si="5"/>
        <v>1.0153299</v>
      </c>
      <c r="Q64" s="16" t="str">
        <f t="shared" si="6"/>
        <v/>
      </c>
      <c r="R64" s="16" t="str">
        <f t="shared" si="7"/>
        <v/>
      </c>
    </row>
    <row r="65" spans="1:18" x14ac:dyDescent="0.35">
      <c r="A65" s="1" t="s">
        <v>185</v>
      </c>
      <c r="B65" s="1" t="str">
        <f>VLOOKUP(A65,'Table S2 Appendix'!$A$2:$H$162,8,0)</f>
        <v>Luxembourg</v>
      </c>
      <c r="C65" s="3">
        <v>1.003795</v>
      </c>
      <c r="D65" s="3">
        <f t="shared" si="0"/>
        <v>-22.193775377272061</v>
      </c>
      <c r="E65" s="3">
        <v>0.18362985000000001</v>
      </c>
      <c r="F65" s="3">
        <v>5.4664045000000003</v>
      </c>
      <c r="G65" s="3">
        <v>4.5930000000000002E-8</v>
      </c>
      <c r="H65" s="3">
        <v>0.64388714999999996</v>
      </c>
      <c r="I65" s="3">
        <v>1.3637029000000001</v>
      </c>
      <c r="J65" s="2" t="s">
        <v>14</v>
      </c>
      <c r="K65" s="16" t="str">
        <f t="shared" si="1"/>
        <v/>
      </c>
      <c r="L65" s="16">
        <f t="shared" si="2"/>
        <v>1.003795</v>
      </c>
      <c r="M65" s="16" t="str">
        <f t="shared" si="3"/>
        <v/>
      </c>
      <c r="N65" s="16" t="str">
        <f t="shared" si="4"/>
        <v/>
      </c>
      <c r="O65" s="2" t="s">
        <v>14</v>
      </c>
      <c r="P65" s="16" t="str">
        <f t="shared" si="5"/>
        <v/>
      </c>
      <c r="Q65" s="16">
        <f t="shared" si="6"/>
        <v>1.003795</v>
      </c>
      <c r="R65" s="16" t="str">
        <f t="shared" si="7"/>
        <v/>
      </c>
    </row>
    <row r="66" spans="1:18" x14ac:dyDescent="0.35">
      <c r="A66" s="1" t="s">
        <v>12</v>
      </c>
      <c r="B66" s="1" t="str">
        <f>VLOOKUP(A66,'Table S2 Appendix'!$A$2:$H$162,8,0)</f>
        <v>Albania</v>
      </c>
      <c r="C66" s="3">
        <v>0.98497064000000001</v>
      </c>
      <c r="D66" s="3">
        <f t="shared" si="0"/>
        <v>-21.826749330217954</v>
      </c>
      <c r="E66" s="3">
        <v>0.56783519000000005</v>
      </c>
      <c r="F66" s="3">
        <v>1.7346066</v>
      </c>
      <c r="G66" s="3">
        <v>8.2810519999999999E-2</v>
      </c>
      <c r="H66" s="3">
        <v>-0.12796588</v>
      </c>
      <c r="I66" s="3">
        <v>2.0979071999999999</v>
      </c>
      <c r="J66" s="2" t="s">
        <v>13</v>
      </c>
      <c r="K66" s="16" t="str">
        <f t="shared" si="1"/>
        <v/>
      </c>
      <c r="L66" s="16" t="str">
        <f t="shared" si="2"/>
        <v/>
      </c>
      <c r="M66" s="16">
        <f t="shared" si="3"/>
        <v>0.98497064000000001</v>
      </c>
      <c r="N66" s="16" t="str">
        <f t="shared" si="4"/>
        <v/>
      </c>
      <c r="O66" s="2" t="s">
        <v>14</v>
      </c>
      <c r="P66" s="16" t="str">
        <f t="shared" si="5"/>
        <v/>
      </c>
      <c r="Q66" s="16">
        <f t="shared" si="6"/>
        <v>0.98497064000000001</v>
      </c>
      <c r="R66" s="16" t="str">
        <f t="shared" si="7"/>
        <v/>
      </c>
    </row>
    <row r="67" spans="1:18" x14ac:dyDescent="0.35">
      <c r="A67" s="1" t="s">
        <v>319</v>
      </c>
      <c r="B67" s="1" t="str">
        <f>VLOOKUP(A67,'Table S2 Appendix'!$A$2:$H$162,8,0)</f>
        <v>Venezuela, Bolivarian Republic of</v>
      </c>
      <c r="C67" s="3">
        <v>0.96774442000000005</v>
      </c>
      <c r="D67" s="3">
        <f t="shared" si="0"/>
        <v>-21.489365968114793</v>
      </c>
      <c r="E67" s="3">
        <v>0.45466937000000002</v>
      </c>
      <c r="F67" s="3">
        <v>2.1284575000000001</v>
      </c>
      <c r="G67" s="3">
        <v>3.3299170000000003E-2</v>
      </c>
      <c r="H67" s="3">
        <v>7.6608830000000003E-2</v>
      </c>
      <c r="I67" s="3">
        <v>1.8588800000000001</v>
      </c>
      <c r="J67" s="2" t="s">
        <v>9</v>
      </c>
      <c r="K67" s="16" t="str">
        <f t="shared" si="1"/>
        <v/>
      </c>
      <c r="L67" s="16" t="str">
        <f t="shared" si="2"/>
        <v/>
      </c>
      <c r="M67" s="16" t="str">
        <f t="shared" si="3"/>
        <v/>
      </c>
      <c r="N67" s="16">
        <f t="shared" si="4"/>
        <v>0.96774442000000005</v>
      </c>
      <c r="O67" s="2" t="s">
        <v>17</v>
      </c>
      <c r="P67" s="16">
        <f t="shared" si="5"/>
        <v>0.96774442000000005</v>
      </c>
      <c r="Q67" s="16" t="str">
        <f t="shared" si="6"/>
        <v/>
      </c>
      <c r="R67" s="16" t="str">
        <f t="shared" si="7"/>
        <v/>
      </c>
    </row>
    <row r="68" spans="1:18" x14ac:dyDescent="0.35">
      <c r="A68" s="1" t="s">
        <v>265</v>
      </c>
      <c r="B68" s="1" t="str">
        <f>VLOOKUP(A68,'Table S2 Appendix'!$A$2:$H$162,8,0)</f>
        <v>Saudi Arabia</v>
      </c>
      <c r="C68" s="3">
        <v>0.95374908000000003</v>
      </c>
      <c r="D68" s="3">
        <f t="shared" si="0"/>
        <v>-21.214189095377765</v>
      </c>
      <c r="E68" s="3">
        <v>0.36323589000000001</v>
      </c>
      <c r="F68" s="3">
        <v>2.6257016000000002</v>
      </c>
      <c r="G68" s="3">
        <v>8.6470599999999998E-3</v>
      </c>
      <c r="H68" s="3">
        <v>0.24181981</v>
      </c>
      <c r="I68" s="3">
        <v>1.6656784</v>
      </c>
      <c r="J68" s="2" t="s">
        <v>9</v>
      </c>
      <c r="K68" s="16" t="str">
        <f t="shared" si="1"/>
        <v/>
      </c>
      <c r="L68" s="16" t="str">
        <f t="shared" si="2"/>
        <v/>
      </c>
      <c r="M68" s="16" t="str">
        <f t="shared" si="3"/>
        <v/>
      </c>
      <c r="N68" s="16">
        <f t="shared" si="4"/>
        <v>0.95374908000000003</v>
      </c>
      <c r="O68" s="2" t="s">
        <v>17</v>
      </c>
      <c r="P68" s="16">
        <f t="shared" si="5"/>
        <v>0.95374908000000003</v>
      </c>
      <c r="Q68" s="16" t="str">
        <f t="shared" si="6"/>
        <v/>
      </c>
      <c r="R68" s="16" t="str">
        <f t="shared" si="7"/>
        <v/>
      </c>
    </row>
    <row r="69" spans="1:18" x14ac:dyDescent="0.35">
      <c r="A69" s="1" t="s">
        <v>8</v>
      </c>
      <c r="B69" s="1" t="str">
        <f>VLOOKUP(A69,'Table S2 Appendix'!$A$2:$H$162,8,0)</f>
        <v>Angola</v>
      </c>
      <c r="C69" s="3">
        <v>0.94670111000000001</v>
      </c>
      <c r="D69" s="3">
        <f t="shared" ref="D69:D132" si="8">(EXP(C69)^(1/(1-5))-1)*100</f>
        <v>-21.075246715688845</v>
      </c>
      <c r="E69" s="3">
        <v>0.52370024000000004</v>
      </c>
      <c r="F69" s="3">
        <v>1.8077156000000001</v>
      </c>
      <c r="G69" s="3">
        <v>7.0650770000000002E-2</v>
      </c>
      <c r="H69" s="3">
        <v>-7.9732510000000006E-2</v>
      </c>
      <c r="I69" s="3">
        <v>1.9731346999999999</v>
      </c>
      <c r="J69" s="2" t="s">
        <v>9</v>
      </c>
      <c r="K69" s="16" t="str">
        <f t="shared" ref="K69:K132" si="9">IF($J69=$K$3,$C69,"")</f>
        <v/>
      </c>
      <c r="L69" s="16" t="str">
        <f t="shared" ref="L69:L132" si="10">IF($J69=$L$3,$C69,"")</f>
        <v/>
      </c>
      <c r="M69" s="16" t="str">
        <f t="shared" ref="M69:M132" si="11">IF($J69=$M$3,$C69,"")</f>
        <v/>
      </c>
      <c r="N69" s="16">
        <f t="shared" ref="N69:N132" si="12">IF($J69=$N$3,$C69,"")</f>
        <v>0.94670111000000001</v>
      </c>
      <c r="O69" s="2" t="s">
        <v>10</v>
      </c>
      <c r="P69" s="16" t="str">
        <f t="shared" ref="P69:P132" si="13">IF($O69=$P$3,$C69,"")</f>
        <v/>
      </c>
      <c r="Q69" s="16" t="str">
        <f t="shared" ref="Q69:Q132" si="14">IF($O69=$Q$3,$C69,"")</f>
        <v/>
      </c>
      <c r="R69" s="16">
        <f t="shared" ref="R69:R132" si="15">IF($O69=$R$3,$C69,"")</f>
        <v>0.94670111000000001</v>
      </c>
    </row>
    <row r="70" spans="1:18" x14ac:dyDescent="0.35">
      <c r="A70" s="4" t="s">
        <v>157</v>
      </c>
      <c r="B70" s="1" t="str">
        <f>VLOOKUP(A70,'Table S2 Appendix'!$A$2:$H$162,8,0)</f>
        <v>Japan</v>
      </c>
      <c r="C70" s="5">
        <v>0.93123575000000003</v>
      </c>
      <c r="D70" s="3">
        <f t="shared" si="8"/>
        <v>-20.769506117388847</v>
      </c>
      <c r="E70" s="5">
        <v>0.15032350999999999</v>
      </c>
      <c r="F70" s="5">
        <v>6.1948777000000002</v>
      </c>
      <c r="G70" s="5">
        <v>5.8330000000000004E-10</v>
      </c>
      <c r="H70" s="5">
        <v>0.63660709000000004</v>
      </c>
      <c r="I70" s="5">
        <v>1.2258644000000001</v>
      </c>
      <c r="J70" s="2" t="s">
        <v>14</v>
      </c>
      <c r="K70" s="16" t="str">
        <f t="shared" si="9"/>
        <v/>
      </c>
      <c r="L70" s="16">
        <f t="shared" si="10"/>
        <v>0.93123575000000003</v>
      </c>
      <c r="M70" s="16" t="str">
        <f t="shared" si="11"/>
        <v/>
      </c>
      <c r="N70" s="16" t="str">
        <f t="shared" si="12"/>
        <v/>
      </c>
      <c r="O70" s="2" t="s">
        <v>14</v>
      </c>
      <c r="P70" s="16" t="str">
        <f t="shared" si="13"/>
        <v/>
      </c>
      <c r="Q70" s="16">
        <f t="shared" si="14"/>
        <v>0.93123575000000003</v>
      </c>
      <c r="R70" s="16" t="str">
        <f t="shared" si="15"/>
        <v/>
      </c>
    </row>
    <row r="71" spans="1:18" x14ac:dyDescent="0.35">
      <c r="A71" s="1" t="s">
        <v>141</v>
      </c>
      <c r="B71" s="1" t="str">
        <f>VLOOKUP(A71,'Table S2 Appendix'!$A$2:$H$162,8,0)</f>
        <v>Indonesia</v>
      </c>
      <c r="C71" s="3">
        <v>0.92653646999999995</v>
      </c>
      <c r="D71" s="3">
        <f t="shared" si="8"/>
        <v>-20.67636985010315</v>
      </c>
      <c r="E71" s="3">
        <v>0.16297809999999999</v>
      </c>
      <c r="F71" s="3">
        <v>5.6850367999999998</v>
      </c>
      <c r="G71" s="3">
        <v>1.308E-8</v>
      </c>
      <c r="H71" s="3">
        <v>0.60710527999999997</v>
      </c>
      <c r="I71" s="3">
        <v>1.2459677</v>
      </c>
      <c r="J71" s="2" t="s">
        <v>9</v>
      </c>
      <c r="K71" s="16" t="str">
        <f t="shared" si="9"/>
        <v/>
      </c>
      <c r="L71" s="16" t="str">
        <f t="shared" si="10"/>
        <v/>
      </c>
      <c r="M71" s="16" t="str">
        <f t="shared" si="11"/>
        <v/>
      </c>
      <c r="N71" s="16">
        <f t="shared" si="12"/>
        <v>0.92653646999999995</v>
      </c>
      <c r="O71" s="2" t="s">
        <v>17</v>
      </c>
      <c r="P71" s="16">
        <f t="shared" si="13"/>
        <v>0.92653646999999995</v>
      </c>
      <c r="Q71" s="16" t="str">
        <f t="shared" si="14"/>
        <v/>
      </c>
      <c r="R71" s="16" t="str">
        <f t="shared" si="15"/>
        <v/>
      </c>
    </row>
    <row r="72" spans="1:18" x14ac:dyDescent="0.35">
      <c r="A72" s="1" t="s">
        <v>269</v>
      </c>
      <c r="B72" s="1" t="str">
        <f>VLOOKUP(A72,'Table S2 Appendix'!$A$2:$H$162,8,0)</f>
        <v>Singapore</v>
      </c>
      <c r="C72" s="3">
        <v>0.92264014999999999</v>
      </c>
      <c r="D72" s="3">
        <f t="shared" si="8"/>
        <v>-20.599064643831543</v>
      </c>
      <c r="E72" s="3">
        <v>0.29879338</v>
      </c>
      <c r="F72" s="3">
        <v>3.0878868000000002</v>
      </c>
      <c r="G72" s="3">
        <v>2.01585E-3</v>
      </c>
      <c r="H72" s="3">
        <v>0.33701587999999999</v>
      </c>
      <c r="I72" s="3">
        <v>1.5082644000000001</v>
      </c>
      <c r="J72" s="2" t="s">
        <v>17</v>
      </c>
      <c r="K72" s="16">
        <f t="shared" si="9"/>
        <v>0.92264014999999999</v>
      </c>
      <c r="L72" s="16" t="str">
        <f t="shared" si="10"/>
        <v/>
      </c>
      <c r="M72" s="16" t="str">
        <f t="shared" si="11"/>
        <v/>
      </c>
      <c r="N72" s="16" t="str">
        <f t="shared" si="12"/>
        <v/>
      </c>
      <c r="O72" s="2" t="s">
        <v>17</v>
      </c>
      <c r="P72" s="16">
        <f t="shared" si="13"/>
        <v>0.92264014999999999</v>
      </c>
      <c r="Q72" s="16" t="str">
        <f t="shared" si="14"/>
        <v/>
      </c>
      <c r="R72" s="16" t="str">
        <f t="shared" si="15"/>
        <v/>
      </c>
    </row>
    <row r="73" spans="1:18" x14ac:dyDescent="0.35">
      <c r="A73" s="1" t="s">
        <v>235</v>
      </c>
      <c r="B73" s="1" t="str">
        <f>VLOOKUP(A73,'Table S2 Appendix'!$A$2:$H$162,8,0)</f>
        <v>Nepal</v>
      </c>
      <c r="C73" s="3">
        <v>0.91665406000000005</v>
      </c>
      <c r="D73" s="3">
        <f t="shared" si="8"/>
        <v>-20.480150400823039</v>
      </c>
      <c r="E73" s="3">
        <v>0.42972413999999998</v>
      </c>
      <c r="F73" s="3">
        <v>2.1331221</v>
      </c>
      <c r="G73" s="3">
        <v>3.291471E-2</v>
      </c>
      <c r="H73" s="3">
        <v>7.4410229999999994E-2</v>
      </c>
      <c r="I73" s="3">
        <v>1.7588979</v>
      </c>
      <c r="J73" s="2" t="s">
        <v>17</v>
      </c>
      <c r="K73" s="16">
        <f t="shared" si="9"/>
        <v>0.91665406000000005</v>
      </c>
      <c r="L73" s="16" t="str">
        <f t="shared" si="10"/>
        <v/>
      </c>
      <c r="M73" s="16" t="str">
        <f t="shared" si="11"/>
        <v/>
      </c>
      <c r="N73" s="16" t="str">
        <f t="shared" si="12"/>
        <v/>
      </c>
      <c r="O73" s="2" t="s">
        <v>10</v>
      </c>
      <c r="P73" s="16" t="str">
        <f t="shared" si="13"/>
        <v/>
      </c>
      <c r="Q73" s="16" t="str">
        <f t="shared" si="14"/>
        <v/>
      </c>
      <c r="R73" s="16">
        <f t="shared" si="15"/>
        <v>0.91665406000000005</v>
      </c>
    </row>
    <row r="74" spans="1:18" x14ac:dyDescent="0.35">
      <c r="A74" s="1" t="s">
        <v>167</v>
      </c>
      <c r="B74" s="1" t="str">
        <f>VLOOKUP(A74,'Table S2 Appendix'!$A$2:$H$162,8,0)</f>
        <v>Saint Kitts and Nevis</v>
      </c>
      <c r="C74" s="3">
        <v>0.91052217999999996</v>
      </c>
      <c r="D74" s="3">
        <f t="shared" si="8"/>
        <v>-20.358155373515153</v>
      </c>
      <c r="E74" s="3">
        <v>0.39992547000000001</v>
      </c>
      <c r="F74" s="3">
        <v>2.2767297000000002</v>
      </c>
      <c r="G74" s="3">
        <v>2.2802369999999999E-2</v>
      </c>
      <c r="H74" s="3">
        <v>0.12668266</v>
      </c>
      <c r="I74" s="3">
        <v>1.6943617</v>
      </c>
      <c r="J74" s="2" t="s">
        <v>17</v>
      </c>
      <c r="K74" s="16">
        <f t="shared" si="9"/>
        <v>0.91052217999999996</v>
      </c>
      <c r="L74" s="16" t="str">
        <f t="shared" si="10"/>
        <v/>
      </c>
      <c r="M74" s="16" t="str">
        <f t="shared" si="11"/>
        <v/>
      </c>
      <c r="N74" s="16" t="str">
        <f t="shared" si="12"/>
        <v/>
      </c>
      <c r="O74" s="2" t="s">
        <v>17</v>
      </c>
      <c r="P74" s="16">
        <f t="shared" si="13"/>
        <v>0.91052217999999996</v>
      </c>
      <c r="Q74" s="16" t="str">
        <f t="shared" si="14"/>
        <v/>
      </c>
      <c r="R74" s="16" t="str">
        <f t="shared" si="15"/>
        <v/>
      </c>
    </row>
    <row r="75" spans="1:18" x14ac:dyDescent="0.35">
      <c r="A75" s="1" t="s">
        <v>293</v>
      </c>
      <c r="B75" s="1" t="str">
        <f>VLOOKUP(A75,'Table S2 Appendix'!$A$2:$H$162,8,0)</f>
        <v>Thailand</v>
      </c>
      <c r="C75" s="3">
        <v>0.89144939000000001</v>
      </c>
      <c r="D75" s="3">
        <f t="shared" si="8"/>
        <v>-19.977500531543303</v>
      </c>
      <c r="E75" s="3">
        <v>0.18674254000000001</v>
      </c>
      <c r="F75" s="3">
        <v>4.7736814000000001</v>
      </c>
      <c r="G75" s="3">
        <v>1.809E-6</v>
      </c>
      <c r="H75" s="3">
        <v>0.52544073999999996</v>
      </c>
      <c r="I75" s="3">
        <v>1.257458</v>
      </c>
      <c r="J75" s="2" t="s">
        <v>17</v>
      </c>
      <c r="K75" s="16">
        <f t="shared" si="9"/>
        <v>0.89144939000000001</v>
      </c>
      <c r="L75" s="16" t="str">
        <f t="shared" si="10"/>
        <v/>
      </c>
      <c r="M75" s="16" t="str">
        <f t="shared" si="11"/>
        <v/>
      </c>
      <c r="N75" s="16" t="str">
        <f t="shared" si="12"/>
        <v/>
      </c>
      <c r="O75" s="2" t="s">
        <v>17</v>
      </c>
      <c r="P75" s="16">
        <f t="shared" si="13"/>
        <v>0.89144939000000001</v>
      </c>
      <c r="Q75" s="16" t="str">
        <f t="shared" si="14"/>
        <v/>
      </c>
      <c r="R75" s="16" t="str">
        <f t="shared" si="15"/>
        <v/>
      </c>
    </row>
    <row r="76" spans="1:18" x14ac:dyDescent="0.35">
      <c r="A76" s="1" t="s">
        <v>285</v>
      </c>
      <c r="B76" s="1" t="str">
        <f>VLOOKUP(A76,'Table S2 Appendix'!$A$2:$H$162,8,0)</f>
        <v>Eswatini</v>
      </c>
      <c r="C76" s="3">
        <v>0.89106883000000003</v>
      </c>
      <c r="D76" s="3">
        <f t="shared" si="8"/>
        <v>-19.969886828765794</v>
      </c>
      <c r="E76" s="3">
        <v>0.46729676999999997</v>
      </c>
      <c r="F76" s="3">
        <v>1.9068585</v>
      </c>
      <c r="G76" s="3">
        <v>5.6538909999999998E-2</v>
      </c>
      <c r="H76" s="3">
        <v>-2.4816000000000001E-2</v>
      </c>
      <c r="I76" s="3">
        <v>1.8069537</v>
      </c>
      <c r="J76" s="2" t="s">
        <v>17</v>
      </c>
      <c r="K76" s="16">
        <f t="shared" si="9"/>
        <v>0.89106883000000003</v>
      </c>
      <c r="L76" s="16" t="str">
        <f t="shared" si="10"/>
        <v/>
      </c>
      <c r="M76" s="16" t="str">
        <f t="shared" si="11"/>
        <v/>
      </c>
      <c r="N76" s="16" t="str">
        <f t="shared" si="12"/>
        <v/>
      </c>
      <c r="O76" s="2" t="s">
        <v>17</v>
      </c>
      <c r="P76" s="16">
        <f t="shared" si="13"/>
        <v>0.89106883000000003</v>
      </c>
      <c r="Q76" s="16" t="str">
        <f t="shared" si="14"/>
        <v/>
      </c>
      <c r="R76" s="16" t="str">
        <f t="shared" si="15"/>
        <v/>
      </c>
    </row>
    <row r="77" spans="1:18" x14ac:dyDescent="0.35">
      <c r="A77" s="1" t="s">
        <v>25</v>
      </c>
      <c r="B77" s="1" t="str">
        <f>VLOOKUP(A77,'Table S2 Appendix'!$A$2:$H$162,8,0)</f>
        <v>Australia</v>
      </c>
      <c r="C77" s="3">
        <v>0.86399205999999995</v>
      </c>
      <c r="D77" s="3">
        <f t="shared" si="8"/>
        <v>-19.426309874035873</v>
      </c>
      <c r="E77" s="3">
        <v>0.22397610000000001</v>
      </c>
      <c r="F77" s="3">
        <v>3.8575189999999999</v>
      </c>
      <c r="G77" s="3">
        <v>1.1454E-4</v>
      </c>
      <c r="H77" s="3">
        <v>0.42500697999999998</v>
      </c>
      <c r="I77" s="3">
        <v>1.3029771000000001</v>
      </c>
      <c r="J77" s="2" t="s">
        <v>9</v>
      </c>
      <c r="K77" s="16" t="str">
        <f t="shared" si="9"/>
        <v/>
      </c>
      <c r="L77" s="16" t="str">
        <f t="shared" si="10"/>
        <v/>
      </c>
      <c r="M77" s="16" t="str">
        <f t="shared" si="11"/>
        <v/>
      </c>
      <c r="N77" s="16">
        <f t="shared" si="12"/>
        <v>0.86399205999999995</v>
      </c>
      <c r="O77" s="2" t="s">
        <v>14</v>
      </c>
      <c r="P77" s="16" t="str">
        <f t="shared" si="13"/>
        <v/>
      </c>
      <c r="Q77" s="16">
        <f t="shared" si="14"/>
        <v>0.86399205999999995</v>
      </c>
      <c r="R77" s="16" t="str">
        <f t="shared" si="15"/>
        <v/>
      </c>
    </row>
    <row r="78" spans="1:18" x14ac:dyDescent="0.35">
      <c r="A78" s="1" t="s">
        <v>149</v>
      </c>
      <c r="B78" s="1" t="str">
        <f>VLOOKUP(A78,'Table S2 Appendix'!$A$2:$H$162,8,0)</f>
        <v>Israel</v>
      </c>
      <c r="C78" s="3">
        <v>0.86250051000000005</v>
      </c>
      <c r="D78" s="3">
        <f t="shared" si="8"/>
        <v>-19.396259349774802</v>
      </c>
      <c r="E78" s="3">
        <v>0.55885697000000001</v>
      </c>
      <c r="F78" s="3">
        <v>1.5433296000000001</v>
      </c>
      <c r="G78" s="3">
        <v>0.12275082</v>
      </c>
      <c r="H78" s="3">
        <v>-0.23283902000000001</v>
      </c>
      <c r="I78" s="3">
        <v>1.95784</v>
      </c>
      <c r="J78" s="2" t="s">
        <v>17</v>
      </c>
      <c r="K78" s="16">
        <f t="shared" si="9"/>
        <v>0.86250051000000005</v>
      </c>
      <c r="L78" s="16" t="str">
        <f t="shared" si="10"/>
        <v/>
      </c>
      <c r="M78" s="16" t="str">
        <f t="shared" si="11"/>
        <v/>
      </c>
      <c r="N78" s="16" t="str">
        <f t="shared" si="12"/>
        <v/>
      </c>
      <c r="O78" s="2" t="s">
        <v>14</v>
      </c>
      <c r="P78" s="16" t="str">
        <f t="shared" si="13"/>
        <v/>
      </c>
      <c r="Q78" s="16">
        <f t="shared" si="14"/>
        <v>0.86250051000000005</v>
      </c>
      <c r="R78" s="16" t="str">
        <f t="shared" si="15"/>
        <v/>
      </c>
    </row>
    <row r="79" spans="1:18" x14ac:dyDescent="0.35">
      <c r="A79" s="1" t="s">
        <v>191</v>
      </c>
      <c r="B79" s="1" t="str">
        <f>VLOOKUP(A79,'Table S2 Appendix'!$A$2:$H$162,8,0)</f>
        <v>Morocco</v>
      </c>
      <c r="C79" s="3">
        <v>0.85987440000000004</v>
      </c>
      <c r="D79" s="3">
        <f t="shared" si="8"/>
        <v>-19.343323402383859</v>
      </c>
      <c r="E79" s="3">
        <v>0.29420708000000001</v>
      </c>
      <c r="F79" s="3">
        <v>2.9226842</v>
      </c>
      <c r="G79" s="3">
        <v>3.4702800000000001E-3</v>
      </c>
      <c r="H79" s="3">
        <v>0.28323912000000001</v>
      </c>
      <c r="I79" s="3">
        <v>1.4365097</v>
      </c>
      <c r="J79" s="2" t="s">
        <v>17</v>
      </c>
      <c r="K79" s="16">
        <f t="shared" si="9"/>
        <v>0.85987440000000004</v>
      </c>
      <c r="L79" s="16" t="str">
        <f t="shared" si="10"/>
        <v/>
      </c>
      <c r="M79" s="16" t="str">
        <f t="shared" si="11"/>
        <v/>
      </c>
      <c r="N79" s="16" t="str">
        <f t="shared" si="12"/>
        <v/>
      </c>
      <c r="O79" s="2" t="s">
        <v>17</v>
      </c>
      <c r="P79" s="16">
        <f t="shared" si="13"/>
        <v>0.85987440000000004</v>
      </c>
      <c r="Q79" s="16" t="str">
        <f t="shared" si="14"/>
        <v/>
      </c>
      <c r="R79" s="16" t="str">
        <f t="shared" si="15"/>
        <v/>
      </c>
    </row>
    <row r="80" spans="1:18" x14ac:dyDescent="0.35">
      <c r="A80" s="1" t="s">
        <v>173</v>
      </c>
      <c r="B80" s="1" t="str">
        <f>VLOOKUP(A80,'Table S2 Appendix'!$A$2:$H$162,8,0)</f>
        <v>Lao People's Democratic Republic</v>
      </c>
      <c r="C80" s="3">
        <v>0.82099091000000002</v>
      </c>
      <c r="D80" s="3">
        <f t="shared" si="8"/>
        <v>-18.555446913671513</v>
      </c>
      <c r="E80" s="3">
        <v>0.44371886999999999</v>
      </c>
      <c r="F80" s="3">
        <v>1.8502502000000001</v>
      </c>
      <c r="G80" s="3">
        <v>6.4277500000000001E-2</v>
      </c>
      <c r="H80" s="3">
        <v>-4.8682089999999997E-2</v>
      </c>
      <c r="I80" s="3">
        <v>1.6906639000000001</v>
      </c>
      <c r="J80" s="2" t="s">
        <v>17</v>
      </c>
      <c r="K80" s="16">
        <f t="shared" si="9"/>
        <v>0.82099091000000002</v>
      </c>
      <c r="L80" s="16" t="str">
        <f t="shared" si="10"/>
        <v/>
      </c>
      <c r="M80" s="16" t="str">
        <f t="shared" si="11"/>
        <v/>
      </c>
      <c r="N80" s="16" t="str">
        <f t="shared" si="12"/>
        <v/>
      </c>
      <c r="O80" s="2" t="s">
        <v>10</v>
      </c>
      <c r="P80" s="16" t="str">
        <f t="shared" si="13"/>
        <v/>
      </c>
      <c r="Q80" s="16" t="str">
        <f t="shared" si="14"/>
        <v/>
      </c>
      <c r="R80" s="16">
        <f t="shared" si="15"/>
        <v>0.82099091000000002</v>
      </c>
    </row>
    <row r="81" spans="1:18" x14ac:dyDescent="0.35">
      <c r="A81" s="1" t="s">
        <v>297</v>
      </c>
      <c r="B81" s="1" t="str">
        <f>VLOOKUP(A81,'Table S2 Appendix'!$A$2:$H$162,8,0)</f>
        <v>Tonga</v>
      </c>
      <c r="C81" s="3">
        <v>0.81493139999999997</v>
      </c>
      <c r="D81" s="3">
        <f t="shared" si="8"/>
        <v>-18.431974893823622</v>
      </c>
      <c r="E81" s="3">
        <v>0.74432935</v>
      </c>
      <c r="F81" s="3">
        <v>1.0948532</v>
      </c>
      <c r="G81" s="3">
        <v>0.27358093999999999</v>
      </c>
      <c r="H81" s="3">
        <v>-0.64392731999999997</v>
      </c>
      <c r="I81" s="3">
        <v>2.2737900999999998</v>
      </c>
      <c r="J81" s="2" t="s">
        <v>17</v>
      </c>
      <c r="K81" s="16">
        <f t="shared" si="9"/>
        <v>0.81493139999999997</v>
      </c>
      <c r="L81" s="16" t="str">
        <f t="shared" si="10"/>
        <v/>
      </c>
      <c r="M81" s="16" t="str">
        <f t="shared" si="11"/>
        <v/>
      </c>
      <c r="N81" s="16" t="str">
        <f t="shared" si="12"/>
        <v/>
      </c>
      <c r="O81" s="2" t="s">
        <v>17</v>
      </c>
      <c r="P81" s="16">
        <f t="shared" si="13"/>
        <v>0.81493139999999997</v>
      </c>
      <c r="Q81" s="16" t="str">
        <f t="shared" si="14"/>
        <v/>
      </c>
      <c r="R81" s="16" t="str">
        <f t="shared" si="15"/>
        <v/>
      </c>
    </row>
    <row r="82" spans="1:18" x14ac:dyDescent="0.35">
      <c r="A82" s="6" t="s">
        <v>63</v>
      </c>
      <c r="B82" s="1" t="str">
        <f>VLOOKUP(A82,'Table S2 Appendix'!$A$2:$H$162,8,0)</f>
        <v>China</v>
      </c>
      <c r="C82" s="7">
        <v>0.78967957</v>
      </c>
      <c r="D82" s="3">
        <f t="shared" si="8"/>
        <v>-17.915410609352978</v>
      </c>
      <c r="E82" s="7">
        <v>0.14598854</v>
      </c>
      <c r="F82" s="7">
        <v>5.4091886999999996</v>
      </c>
      <c r="G82" s="7">
        <v>6.3310000000000002E-8</v>
      </c>
      <c r="H82" s="7">
        <v>0.50354728999999998</v>
      </c>
      <c r="I82" s="7">
        <v>1.0758118999999999</v>
      </c>
      <c r="J82" s="2" t="s">
        <v>17</v>
      </c>
      <c r="K82" s="16">
        <f t="shared" si="9"/>
        <v>0.78967957</v>
      </c>
      <c r="L82" s="16" t="str">
        <f t="shared" si="10"/>
        <v/>
      </c>
      <c r="M82" s="16" t="str">
        <f t="shared" si="11"/>
        <v/>
      </c>
      <c r="N82" s="16" t="str">
        <f t="shared" si="12"/>
        <v/>
      </c>
      <c r="O82" s="2" t="s">
        <v>17</v>
      </c>
      <c r="P82" s="16">
        <f t="shared" si="13"/>
        <v>0.78967957</v>
      </c>
      <c r="Q82" s="16" t="str">
        <f t="shared" si="14"/>
        <v/>
      </c>
      <c r="R82" s="16" t="str">
        <f t="shared" si="15"/>
        <v/>
      </c>
    </row>
    <row r="83" spans="1:18" x14ac:dyDescent="0.35">
      <c r="A83" s="1" t="s">
        <v>33</v>
      </c>
      <c r="B83" s="1" t="str">
        <f>VLOOKUP(A83,'Table S2 Appendix'!$A$2:$H$162,8,0)</f>
        <v>Benin</v>
      </c>
      <c r="C83" s="3">
        <v>0.77810939000000001</v>
      </c>
      <c r="D83" s="3">
        <f t="shared" si="8"/>
        <v>-17.677633516049251</v>
      </c>
      <c r="E83" s="3">
        <v>0.89424265000000003</v>
      </c>
      <c r="F83" s="3">
        <v>0.87013227999999998</v>
      </c>
      <c r="G83" s="3">
        <v>0.38422812000000001</v>
      </c>
      <c r="H83" s="3">
        <v>-0.97457399</v>
      </c>
      <c r="I83" s="3">
        <v>2.5307928</v>
      </c>
      <c r="J83" s="2" t="s">
        <v>17</v>
      </c>
      <c r="K83" s="16">
        <f t="shared" si="9"/>
        <v>0.77810939000000001</v>
      </c>
      <c r="L83" s="16" t="str">
        <f t="shared" si="10"/>
        <v/>
      </c>
      <c r="M83" s="16" t="str">
        <f t="shared" si="11"/>
        <v/>
      </c>
      <c r="N83" s="16" t="str">
        <f t="shared" si="12"/>
        <v/>
      </c>
      <c r="O83" s="2" t="s">
        <v>10</v>
      </c>
      <c r="P83" s="16" t="str">
        <f t="shared" si="13"/>
        <v/>
      </c>
      <c r="Q83" s="16" t="str">
        <f t="shared" si="14"/>
        <v/>
      </c>
      <c r="R83" s="16">
        <f t="shared" si="15"/>
        <v>0.77810939000000001</v>
      </c>
    </row>
    <row r="84" spans="1:18" x14ac:dyDescent="0.35">
      <c r="A84" s="1" t="s">
        <v>41</v>
      </c>
      <c r="B84" s="1" t="str">
        <f>VLOOKUP(A84,'Table S2 Appendix'!$A$2:$H$162,8,0)</f>
        <v>Bahrain, Kingdom of</v>
      </c>
      <c r="C84" s="3">
        <v>0.76043459999999996</v>
      </c>
      <c r="D84" s="3">
        <f t="shared" si="8"/>
        <v>-17.313071028566441</v>
      </c>
      <c r="E84" s="3">
        <v>0.31567640000000002</v>
      </c>
      <c r="F84" s="3">
        <v>2.4089054999999999</v>
      </c>
      <c r="G84" s="3">
        <v>1.6000440000000001E-2</v>
      </c>
      <c r="H84" s="3">
        <v>0.14172023</v>
      </c>
      <c r="I84" s="3">
        <v>1.379149</v>
      </c>
      <c r="J84" s="2" t="s">
        <v>9</v>
      </c>
      <c r="K84" s="16" t="str">
        <f t="shared" si="9"/>
        <v/>
      </c>
      <c r="L84" s="16" t="str">
        <f t="shared" si="10"/>
        <v/>
      </c>
      <c r="M84" s="16" t="str">
        <f t="shared" si="11"/>
        <v/>
      </c>
      <c r="N84" s="16">
        <f t="shared" si="12"/>
        <v>0.76043459999999996</v>
      </c>
      <c r="O84" s="2" t="s">
        <v>17</v>
      </c>
      <c r="P84" s="16">
        <f t="shared" si="13"/>
        <v>0.76043459999999996</v>
      </c>
      <c r="Q84" s="16" t="str">
        <f t="shared" si="14"/>
        <v/>
      </c>
      <c r="R84" s="16" t="str">
        <f t="shared" si="15"/>
        <v/>
      </c>
    </row>
    <row r="85" spans="1:18" x14ac:dyDescent="0.35">
      <c r="A85" s="1" t="s">
        <v>65</v>
      </c>
      <c r="B85" s="1" t="str">
        <f>VLOOKUP(A85,'Table S2 Appendix'!$A$2:$H$162,8,0)</f>
        <v>Côte d'Ivoire</v>
      </c>
      <c r="C85" s="3">
        <v>0.74665501999999995</v>
      </c>
      <c r="D85" s="3">
        <f t="shared" si="8"/>
        <v>-17.027732041145459</v>
      </c>
      <c r="E85" s="3">
        <v>0.32288196000000002</v>
      </c>
      <c r="F85" s="3">
        <v>2.3124704999999999</v>
      </c>
      <c r="G85" s="3">
        <v>2.0751769999999999E-2</v>
      </c>
      <c r="H85" s="3">
        <v>0.113818</v>
      </c>
      <c r="I85" s="3">
        <v>1.3794919999999999</v>
      </c>
      <c r="J85" s="2" t="s">
        <v>17</v>
      </c>
      <c r="K85" s="16">
        <f t="shared" si="9"/>
        <v>0.74665501999999995</v>
      </c>
      <c r="L85" s="16" t="str">
        <f t="shared" si="10"/>
        <v/>
      </c>
      <c r="M85" s="16" t="str">
        <f t="shared" si="11"/>
        <v/>
      </c>
      <c r="N85" s="16" t="str">
        <f t="shared" si="12"/>
        <v/>
      </c>
      <c r="O85" s="2" t="s">
        <v>17</v>
      </c>
      <c r="P85" s="16">
        <f t="shared" si="13"/>
        <v>0.74665501999999995</v>
      </c>
      <c r="Q85" s="16" t="str">
        <f t="shared" si="14"/>
        <v/>
      </c>
      <c r="R85" s="16" t="str">
        <f t="shared" si="15"/>
        <v/>
      </c>
    </row>
    <row r="86" spans="1:18" x14ac:dyDescent="0.35">
      <c r="A86" s="1" t="s">
        <v>55</v>
      </c>
      <c r="B86" s="1" t="str">
        <f>VLOOKUP(A86,'Table S2 Appendix'!$A$2:$H$162,8,0)</f>
        <v>Central African Republic</v>
      </c>
      <c r="C86" s="3">
        <v>0.72789910000000002</v>
      </c>
      <c r="D86" s="3">
        <f t="shared" si="8"/>
        <v>-16.637763172524</v>
      </c>
      <c r="E86" s="3">
        <v>0.59109796999999997</v>
      </c>
      <c r="F86" s="3">
        <v>1.2314356</v>
      </c>
      <c r="G86" s="3">
        <v>0.21815998</v>
      </c>
      <c r="H86" s="3">
        <v>-0.43063163999999998</v>
      </c>
      <c r="I86" s="3">
        <v>1.8864297999999999</v>
      </c>
      <c r="J86" s="2" t="s">
        <v>17</v>
      </c>
      <c r="K86" s="16">
        <f t="shared" si="9"/>
        <v>0.72789910000000002</v>
      </c>
      <c r="L86" s="16" t="str">
        <f t="shared" si="10"/>
        <v/>
      </c>
      <c r="M86" s="16" t="str">
        <f t="shared" si="11"/>
        <v/>
      </c>
      <c r="N86" s="16" t="str">
        <f t="shared" si="12"/>
        <v/>
      </c>
      <c r="O86" s="2" t="s">
        <v>10</v>
      </c>
      <c r="P86" s="16" t="str">
        <f t="shared" si="13"/>
        <v/>
      </c>
      <c r="Q86" s="16" t="str">
        <f t="shared" si="14"/>
        <v/>
      </c>
      <c r="R86" s="16">
        <f t="shared" si="15"/>
        <v>0.72789910000000002</v>
      </c>
    </row>
    <row r="87" spans="1:18" x14ac:dyDescent="0.35">
      <c r="A87" s="1" t="s">
        <v>305</v>
      </c>
      <c r="B87" s="1" t="str">
        <f>VLOOKUP(A87,'Table S2 Appendix'!$A$2:$H$162,8,0)</f>
        <v>Taiwan</v>
      </c>
      <c r="C87" s="3">
        <v>0.70019215999999995</v>
      </c>
      <c r="D87" s="3">
        <f t="shared" si="8"/>
        <v>-16.058330577741909</v>
      </c>
      <c r="E87" s="3">
        <v>0.23617178</v>
      </c>
      <c r="F87" s="3">
        <v>2.9647578999999999</v>
      </c>
      <c r="G87" s="3">
        <v>3.0292100000000001E-3</v>
      </c>
      <c r="H87" s="3">
        <v>0.23730397</v>
      </c>
      <c r="I87" s="3">
        <v>1.1630803000000001</v>
      </c>
      <c r="J87" s="2" t="s">
        <v>17</v>
      </c>
      <c r="K87" s="16">
        <f t="shared" si="9"/>
        <v>0.70019215999999995</v>
      </c>
      <c r="L87" s="16" t="str">
        <f t="shared" si="10"/>
        <v/>
      </c>
      <c r="M87" s="16" t="str">
        <f t="shared" si="11"/>
        <v/>
      </c>
      <c r="N87" s="16" t="str">
        <f t="shared" si="12"/>
        <v/>
      </c>
      <c r="O87" s="2" t="s">
        <v>17</v>
      </c>
      <c r="P87" s="16">
        <f t="shared" si="13"/>
        <v>0.70019215999999995</v>
      </c>
      <c r="Q87" s="16" t="str">
        <f t="shared" si="14"/>
        <v/>
      </c>
      <c r="R87" s="16" t="str">
        <f t="shared" si="15"/>
        <v/>
      </c>
    </row>
    <row r="88" spans="1:18" x14ac:dyDescent="0.35">
      <c r="A88" s="1" t="s">
        <v>161</v>
      </c>
      <c r="B88" s="1" t="str">
        <f>VLOOKUP(A88,'Table S2 Appendix'!$A$2:$H$162,8,0)</f>
        <v>Kenya</v>
      </c>
      <c r="C88" s="3">
        <v>0.66299843000000003</v>
      </c>
      <c r="D88" s="3">
        <f t="shared" si="8"/>
        <v>-15.274164523081325</v>
      </c>
      <c r="E88" s="3">
        <v>0.33465700999999998</v>
      </c>
      <c r="F88" s="3">
        <v>1.9811281999999999</v>
      </c>
      <c r="G88" s="3">
        <v>4.7576899999999998E-2</v>
      </c>
      <c r="H88" s="3">
        <v>7.0827399999999997E-3</v>
      </c>
      <c r="I88" s="3">
        <v>1.3189141</v>
      </c>
      <c r="J88" s="2" t="s">
        <v>17</v>
      </c>
      <c r="K88" s="16">
        <f t="shared" si="9"/>
        <v>0.66299843000000003</v>
      </c>
      <c r="L88" s="16" t="str">
        <f t="shared" si="10"/>
        <v/>
      </c>
      <c r="M88" s="16" t="str">
        <f t="shared" si="11"/>
        <v/>
      </c>
      <c r="N88" s="16" t="str">
        <f t="shared" si="12"/>
        <v/>
      </c>
      <c r="O88" s="2" t="s">
        <v>17</v>
      </c>
      <c r="P88" s="16">
        <f t="shared" si="13"/>
        <v>0.66299843000000003</v>
      </c>
      <c r="Q88" s="16" t="str">
        <f t="shared" si="14"/>
        <v/>
      </c>
      <c r="R88" s="16" t="str">
        <f t="shared" si="15"/>
        <v/>
      </c>
    </row>
    <row r="89" spans="1:18" x14ac:dyDescent="0.35">
      <c r="A89" s="1" t="s">
        <v>283</v>
      </c>
      <c r="B89" s="1" t="str">
        <f>VLOOKUP(A89,'Table S2 Appendix'!$A$2:$H$162,8,0)</f>
        <v>Sweden</v>
      </c>
      <c r="C89" s="3">
        <v>0.63229626999999999</v>
      </c>
      <c r="D89" s="3">
        <f t="shared" si="8"/>
        <v>-14.621345820819442</v>
      </c>
      <c r="E89" s="3">
        <v>0.14867475999999999</v>
      </c>
      <c r="F89" s="3">
        <v>4.2528823999999998</v>
      </c>
      <c r="G89" s="3">
        <v>2.1100000000000001E-5</v>
      </c>
      <c r="H89" s="3">
        <v>0.34089910000000001</v>
      </c>
      <c r="I89" s="3">
        <v>0.92369345000000003</v>
      </c>
      <c r="J89" s="2" t="s">
        <v>14</v>
      </c>
      <c r="K89" s="16" t="str">
        <f t="shared" si="9"/>
        <v/>
      </c>
      <c r="L89" s="16">
        <f t="shared" si="10"/>
        <v>0.63229626999999999</v>
      </c>
      <c r="M89" s="16" t="str">
        <f t="shared" si="11"/>
        <v/>
      </c>
      <c r="N89" s="16" t="str">
        <f t="shared" si="12"/>
        <v/>
      </c>
      <c r="O89" s="2" t="s">
        <v>14</v>
      </c>
      <c r="P89" s="16" t="str">
        <f t="shared" si="13"/>
        <v/>
      </c>
      <c r="Q89" s="16">
        <f t="shared" si="14"/>
        <v>0.63229626999999999</v>
      </c>
      <c r="R89" s="16" t="str">
        <f t="shared" si="15"/>
        <v/>
      </c>
    </row>
    <row r="90" spans="1:18" x14ac:dyDescent="0.35">
      <c r="A90" s="1" t="s">
        <v>73</v>
      </c>
      <c r="B90" s="1" t="str">
        <f>VLOOKUP(A90,'Table S2 Appendix'!$A$2:$H$162,8,0)</f>
        <v>Colombia</v>
      </c>
      <c r="C90" s="3">
        <v>0.60851052999999999</v>
      </c>
      <c r="D90" s="3">
        <f t="shared" si="8"/>
        <v>-14.11213470844327</v>
      </c>
      <c r="E90" s="3">
        <v>0.34021720999999999</v>
      </c>
      <c r="F90" s="3">
        <v>1.7885941999999999</v>
      </c>
      <c r="G90" s="3">
        <v>7.3680190000000007E-2</v>
      </c>
      <c r="H90" s="3">
        <v>-5.8302939999999998E-2</v>
      </c>
      <c r="I90" s="3">
        <v>1.2753239999999999</v>
      </c>
      <c r="J90" s="2" t="s">
        <v>9</v>
      </c>
      <c r="K90" s="16" t="str">
        <f t="shared" si="9"/>
        <v/>
      </c>
      <c r="L90" s="16" t="str">
        <f t="shared" si="10"/>
        <v/>
      </c>
      <c r="M90" s="16" t="str">
        <f t="shared" si="11"/>
        <v/>
      </c>
      <c r="N90" s="16">
        <f t="shared" si="12"/>
        <v>0.60851052999999999</v>
      </c>
      <c r="O90" s="2" t="s">
        <v>17</v>
      </c>
      <c r="P90" s="16">
        <f t="shared" si="13"/>
        <v>0.60851052999999999</v>
      </c>
      <c r="Q90" s="16" t="str">
        <f t="shared" si="14"/>
        <v/>
      </c>
      <c r="R90" s="16" t="str">
        <f t="shared" si="15"/>
        <v/>
      </c>
    </row>
    <row r="91" spans="1:18" x14ac:dyDescent="0.35">
      <c r="A91" s="4" t="s">
        <v>111</v>
      </c>
      <c r="B91" s="1" t="str">
        <f>VLOOKUP(A91,'Table S2 Appendix'!$A$2:$H$162,8,0)</f>
        <v>United Kingdom</v>
      </c>
      <c r="C91" s="5">
        <v>0.59181539999999999</v>
      </c>
      <c r="D91" s="3">
        <f t="shared" si="8"/>
        <v>-13.752908294357324</v>
      </c>
      <c r="E91" s="5">
        <v>0.17708871000000001</v>
      </c>
      <c r="F91" s="5">
        <v>3.3419148999999999</v>
      </c>
      <c r="G91" s="5">
        <v>8.3202999999999999E-4</v>
      </c>
      <c r="H91" s="5">
        <v>0.24472790999999999</v>
      </c>
      <c r="I91" s="5">
        <v>0.93890289000000005</v>
      </c>
      <c r="J91" s="2" t="s">
        <v>14</v>
      </c>
      <c r="K91" s="16" t="str">
        <f t="shared" si="9"/>
        <v/>
      </c>
      <c r="L91" s="16">
        <f t="shared" si="10"/>
        <v>0.59181539999999999</v>
      </c>
      <c r="M91" s="16" t="str">
        <f t="shared" si="11"/>
        <v/>
      </c>
      <c r="N91" s="16" t="str">
        <f t="shared" si="12"/>
        <v/>
      </c>
      <c r="O91" s="2" t="s">
        <v>14</v>
      </c>
      <c r="P91" s="16" t="str">
        <f t="shared" si="13"/>
        <v/>
      </c>
      <c r="Q91" s="16">
        <f t="shared" si="14"/>
        <v>0.59181539999999999</v>
      </c>
      <c r="R91" s="16" t="str">
        <f t="shared" si="15"/>
        <v/>
      </c>
    </row>
    <row r="92" spans="1:18" x14ac:dyDescent="0.35">
      <c r="A92" s="1" t="s">
        <v>139</v>
      </c>
      <c r="B92" s="1" t="str">
        <f>VLOOKUP(A92,'Table S2 Appendix'!$A$2:$H$162,8,0)</f>
        <v>Hungary</v>
      </c>
      <c r="C92" s="3">
        <v>0.58549980000000001</v>
      </c>
      <c r="D92" s="3">
        <f t="shared" si="8"/>
        <v>-13.61662520088711</v>
      </c>
      <c r="E92" s="3">
        <v>0.29513683000000002</v>
      </c>
      <c r="F92" s="3">
        <v>1.9838248999999999</v>
      </c>
      <c r="G92" s="3">
        <v>4.7275360000000002E-2</v>
      </c>
      <c r="H92" s="3">
        <v>7.0422499999999999E-3</v>
      </c>
      <c r="I92" s="3">
        <v>1.1639573999999999</v>
      </c>
      <c r="J92" s="2" t="s">
        <v>14</v>
      </c>
      <c r="K92" s="16" t="str">
        <f t="shared" si="9"/>
        <v/>
      </c>
      <c r="L92" s="16">
        <f t="shared" si="10"/>
        <v>0.58549980000000001</v>
      </c>
      <c r="M92" s="16" t="str">
        <f t="shared" si="11"/>
        <v/>
      </c>
      <c r="N92" s="16" t="str">
        <f t="shared" si="12"/>
        <v/>
      </c>
      <c r="O92" s="2" t="s">
        <v>14</v>
      </c>
      <c r="P92" s="16" t="str">
        <f t="shared" si="13"/>
        <v/>
      </c>
      <c r="Q92" s="16">
        <f t="shared" si="14"/>
        <v>0.58549980000000001</v>
      </c>
      <c r="R92" s="16" t="str">
        <f t="shared" si="15"/>
        <v/>
      </c>
    </row>
    <row r="93" spans="1:18" x14ac:dyDescent="0.35">
      <c r="A93" s="1" t="s">
        <v>31</v>
      </c>
      <c r="B93" s="1" t="str">
        <f>VLOOKUP(A93,'Table S2 Appendix'!$A$2:$H$162,8,0)</f>
        <v>Belgium</v>
      </c>
      <c r="C93" s="3">
        <v>0.58264238999999995</v>
      </c>
      <c r="D93" s="3">
        <f t="shared" si="8"/>
        <v>-13.554894975195475</v>
      </c>
      <c r="E93" s="3">
        <v>0.16411329</v>
      </c>
      <c r="F93" s="3">
        <v>3.5502449999999999</v>
      </c>
      <c r="G93" s="3">
        <v>3.8486999999999999E-4</v>
      </c>
      <c r="H93" s="3">
        <v>0.26098624999999998</v>
      </c>
      <c r="I93" s="3">
        <v>0.90429853000000004</v>
      </c>
      <c r="J93" s="2" t="s">
        <v>14</v>
      </c>
      <c r="K93" s="16" t="str">
        <f t="shared" si="9"/>
        <v/>
      </c>
      <c r="L93" s="16">
        <f t="shared" si="10"/>
        <v>0.58264238999999995</v>
      </c>
      <c r="M93" s="16" t="str">
        <f t="shared" si="11"/>
        <v/>
      </c>
      <c r="N93" s="16" t="str">
        <f t="shared" si="12"/>
        <v/>
      </c>
      <c r="O93" s="2" t="s">
        <v>14</v>
      </c>
      <c r="P93" s="16" t="str">
        <f t="shared" si="13"/>
        <v/>
      </c>
      <c r="Q93" s="16">
        <f t="shared" si="14"/>
        <v>0.58264238999999995</v>
      </c>
      <c r="R93" s="16" t="str">
        <f t="shared" si="15"/>
        <v/>
      </c>
    </row>
    <row r="94" spans="1:18" x14ac:dyDescent="0.35">
      <c r="A94" s="1" t="s">
        <v>99</v>
      </c>
      <c r="B94" s="1" t="str">
        <f>VLOOKUP(A94,'Table S2 Appendix'!$A$2:$H$162,8,0)</f>
        <v>Spain</v>
      </c>
      <c r="C94" s="3">
        <v>0.57436586000000001</v>
      </c>
      <c r="D94" s="3">
        <f t="shared" si="8"/>
        <v>-13.375843422110156</v>
      </c>
      <c r="E94" s="3">
        <v>0.21062663000000001</v>
      </c>
      <c r="F94" s="3">
        <v>2.7269383999999999</v>
      </c>
      <c r="G94" s="3">
        <v>6.3924999999999997E-3</v>
      </c>
      <c r="H94" s="3">
        <v>0.16154524000000001</v>
      </c>
      <c r="I94" s="3">
        <v>0.98718647000000004</v>
      </c>
      <c r="J94" s="2" t="s">
        <v>14</v>
      </c>
      <c r="K94" s="16" t="str">
        <f t="shared" si="9"/>
        <v/>
      </c>
      <c r="L94" s="16">
        <f t="shared" si="10"/>
        <v>0.57436586000000001</v>
      </c>
      <c r="M94" s="16" t="str">
        <f t="shared" si="11"/>
        <v/>
      </c>
      <c r="N94" s="16" t="str">
        <f t="shared" si="12"/>
        <v/>
      </c>
      <c r="O94" s="2" t="s">
        <v>14</v>
      </c>
      <c r="P94" s="16" t="str">
        <f t="shared" si="13"/>
        <v/>
      </c>
      <c r="Q94" s="16">
        <f t="shared" si="14"/>
        <v>0.57436586000000001</v>
      </c>
      <c r="R94" s="16" t="str">
        <f t="shared" si="15"/>
        <v/>
      </c>
    </row>
    <row r="95" spans="1:18" x14ac:dyDescent="0.35">
      <c r="A95" s="1" t="s">
        <v>323</v>
      </c>
      <c r="B95" s="1" t="str">
        <f>VLOOKUP(A95,'Table S2 Appendix'!$A$2:$H$162,8,0)</f>
        <v>Vanuatu</v>
      </c>
      <c r="C95" s="3">
        <v>0.56421690999999996</v>
      </c>
      <c r="D95" s="3">
        <f t="shared" si="8"/>
        <v>-13.155778302955589</v>
      </c>
      <c r="E95" s="3">
        <v>0.70061430999999996</v>
      </c>
      <c r="F95" s="3">
        <v>0.80531741000000001</v>
      </c>
      <c r="G95" s="3">
        <v>0.42063654</v>
      </c>
      <c r="H95" s="3">
        <v>-0.80896190999999995</v>
      </c>
      <c r="I95" s="3">
        <v>1.9373956999999999</v>
      </c>
      <c r="J95" s="2" t="s">
        <v>17</v>
      </c>
      <c r="K95" s="16">
        <f t="shared" si="9"/>
        <v>0.56421690999999996</v>
      </c>
      <c r="L95" s="16" t="str">
        <f t="shared" si="10"/>
        <v/>
      </c>
      <c r="M95" s="16" t="str">
        <f t="shared" si="11"/>
        <v/>
      </c>
      <c r="N95" s="16" t="str">
        <f t="shared" si="12"/>
        <v/>
      </c>
      <c r="O95" s="2" t="s">
        <v>17</v>
      </c>
      <c r="P95" s="16">
        <f t="shared" si="13"/>
        <v>0.56421690999999996</v>
      </c>
      <c r="Q95" s="16" t="str">
        <f t="shared" si="14"/>
        <v/>
      </c>
      <c r="R95" s="16" t="str">
        <f t="shared" si="15"/>
        <v/>
      </c>
    </row>
    <row r="96" spans="1:18" x14ac:dyDescent="0.35">
      <c r="A96" s="1" t="s">
        <v>231</v>
      </c>
      <c r="B96" s="1" t="str">
        <f>VLOOKUP(A96,'Table S2 Appendix'!$A$2:$H$162,8,0)</f>
        <v>Netherlands</v>
      </c>
      <c r="C96" s="3">
        <v>0.55915789000000005</v>
      </c>
      <c r="D96" s="3">
        <f t="shared" si="8"/>
        <v>-13.045872151816607</v>
      </c>
      <c r="E96" s="3">
        <v>0.16550819999999999</v>
      </c>
      <c r="F96" s="3">
        <v>3.3784301999999999</v>
      </c>
      <c r="G96" s="3">
        <v>7.2900999999999999E-4</v>
      </c>
      <c r="H96" s="3">
        <v>0.23476779</v>
      </c>
      <c r="I96" s="3">
        <v>0.883548</v>
      </c>
      <c r="J96" s="2" t="s">
        <v>14</v>
      </c>
      <c r="K96" s="16" t="str">
        <f t="shared" si="9"/>
        <v/>
      </c>
      <c r="L96" s="16">
        <f t="shared" si="10"/>
        <v>0.55915789000000005</v>
      </c>
      <c r="M96" s="16" t="str">
        <f t="shared" si="11"/>
        <v/>
      </c>
      <c r="N96" s="16" t="str">
        <f t="shared" si="12"/>
        <v/>
      </c>
      <c r="O96" s="2" t="s">
        <v>14</v>
      </c>
      <c r="P96" s="16" t="str">
        <f t="shared" si="13"/>
        <v/>
      </c>
      <c r="Q96" s="16">
        <f t="shared" si="14"/>
        <v>0.55915789000000005</v>
      </c>
      <c r="R96" s="16" t="str">
        <f t="shared" si="15"/>
        <v/>
      </c>
    </row>
    <row r="97" spans="1:18" x14ac:dyDescent="0.35">
      <c r="A97" s="1" t="s">
        <v>219</v>
      </c>
      <c r="B97" s="1" t="str">
        <f>VLOOKUP(A97,'Table S2 Appendix'!$A$2:$H$162,8,0)</f>
        <v>Malawi</v>
      </c>
      <c r="C97" s="3">
        <v>0.53302559000000005</v>
      </c>
      <c r="D97" s="3">
        <f t="shared" si="8"/>
        <v>-12.475934617824535</v>
      </c>
      <c r="E97" s="3">
        <v>0.38783040000000002</v>
      </c>
      <c r="F97" s="3">
        <v>1.3743780000000001</v>
      </c>
      <c r="G97" s="3">
        <v>0.16932435000000001</v>
      </c>
      <c r="H97" s="3">
        <v>-0.22710804000000001</v>
      </c>
      <c r="I97" s="3">
        <v>1.2931592000000001</v>
      </c>
      <c r="J97" s="2" t="s">
        <v>17</v>
      </c>
      <c r="K97" s="16">
        <f t="shared" si="9"/>
        <v>0.53302559000000005</v>
      </c>
      <c r="L97" s="16" t="str">
        <f t="shared" si="10"/>
        <v/>
      </c>
      <c r="M97" s="16" t="str">
        <f t="shared" si="11"/>
        <v/>
      </c>
      <c r="N97" s="16" t="str">
        <f t="shared" si="12"/>
        <v/>
      </c>
      <c r="O97" s="2" t="s">
        <v>10</v>
      </c>
      <c r="P97" s="16" t="str">
        <f t="shared" si="13"/>
        <v/>
      </c>
      <c r="Q97" s="16" t="str">
        <f t="shared" si="14"/>
        <v/>
      </c>
      <c r="R97" s="16">
        <f t="shared" si="15"/>
        <v>0.53302559000000005</v>
      </c>
    </row>
    <row r="98" spans="1:18" x14ac:dyDescent="0.35">
      <c r="A98" s="4" t="s">
        <v>107</v>
      </c>
      <c r="B98" s="1" t="str">
        <f>VLOOKUP(A98,'Table S2 Appendix'!$A$2:$H$162,8,0)</f>
        <v>France</v>
      </c>
      <c r="C98" s="5">
        <v>0.51958073000000005</v>
      </c>
      <c r="D98" s="3">
        <f t="shared" si="8"/>
        <v>-12.181252448775037</v>
      </c>
      <c r="E98" s="5">
        <v>0.1274508</v>
      </c>
      <c r="F98" s="5">
        <v>4.0767161999999999</v>
      </c>
      <c r="G98" s="5">
        <v>4.5680000000000003E-5</v>
      </c>
      <c r="H98" s="5">
        <v>0.26978175999999998</v>
      </c>
      <c r="I98" s="5">
        <v>0.76937971000000005</v>
      </c>
      <c r="J98" s="2" t="s">
        <v>14</v>
      </c>
      <c r="K98" s="16" t="str">
        <f t="shared" si="9"/>
        <v/>
      </c>
      <c r="L98" s="16">
        <f t="shared" si="10"/>
        <v>0.51958073000000005</v>
      </c>
      <c r="M98" s="16" t="str">
        <f t="shared" si="11"/>
        <v/>
      </c>
      <c r="N98" s="16" t="str">
        <f t="shared" si="12"/>
        <v/>
      </c>
      <c r="O98" s="2" t="s">
        <v>14</v>
      </c>
      <c r="P98" s="16" t="str">
        <f t="shared" si="13"/>
        <v/>
      </c>
      <c r="Q98" s="16">
        <f t="shared" si="14"/>
        <v>0.51958073000000005</v>
      </c>
      <c r="R98" s="16" t="str">
        <f t="shared" si="15"/>
        <v/>
      </c>
    </row>
    <row r="99" spans="1:18" x14ac:dyDescent="0.35">
      <c r="A99" s="1" t="s">
        <v>49</v>
      </c>
      <c r="B99" s="1" t="str">
        <f>VLOOKUP(A99,'Table S2 Appendix'!$A$2:$H$162,8,0)</f>
        <v>Barbados</v>
      </c>
      <c r="C99" s="3">
        <v>0.51889715000000003</v>
      </c>
      <c r="D99" s="3">
        <f t="shared" si="8"/>
        <v>-12.166243381461516</v>
      </c>
      <c r="E99" s="3">
        <v>0.58602335999999999</v>
      </c>
      <c r="F99" s="3">
        <v>0.88545472999999997</v>
      </c>
      <c r="G99" s="3">
        <v>0.37591142999999999</v>
      </c>
      <c r="H99" s="3">
        <v>-0.62968751999999995</v>
      </c>
      <c r="I99" s="3">
        <v>1.6674818</v>
      </c>
      <c r="J99" s="2" t="s">
        <v>17</v>
      </c>
      <c r="K99" s="16">
        <f t="shared" si="9"/>
        <v>0.51889715000000003</v>
      </c>
      <c r="L99" s="16" t="str">
        <f t="shared" si="10"/>
        <v/>
      </c>
      <c r="M99" s="16" t="str">
        <f t="shared" si="11"/>
        <v/>
      </c>
      <c r="N99" s="16" t="str">
        <f t="shared" si="12"/>
        <v/>
      </c>
      <c r="O99" s="2" t="s">
        <v>17</v>
      </c>
      <c r="P99" s="16">
        <f t="shared" si="13"/>
        <v>0.51889715000000003</v>
      </c>
      <c r="Q99" s="16" t="str">
        <f t="shared" si="14"/>
        <v/>
      </c>
      <c r="R99" s="16" t="str">
        <f t="shared" si="15"/>
        <v/>
      </c>
    </row>
    <row r="100" spans="1:18" x14ac:dyDescent="0.35">
      <c r="A100" s="1" t="s">
        <v>59</v>
      </c>
      <c r="B100" s="1" t="str">
        <f>VLOOKUP(A100,'Table S2 Appendix'!$A$2:$H$162,8,0)</f>
        <v>Switzerland</v>
      </c>
      <c r="C100" s="3">
        <v>0.50103971000000003</v>
      </c>
      <c r="D100" s="3">
        <f t="shared" si="8"/>
        <v>-11.773245281987133</v>
      </c>
      <c r="E100" s="3">
        <v>0.19858039999999999</v>
      </c>
      <c r="F100" s="3">
        <v>2.5231075000000001</v>
      </c>
      <c r="G100" s="3">
        <v>1.163228E-2</v>
      </c>
      <c r="H100" s="3">
        <v>0.11182926999999999</v>
      </c>
      <c r="I100" s="3">
        <v>0.89025014999999996</v>
      </c>
      <c r="J100" s="2" t="s">
        <v>14</v>
      </c>
      <c r="K100" s="16" t="str">
        <f t="shared" si="9"/>
        <v/>
      </c>
      <c r="L100" s="16">
        <f t="shared" si="10"/>
        <v>0.50103971000000003</v>
      </c>
      <c r="M100" s="16" t="str">
        <f t="shared" si="11"/>
        <v/>
      </c>
      <c r="N100" s="16" t="str">
        <f t="shared" si="12"/>
        <v/>
      </c>
      <c r="O100" s="2" t="s">
        <v>14</v>
      </c>
      <c r="P100" s="16" t="str">
        <f t="shared" si="13"/>
        <v/>
      </c>
      <c r="Q100" s="16">
        <f t="shared" si="14"/>
        <v>0.50103971000000003</v>
      </c>
      <c r="R100" s="16" t="str">
        <f t="shared" si="15"/>
        <v/>
      </c>
    </row>
    <row r="101" spans="1:18" x14ac:dyDescent="0.35">
      <c r="A101" s="1" t="s">
        <v>143</v>
      </c>
      <c r="B101" s="1" t="str">
        <f>VLOOKUP(A101,'Table S2 Appendix'!$A$2:$H$162,8,0)</f>
        <v>India</v>
      </c>
      <c r="C101" s="3">
        <v>0.47997625999999999</v>
      </c>
      <c r="D101" s="3">
        <f t="shared" si="8"/>
        <v>-11.307429939443015</v>
      </c>
      <c r="E101" s="3">
        <v>0.20725044000000001</v>
      </c>
      <c r="F101" s="3">
        <v>2.3159239999999999</v>
      </c>
      <c r="G101" s="3">
        <v>2.0562420000000001E-2</v>
      </c>
      <c r="H101" s="3">
        <v>7.3772859999999996E-2</v>
      </c>
      <c r="I101" s="3">
        <v>0.88617966000000004</v>
      </c>
      <c r="J101" s="2" t="s">
        <v>17</v>
      </c>
      <c r="K101" s="16">
        <f t="shared" si="9"/>
        <v>0.47997625999999999</v>
      </c>
      <c r="L101" s="16" t="str">
        <f t="shared" si="10"/>
        <v/>
      </c>
      <c r="M101" s="16" t="str">
        <f t="shared" si="11"/>
        <v/>
      </c>
      <c r="N101" s="16" t="str">
        <f t="shared" si="12"/>
        <v/>
      </c>
      <c r="O101" s="2" t="s">
        <v>17</v>
      </c>
      <c r="P101" s="16">
        <f t="shared" si="13"/>
        <v>0.47997625999999999</v>
      </c>
      <c r="Q101" s="16" t="str">
        <f t="shared" si="14"/>
        <v/>
      </c>
      <c r="R101" s="16" t="str">
        <f t="shared" si="15"/>
        <v/>
      </c>
    </row>
    <row r="102" spans="1:18" x14ac:dyDescent="0.35">
      <c r="A102" s="4" t="s">
        <v>85</v>
      </c>
      <c r="B102" s="1" t="str">
        <f>VLOOKUP(A102,'Table S2 Appendix'!$A$2:$H$162,8,0)</f>
        <v>Germany</v>
      </c>
      <c r="C102" s="5">
        <v>0.46750758999999997</v>
      </c>
      <c r="D102" s="3">
        <f t="shared" si="8"/>
        <v>-11.030528993458343</v>
      </c>
      <c r="E102" s="5">
        <v>0.17910455</v>
      </c>
      <c r="F102" s="5">
        <v>2.6102495999999999</v>
      </c>
      <c r="G102" s="5">
        <v>9.0476199999999993E-3</v>
      </c>
      <c r="H102" s="5">
        <v>0.11646912</v>
      </c>
      <c r="I102" s="5">
        <v>0.81854605000000003</v>
      </c>
      <c r="J102" s="2" t="s">
        <v>14</v>
      </c>
      <c r="K102" s="16" t="str">
        <f t="shared" si="9"/>
        <v/>
      </c>
      <c r="L102" s="16">
        <f t="shared" si="10"/>
        <v>0.46750758999999997</v>
      </c>
      <c r="M102" s="16" t="str">
        <f t="shared" si="11"/>
        <v/>
      </c>
      <c r="N102" s="16" t="str">
        <f t="shared" si="12"/>
        <v/>
      </c>
      <c r="O102" s="2" t="s">
        <v>14</v>
      </c>
      <c r="P102" s="16" t="str">
        <f t="shared" si="13"/>
        <v/>
      </c>
      <c r="Q102" s="16">
        <f t="shared" si="14"/>
        <v>0.46750758999999997</v>
      </c>
      <c r="R102" s="16" t="str">
        <f t="shared" si="15"/>
        <v/>
      </c>
    </row>
    <row r="103" spans="1:18" x14ac:dyDescent="0.35">
      <c r="A103" s="1" t="s">
        <v>259</v>
      </c>
      <c r="B103" s="1" t="str">
        <f>VLOOKUP(A103,'Table S2 Appendix'!$A$2:$H$162,8,0)</f>
        <v>Romania</v>
      </c>
      <c r="C103" s="3">
        <v>0.46511521</v>
      </c>
      <c r="D103" s="3">
        <f t="shared" si="8"/>
        <v>-10.977300881549601</v>
      </c>
      <c r="E103" s="3">
        <v>0.19588117999999999</v>
      </c>
      <c r="F103" s="3">
        <v>2.3744762000000001</v>
      </c>
      <c r="G103" s="3">
        <v>1.7573869999999998E-2</v>
      </c>
      <c r="H103" s="3">
        <v>8.1195149999999994E-2</v>
      </c>
      <c r="I103" s="3">
        <v>0.84903527999999995</v>
      </c>
      <c r="J103" s="2" t="s">
        <v>14</v>
      </c>
      <c r="K103" s="16" t="str">
        <f t="shared" si="9"/>
        <v/>
      </c>
      <c r="L103" s="16">
        <f t="shared" si="10"/>
        <v>0.46511521</v>
      </c>
      <c r="M103" s="16" t="str">
        <f t="shared" si="11"/>
        <v/>
      </c>
      <c r="N103" s="16" t="str">
        <f t="shared" si="12"/>
        <v/>
      </c>
      <c r="O103" s="2" t="s">
        <v>14</v>
      </c>
      <c r="P103" s="16" t="str">
        <f t="shared" si="13"/>
        <v/>
      </c>
      <c r="Q103" s="16">
        <f t="shared" si="14"/>
        <v>0.46511521</v>
      </c>
      <c r="R103" s="16" t="str">
        <f t="shared" si="15"/>
        <v/>
      </c>
    </row>
    <row r="104" spans="1:18" x14ac:dyDescent="0.35">
      <c r="A104" s="1" t="s">
        <v>321</v>
      </c>
      <c r="B104" s="1" t="str">
        <f>VLOOKUP(A104,'Table S2 Appendix'!$A$2:$H$162,8,0)</f>
        <v>Viet Nam</v>
      </c>
      <c r="C104" s="3">
        <v>0.43166975000000002</v>
      </c>
      <c r="D104" s="3">
        <f t="shared" si="8"/>
        <v>-10.229829013168146</v>
      </c>
      <c r="E104" s="3">
        <v>0.21988595</v>
      </c>
      <c r="F104" s="3">
        <v>1.9631529000000001</v>
      </c>
      <c r="G104" s="3">
        <v>4.9628409999999998E-2</v>
      </c>
      <c r="H104" s="3">
        <v>7.0120000000000002E-4</v>
      </c>
      <c r="I104" s="3">
        <v>0.86263829999999997</v>
      </c>
      <c r="J104" s="2" t="s">
        <v>17</v>
      </c>
      <c r="K104" s="16">
        <f t="shared" si="9"/>
        <v>0.43166975000000002</v>
      </c>
      <c r="L104" s="16" t="str">
        <f t="shared" si="10"/>
        <v/>
      </c>
      <c r="M104" s="16" t="str">
        <f t="shared" si="11"/>
        <v/>
      </c>
      <c r="N104" s="16" t="str">
        <f t="shared" si="12"/>
        <v/>
      </c>
      <c r="O104" s="2" t="s">
        <v>17</v>
      </c>
      <c r="P104" s="16">
        <f t="shared" si="13"/>
        <v>0.43166975000000002</v>
      </c>
      <c r="Q104" s="16" t="str">
        <f t="shared" si="14"/>
        <v/>
      </c>
      <c r="R104" s="16" t="str">
        <f t="shared" si="15"/>
        <v/>
      </c>
    </row>
    <row r="105" spans="1:18" x14ac:dyDescent="0.35">
      <c r="A105" s="1" t="s">
        <v>83</v>
      </c>
      <c r="B105" s="1" t="str">
        <f>VLOOKUP(A105,'Table S2 Appendix'!$A$2:$H$162,8,0)</f>
        <v>Czech Republic</v>
      </c>
      <c r="C105" s="3">
        <v>0.4006091</v>
      </c>
      <c r="D105" s="3">
        <f t="shared" si="8"/>
        <v>-9.5300355591866115</v>
      </c>
      <c r="E105" s="3">
        <v>0.27188721999999999</v>
      </c>
      <c r="F105" s="3">
        <v>1.4734385000000001</v>
      </c>
      <c r="G105" s="3">
        <v>0.14063282999999999</v>
      </c>
      <c r="H105" s="3">
        <v>-0.13228006</v>
      </c>
      <c r="I105" s="3">
        <v>0.93349826999999996</v>
      </c>
      <c r="J105" s="2" t="s">
        <v>14</v>
      </c>
      <c r="K105" s="16" t="str">
        <f t="shared" si="9"/>
        <v/>
      </c>
      <c r="L105" s="16">
        <f t="shared" si="10"/>
        <v>0.4006091</v>
      </c>
      <c r="M105" s="16" t="str">
        <f t="shared" si="11"/>
        <v/>
      </c>
      <c r="N105" s="16" t="str">
        <f t="shared" si="12"/>
        <v/>
      </c>
      <c r="O105" s="2" t="s">
        <v>14</v>
      </c>
      <c r="P105" s="16" t="str">
        <f t="shared" si="13"/>
        <v/>
      </c>
      <c r="Q105" s="16">
        <f t="shared" si="14"/>
        <v>0.4006091</v>
      </c>
      <c r="R105" s="16" t="str">
        <f t="shared" si="15"/>
        <v/>
      </c>
    </row>
    <row r="106" spans="1:18" x14ac:dyDescent="0.35">
      <c r="A106" s="1" t="s">
        <v>153</v>
      </c>
      <c r="B106" s="1" t="str">
        <f>VLOOKUP(A106,'Table S2 Appendix'!$A$2:$H$162,8,0)</f>
        <v>Jamaica</v>
      </c>
      <c r="C106" s="3">
        <v>0.38730991999999997</v>
      </c>
      <c r="D106" s="3">
        <f t="shared" si="8"/>
        <v>-9.2287408797909531</v>
      </c>
      <c r="E106" s="3">
        <v>0.52156102999999998</v>
      </c>
      <c r="F106" s="3">
        <v>0.74259750999999996</v>
      </c>
      <c r="G106" s="3">
        <v>0.4577254</v>
      </c>
      <c r="H106" s="3">
        <v>-0.63493091000000002</v>
      </c>
      <c r="I106" s="3">
        <v>1.4095508000000001</v>
      </c>
      <c r="J106" s="2" t="s">
        <v>17</v>
      </c>
      <c r="K106" s="16">
        <f t="shared" si="9"/>
        <v>0.38730991999999997</v>
      </c>
      <c r="L106" s="16" t="str">
        <f t="shared" si="10"/>
        <v/>
      </c>
      <c r="M106" s="16" t="str">
        <f t="shared" si="11"/>
        <v/>
      </c>
      <c r="N106" s="16" t="str">
        <f t="shared" si="12"/>
        <v/>
      </c>
      <c r="O106" s="2" t="s">
        <v>17</v>
      </c>
      <c r="P106" s="16">
        <f t="shared" si="13"/>
        <v>0.38730991999999997</v>
      </c>
      <c r="Q106" s="16" t="str">
        <f t="shared" si="14"/>
        <v/>
      </c>
      <c r="R106" s="16" t="str">
        <f t="shared" si="15"/>
        <v/>
      </c>
    </row>
    <row r="107" spans="1:18" x14ac:dyDescent="0.35">
      <c r="A107" s="1" t="s">
        <v>237</v>
      </c>
      <c r="B107" s="1" t="str">
        <f>VLOOKUP(A107,'Table S2 Appendix'!$A$2:$H$162,8,0)</f>
        <v>New Zealand</v>
      </c>
      <c r="C107" s="3">
        <v>0.36966589</v>
      </c>
      <c r="D107" s="3">
        <f t="shared" si="8"/>
        <v>-8.8274638075764074</v>
      </c>
      <c r="E107" s="3">
        <v>0.29546853000000001</v>
      </c>
      <c r="F107" s="3">
        <v>1.2511175999999999</v>
      </c>
      <c r="G107" s="3">
        <v>0.21089157</v>
      </c>
      <c r="H107" s="3">
        <v>-0.20944178999999999</v>
      </c>
      <c r="I107" s="3">
        <v>0.94877356999999996</v>
      </c>
      <c r="J107" s="2" t="s">
        <v>14</v>
      </c>
      <c r="K107" s="16" t="str">
        <f t="shared" si="9"/>
        <v/>
      </c>
      <c r="L107" s="16">
        <f t="shared" si="10"/>
        <v>0.36966589</v>
      </c>
      <c r="M107" s="16" t="str">
        <f t="shared" si="11"/>
        <v/>
      </c>
      <c r="N107" s="16" t="str">
        <f t="shared" si="12"/>
        <v/>
      </c>
      <c r="O107" s="2" t="s">
        <v>14</v>
      </c>
      <c r="P107" s="16" t="str">
        <f t="shared" si="13"/>
        <v/>
      </c>
      <c r="Q107" s="16">
        <f t="shared" si="14"/>
        <v>0.36966589</v>
      </c>
      <c r="R107" s="16" t="str">
        <f t="shared" si="15"/>
        <v/>
      </c>
    </row>
    <row r="108" spans="1:18" x14ac:dyDescent="0.35">
      <c r="A108" s="1" t="s">
        <v>71</v>
      </c>
      <c r="B108" s="1" t="str">
        <f>VLOOKUP(A108,'Table S2 Appendix'!$A$2:$H$162,8,0)</f>
        <v>Congo</v>
      </c>
      <c r="C108" s="3">
        <v>0.36415519000000002</v>
      </c>
      <c r="D108" s="3">
        <f t="shared" si="8"/>
        <v>-8.7017711218223432</v>
      </c>
      <c r="E108" s="3">
        <v>0.69159504000000005</v>
      </c>
      <c r="F108" s="3">
        <v>0.52654394999999998</v>
      </c>
      <c r="G108" s="3">
        <v>0.59851032000000004</v>
      </c>
      <c r="H108" s="3">
        <v>-0.99134619000000002</v>
      </c>
      <c r="I108" s="3">
        <v>1.7196566</v>
      </c>
      <c r="J108" s="2" t="s">
        <v>9</v>
      </c>
      <c r="K108" s="16" t="str">
        <f t="shared" si="9"/>
        <v/>
      </c>
      <c r="L108" s="16" t="str">
        <f t="shared" si="10"/>
        <v/>
      </c>
      <c r="M108" s="16" t="str">
        <f t="shared" si="11"/>
        <v/>
      </c>
      <c r="N108" s="16">
        <f t="shared" si="12"/>
        <v>0.36415519000000002</v>
      </c>
      <c r="O108" s="2" t="s">
        <v>17</v>
      </c>
      <c r="P108" s="16">
        <f t="shared" si="13"/>
        <v>0.36415519000000002</v>
      </c>
      <c r="Q108" s="16" t="str">
        <f t="shared" si="14"/>
        <v/>
      </c>
      <c r="R108" s="16" t="str">
        <f t="shared" si="15"/>
        <v/>
      </c>
    </row>
    <row r="109" spans="1:18" x14ac:dyDescent="0.35">
      <c r="A109" s="1" t="s">
        <v>27</v>
      </c>
      <c r="B109" s="1" t="str">
        <f>VLOOKUP(A109,'Table S2 Appendix'!$A$2:$H$162,8,0)</f>
        <v>Austria</v>
      </c>
      <c r="C109" s="3">
        <v>0.34564622</v>
      </c>
      <c r="D109" s="3">
        <f t="shared" si="8"/>
        <v>-8.2783331574421641</v>
      </c>
      <c r="E109" s="3">
        <v>0.16667594999999999</v>
      </c>
      <c r="F109" s="3">
        <v>2.0737619</v>
      </c>
      <c r="G109" s="3">
        <v>3.8101429999999999E-2</v>
      </c>
      <c r="H109" s="3">
        <v>1.8967370000000001E-2</v>
      </c>
      <c r="I109" s="3">
        <v>0.67232508000000002</v>
      </c>
      <c r="J109" s="2" t="s">
        <v>14</v>
      </c>
      <c r="K109" s="16" t="str">
        <f t="shared" si="9"/>
        <v/>
      </c>
      <c r="L109" s="16">
        <f t="shared" si="10"/>
        <v>0.34564622</v>
      </c>
      <c r="M109" s="16" t="str">
        <f t="shared" si="11"/>
        <v/>
      </c>
      <c r="N109" s="16" t="str">
        <f t="shared" si="12"/>
        <v/>
      </c>
      <c r="O109" s="2" t="s">
        <v>14</v>
      </c>
      <c r="P109" s="16" t="str">
        <f t="shared" si="13"/>
        <v/>
      </c>
      <c r="Q109" s="16">
        <f t="shared" si="14"/>
        <v>0.34564622</v>
      </c>
      <c r="R109" s="16" t="str">
        <f t="shared" si="15"/>
        <v/>
      </c>
    </row>
    <row r="110" spans="1:18" x14ac:dyDescent="0.35">
      <c r="A110" s="1" t="s">
        <v>103</v>
      </c>
      <c r="B110" s="1" t="str">
        <f>VLOOKUP(A110,'Table S2 Appendix'!$A$2:$H$162,8,0)</f>
        <v>Finland</v>
      </c>
      <c r="C110" s="3">
        <v>0.33079273999999997</v>
      </c>
      <c r="D110" s="3">
        <f t="shared" si="8"/>
        <v>-7.9371035075710754</v>
      </c>
      <c r="E110" s="3">
        <v>0.22173519</v>
      </c>
      <c r="F110" s="3">
        <v>1.4918369</v>
      </c>
      <c r="G110" s="3">
        <v>0.13574190999999999</v>
      </c>
      <c r="H110" s="3">
        <v>-0.10380025</v>
      </c>
      <c r="I110" s="3">
        <v>0.76538572999999999</v>
      </c>
      <c r="J110" s="2" t="s">
        <v>14</v>
      </c>
      <c r="K110" s="16" t="str">
        <f t="shared" si="9"/>
        <v/>
      </c>
      <c r="L110" s="16">
        <f t="shared" si="10"/>
        <v>0.33079273999999997</v>
      </c>
      <c r="M110" s="16" t="str">
        <f t="shared" si="11"/>
        <v/>
      </c>
      <c r="N110" s="16" t="str">
        <f t="shared" si="12"/>
        <v/>
      </c>
      <c r="O110" s="2" t="s">
        <v>14</v>
      </c>
      <c r="P110" s="16" t="str">
        <f t="shared" si="13"/>
        <v/>
      </c>
      <c r="Q110" s="16">
        <f t="shared" si="14"/>
        <v>0.33079273999999997</v>
      </c>
      <c r="R110" s="16" t="str">
        <f t="shared" si="15"/>
        <v/>
      </c>
    </row>
    <row r="111" spans="1:18" x14ac:dyDescent="0.35">
      <c r="A111" s="1" t="s">
        <v>301</v>
      </c>
      <c r="B111" s="1" t="str">
        <f>VLOOKUP(A111,'Table S2 Appendix'!$A$2:$H$162,8,0)</f>
        <v>Tunisia</v>
      </c>
      <c r="C111" s="3">
        <v>0.30841759000000002</v>
      </c>
      <c r="D111" s="3">
        <f t="shared" si="8"/>
        <v>-7.4206801934110223</v>
      </c>
      <c r="E111" s="3">
        <v>0.44824067000000001</v>
      </c>
      <c r="F111" s="3">
        <v>0.68806248000000003</v>
      </c>
      <c r="G111" s="3">
        <v>0.49141343999999998</v>
      </c>
      <c r="H111" s="3">
        <v>-0.57011798000000002</v>
      </c>
      <c r="I111" s="3">
        <v>1.1869531</v>
      </c>
      <c r="J111" s="2" t="s">
        <v>17</v>
      </c>
      <c r="K111" s="16">
        <f t="shared" si="9"/>
        <v>0.30841759000000002</v>
      </c>
      <c r="L111" s="16" t="str">
        <f t="shared" si="10"/>
        <v/>
      </c>
      <c r="M111" s="16" t="str">
        <f t="shared" si="11"/>
        <v/>
      </c>
      <c r="N111" s="16" t="str">
        <f t="shared" si="12"/>
        <v/>
      </c>
      <c r="O111" s="2" t="s">
        <v>17</v>
      </c>
      <c r="P111" s="16">
        <f t="shared" si="13"/>
        <v>0.30841759000000002</v>
      </c>
      <c r="Q111" s="16" t="str">
        <f t="shared" si="14"/>
        <v/>
      </c>
      <c r="R111" s="16" t="str">
        <f t="shared" si="15"/>
        <v/>
      </c>
    </row>
    <row r="112" spans="1:18" x14ac:dyDescent="0.35">
      <c r="A112" s="1" t="s">
        <v>241</v>
      </c>
      <c r="B112" s="1" t="str">
        <f>VLOOKUP(A112,'Table S2 Appendix'!$A$2:$H$162,8,0)</f>
        <v>Pakistan</v>
      </c>
      <c r="C112" s="3">
        <v>0.30379286</v>
      </c>
      <c r="D112" s="3">
        <f t="shared" si="8"/>
        <v>-7.3135797020624445</v>
      </c>
      <c r="E112" s="3">
        <v>0.51195921</v>
      </c>
      <c r="F112" s="3">
        <v>0.59339271000000005</v>
      </c>
      <c r="G112" s="3">
        <v>0.55291836999999999</v>
      </c>
      <c r="H112" s="3">
        <v>-0.69962875999999996</v>
      </c>
      <c r="I112" s="3">
        <v>1.3072144999999999</v>
      </c>
      <c r="J112" s="2" t="s">
        <v>17</v>
      </c>
      <c r="K112" s="16">
        <f t="shared" si="9"/>
        <v>0.30379286</v>
      </c>
      <c r="L112" s="16" t="str">
        <f t="shared" si="10"/>
        <v/>
      </c>
      <c r="M112" s="16" t="str">
        <f t="shared" si="11"/>
        <v/>
      </c>
      <c r="N112" s="16" t="str">
        <f t="shared" si="12"/>
        <v/>
      </c>
      <c r="O112" s="2" t="s">
        <v>17</v>
      </c>
      <c r="P112" s="16">
        <f t="shared" si="13"/>
        <v>0.30379286</v>
      </c>
      <c r="Q112" s="16" t="str">
        <f t="shared" si="14"/>
        <v/>
      </c>
      <c r="R112" s="16" t="str">
        <f t="shared" si="15"/>
        <v/>
      </c>
    </row>
    <row r="113" spans="1:18" x14ac:dyDescent="0.35">
      <c r="A113" s="1" t="s">
        <v>47</v>
      </c>
      <c r="B113" s="1" t="str">
        <f>VLOOKUP(A113,'Table S2 Appendix'!$A$2:$H$162,8,0)</f>
        <v>Brazil</v>
      </c>
      <c r="C113" s="3">
        <v>0.29423724000000001</v>
      </c>
      <c r="D113" s="3">
        <f t="shared" si="8"/>
        <v>-7.0918959639119761</v>
      </c>
      <c r="E113" s="3">
        <v>0.20334506999999999</v>
      </c>
      <c r="F113" s="3">
        <v>1.4469848000000001</v>
      </c>
      <c r="G113" s="3">
        <v>0.14790117</v>
      </c>
      <c r="H113" s="3">
        <v>-0.10431178000000001</v>
      </c>
      <c r="I113" s="3">
        <v>0.69278625000000005</v>
      </c>
      <c r="J113" s="2" t="s">
        <v>17</v>
      </c>
      <c r="K113" s="16">
        <f t="shared" si="9"/>
        <v>0.29423724000000001</v>
      </c>
      <c r="L113" s="16" t="str">
        <f t="shared" si="10"/>
        <v/>
      </c>
      <c r="M113" s="16" t="str">
        <f t="shared" si="11"/>
        <v/>
      </c>
      <c r="N113" s="16" t="str">
        <f t="shared" si="12"/>
        <v/>
      </c>
      <c r="O113" s="2" t="s">
        <v>17</v>
      </c>
      <c r="P113" s="16">
        <f t="shared" si="13"/>
        <v>0.29423724000000001</v>
      </c>
      <c r="Q113" s="16" t="str">
        <f t="shared" si="14"/>
        <v/>
      </c>
      <c r="R113" s="16" t="str">
        <f t="shared" si="15"/>
        <v/>
      </c>
    </row>
    <row r="114" spans="1:18" x14ac:dyDescent="0.35">
      <c r="A114" s="1" t="s">
        <v>177</v>
      </c>
      <c r="B114" s="1" t="str">
        <f>VLOOKUP(A114,'Table S2 Appendix'!$A$2:$H$162,8,0)</f>
        <v>Liechtenstein</v>
      </c>
      <c r="C114" s="3">
        <v>0.28049693999999997</v>
      </c>
      <c r="D114" s="3">
        <f t="shared" si="8"/>
        <v>-6.7722008845126354</v>
      </c>
      <c r="E114" s="3">
        <v>0.54182757000000004</v>
      </c>
      <c r="F114" s="3">
        <v>0.51768672999999998</v>
      </c>
      <c r="G114" s="3">
        <v>0.60467685999999998</v>
      </c>
      <c r="H114" s="3">
        <v>-0.78146557999999999</v>
      </c>
      <c r="I114" s="3">
        <v>1.3424594999999999</v>
      </c>
      <c r="J114" s="2" t="s">
        <v>14</v>
      </c>
      <c r="K114" s="16" t="str">
        <f t="shared" si="9"/>
        <v/>
      </c>
      <c r="L114" s="16">
        <f t="shared" si="10"/>
        <v>0.28049693999999997</v>
      </c>
      <c r="M114" s="16" t="str">
        <f t="shared" si="11"/>
        <v/>
      </c>
      <c r="N114" s="16" t="str">
        <f t="shared" si="12"/>
        <v/>
      </c>
      <c r="O114" s="2" t="s">
        <v>14</v>
      </c>
      <c r="P114" s="16" t="str">
        <f t="shared" si="13"/>
        <v/>
      </c>
      <c r="Q114" s="16">
        <f t="shared" si="14"/>
        <v>0.28049693999999997</v>
      </c>
      <c r="R114" s="16" t="str">
        <f t="shared" si="15"/>
        <v/>
      </c>
    </row>
    <row r="115" spans="1:18" x14ac:dyDescent="0.35">
      <c r="A115" s="4" t="s">
        <v>151</v>
      </c>
      <c r="B115" s="1" t="str">
        <f>VLOOKUP(A115,'Table S2 Appendix'!$A$2:$H$162,8,0)</f>
        <v>Italy</v>
      </c>
      <c r="C115" s="5">
        <v>0.27528638999999999</v>
      </c>
      <c r="D115" s="3">
        <f t="shared" si="8"/>
        <v>-6.6506797255167065</v>
      </c>
      <c r="E115" s="5">
        <v>0.11744302</v>
      </c>
      <c r="F115" s="5">
        <v>2.3439996000000001</v>
      </c>
      <c r="G115" s="5">
        <v>1.9078189999999998E-2</v>
      </c>
      <c r="H115" s="5">
        <v>4.5102299999999998E-2</v>
      </c>
      <c r="I115" s="5">
        <v>0.50547048000000006</v>
      </c>
      <c r="J115" s="2" t="s">
        <v>14</v>
      </c>
      <c r="K115" s="16" t="str">
        <f t="shared" si="9"/>
        <v/>
      </c>
      <c r="L115" s="16">
        <f t="shared" si="10"/>
        <v>0.27528638999999999</v>
      </c>
      <c r="M115" s="16" t="str">
        <f t="shared" si="11"/>
        <v/>
      </c>
      <c r="N115" s="16" t="str">
        <f t="shared" si="12"/>
        <v/>
      </c>
      <c r="O115" s="2" t="s">
        <v>14</v>
      </c>
      <c r="P115" s="16" t="str">
        <f t="shared" si="13"/>
        <v/>
      </c>
      <c r="Q115" s="16">
        <f t="shared" si="14"/>
        <v>0.27528638999999999</v>
      </c>
      <c r="R115" s="16" t="str">
        <f t="shared" si="15"/>
        <v/>
      </c>
    </row>
    <row r="116" spans="1:18" x14ac:dyDescent="0.35">
      <c r="A116" s="1" t="s">
        <v>291</v>
      </c>
      <c r="B116" s="1" t="str">
        <f>VLOOKUP(A116,'Table S2 Appendix'!$A$2:$H$162,8,0)</f>
        <v>Togo</v>
      </c>
      <c r="C116" s="3">
        <v>0.27154731999999998</v>
      </c>
      <c r="D116" s="3">
        <f t="shared" si="8"/>
        <v>-6.5633790182019318</v>
      </c>
      <c r="E116" s="3">
        <v>0.87239959</v>
      </c>
      <c r="F116" s="3">
        <v>0.31126483999999999</v>
      </c>
      <c r="G116" s="3">
        <v>0.75559929000000003</v>
      </c>
      <c r="H116" s="3">
        <v>-1.4383245</v>
      </c>
      <c r="I116" s="3">
        <v>1.9814191000000001</v>
      </c>
      <c r="J116" s="2" t="s">
        <v>17</v>
      </c>
      <c r="K116" s="16">
        <f t="shared" si="9"/>
        <v>0.27154731999999998</v>
      </c>
      <c r="L116" s="16" t="str">
        <f t="shared" si="10"/>
        <v/>
      </c>
      <c r="M116" s="16" t="str">
        <f t="shared" si="11"/>
        <v/>
      </c>
      <c r="N116" s="16" t="str">
        <f t="shared" si="12"/>
        <v/>
      </c>
      <c r="O116" s="2" t="s">
        <v>10</v>
      </c>
      <c r="P116" s="16" t="str">
        <f t="shared" si="13"/>
        <v/>
      </c>
      <c r="Q116" s="16" t="str">
        <f t="shared" si="14"/>
        <v/>
      </c>
      <c r="R116" s="16">
        <f t="shared" si="15"/>
        <v>0.27154731999999998</v>
      </c>
    </row>
    <row r="117" spans="1:18" x14ac:dyDescent="0.35">
      <c r="A117" s="1" t="s">
        <v>91</v>
      </c>
      <c r="B117" s="1" t="str">
        <f>VLOOKUP(A117,'Table S2 Appendix'!$A$2:$H$162,8,0)</f>
        <v>Denmark</v>
      </c>
      <c r="C117" s="3">
        <v>0.27002059</v>
      </c>
      <c r="D117" s="3">
        <f t="shared" si="8"/>
        <v>-6.5277090882530757</v>
      </c>
      <c r="E117" s="3">
        <v>0.23535519999999999</v>
      </c>
      <c r="F117" s="3">
        <v>1.1472897</v>
      </c>
      <c r="G117" s="3">
        <v>0.25126193000000002</v>
      </c>
      <c r="H117" s="3">
        <v>-0.19126713000000001</v>
      </c>
      <c r="I117" s="3">
        <v>0.73130830999999996</v>
      </c>
      <c r="J117" s="2" t="s">
        <v>14</v>
      </c>
      <c r="K117" s="16" t="str">
        <f t="shared" si="9"/>
        <v/>
      </c>
      <c r="L117" s="16">
        <f t="shared" si="10"/>
        <v>0.27002059</v>
      </c>
      <c r="M117" s="16" t="str">
        <f t="shared" si="11"/>
        <v/>
      </c>
      <c r="N117" s="16" t="str">
        <f t="shared" si="12"/>
        <v/>
      </c>
      <c r="O117" s="2" t="s">
        <v>14</v>
      </c>
      <c r="P117" s="16" t="str">
        <f t="shared" si="13"/>
        <v/>
      </c>
      <c r="Q117" s="16">
        <f t="shared" si="14"/>
        <v>0.27002059</v>
      </c>
      <c r="R117" s="16" t="str">
        <f t="shared" si="15"/>
        <v/>
      </c>
    </row>
    <row r="118" spans="1:18" x14ac:dyDescent="0.35">
      <c r="A118" s="1" t="s">
        <v>227</v>
      </c>
      <c r="B118" s="1" t="str">
        <f>VLOOKUP(A118,'Table S2 Appendix'!$A$2:$H$162,8,0)</f>
        <v>Nigeria</v>
      </c>
      <c r="C118" s="3">
        <v>0.23198466000000001</v>
      </c>
      <c r="D118" s="3">
        <f t="shared" si="8"/>
        <v>-5.6346433658713835</v>
      </c>
      <c r="E118" s="3">
        <v>0.3827506</v>
      </c>
      <c r="F118" s="3">
        <v>0.60609875000000002</v>
      </c>
      <c r="G118" s="3">
        <v>0.54444917999999998</v>
      </c>
      <c r="H118" s="3">
        <v>-0.51819272999999999</v>
      </c>
      <c r="I118" s="3">
        <v>0.98216205000000001</v>
      </c>
      <c r="J118" s="2" t="s">
        <v>9</v>
      </c>
      <c r="K118" s="16" t="str">
        <f t="shared" si="9"/>
        <v/>
      </c>
      <c r="L118" s="16" t="str">
        <f t="shared" si="10"/>
        <v/>
      </c>
      <c r="M118" s="16" t="str">
        <f t="shared" si="11"/>
        <v/>
      </c>
      <c r="N118" s="16">
        <f t="shared" si="12"/>
        <v>0.23198466000000001</v>
      </c>
      <c r="O118" s="2" t="s">
        <v>17</v>
      </c>
      <c r="P118" s="16">
        <f t="shared" si="13"/>
        <v>0.23198466000000001</v>
      </c>
      <c r="Q118" s="16" t="str">
        <f t="shared" si="14"/>
        <v/>
      </c>
      <c r="R118" s="16" t="str">
        <f t="shared" si="15"/>
        <v/>
      </c>
    </row>
    <row r="119" spans="1:18" x14ac:dyDescent="0.35">
      <c r="A119" s="1" t="s">
        <v>279</v>
      </c>
      <c r="B119" s="1" t="str">
        <f>VLOOKUP(A119,'Table S2 Appendix'!$A$2:$H$162,8,0)</f>
        <v>Slovak Republic</v>
      </c>
      <c r="C119" s="3">
        <v>0.22792898</v>
      </c>
      <c r="D119" s="3">
        <f t="shared" si="8"/>
        <v>-5.5389159216887247</v>
      </c>
      <c r="E119" s="3">
        <v>0.39518235000000002</v>
      </c>
      <c r="F119" s="3">
        <v>0.57676912000000002</v>
      </c>
      <c r="G119" s="3">
        <v>0.56409544</v>
      </c>
      <c r="H119" s="3">
        <v>-0.54661420000000005</v>
      </c>
      <c r="I119" s="3">
        <v>1.0024721999999999</v>
      </c>
      <c r="J119" s="2" t="s">
        <v>14</v>
      </c>
      <c r="K119" s="16" t="str">
        <f t="shared" si="9"/>
        <v/>
      </c>
      <c r="L119" s="16">
        <f t="shared" si="10"/>
        <v>0.22792898</v>
      </c>
      <c r="M119" s="16" t="str">
        <f t="shared" si="11"/>
        <v/>
      </c>
      <c r="N119" s="16" t="str">
        <f t="shared" si="12"/>
        <v/>
      </c>
      <c r="O119" s="2" t="s">
        <v>14</v>
      </c>
      <c r="P119" s="16" t="str">
        <f t="shared" si="13"/>
        <v/>
      </c>
      <c r="Q119" s="16">
        <f t="shared" si="14"/>
        <v>0.22792898</v>
      </c>
      <c r="R119" s="16" t="str">
        <f t="shared" si="15"/>
        <v/>
      </c>
    </row>
    <row r="120" spans="1:18" x14ac:dyDescent="0.35">
      <c r="A120" s="1" t="s">
        <v>215</v>
      </c>
      <c r="B120" s="1" t="str">
        <f>VLOOKUP(A120,'Table S2 Appendix'!$A$2:$H$162,8,0)</f>
        <v>Mauritania</v>
      </c>
      <c r="C120" s="3">
        <v>0.22770340999999999</v>
      </c>
      <c r="D120" s="3">
        <f t="shared" si="8"/>
        <v>-5.5335888748035078</v>
      </c>
      <c r="E120" s="3">
        <v>0.59199064999999995</v>
      </c>
      <c r="F120" s="3">
        <v>0.38464020999999998</v>
      </c>
      <c r="G120" s="3">
        <v>0.70050400000000002</v>
      </c>
      <c r="H120" s="3">
        <v>-0.93257694000000002</v>
      </c>
      <c r="I120" s="3">
        <v>1.3879838</v>
      </c>
      <c r="J120" s="2" t="s">
        <v>17</v>
      </c>
      <c r="K120" s="16">
        <f t="shared" si="9"/>
        <v>0.22770340999999999</v>
      </c>
      <c r="L120" s="16" t="str">
        <f t="shared" si="10"/>
        <v/>
      </c>
      <c r="M120" s="16" t="str">
        <f t="shared" si="11"/>
        <v/>
      </c>
      <c r="N120" s="16" t="str">
        <f t="shared" si="12"/>
        <v/>
      </c>
      <c r="O120" s="2" t="s">
        <v>10</v>
      </c>
      <c r="P120" s="16" t="str">
        <f t="shared" si="13"/>
        <v/>
      </c>
      <c r="Q120" s="16" t="str">
        <f t="shared" si="14"/>
        <v/>
      </c>
      <c r="R120" s="16">
        <f t="shared" si="15"/>
        <v>0.22770340999999999</v>
      </c>
    </row>
    <row r="121" spans="1:18" x14ac:dyDescent="0.35">
      <c r="A121" s="1" t="s">
        <v>147</v>
      </c>
      <c r="B121" s="1" t="str">
        <f>VLOOKUP(A121,'Table S2 Appendix'!$A$2:$H$162,8,0)</f>
        <v>Iceland</v>
      </c>
      <c r="C121" s="3">
        <v>0.22634028</v>
      </c>
      <c r="D121" s="3">
        <f t="shared" si="8"/>
        <v>-5.5013908891108017</v>
      </c>
      <c r="E121" s="3">
        <v>0.37025043000000002</v>
      </c>
      <c r="F121" s="3">
        <v>0.61131672000000004</v>
      </c>
      <c r="G121" s="3">
        <v>0.54098992000000001</v>
      </c>
      <c r="H121" s="3">
        <v>-0.49933723000000002</v>
      </c>
      <c r="I121" s="3">
        <v>0.95201778999999997</v>
      </c>
      <c r="J121" s="2" t="s">
        <v>14</v>
      </c>
      <c r="K121" s="16" t="str">
        <f t="shared" si="9"/>
        <v/>
      </c>
      <c r="L121" s="16">
        <f t="shared" si="10"/>
        <v>0.22634028</v>
      </c>
      <c r="M121" s="16" t="str">
        <f t="shared" si="11"/>
        <v/>
      </c>
      <c r="N121" s="16" t="str">
        <f t="shared" si="12"/>
        <v/>
      </c>
      <c r="O121" s="2" t="s">
        <v>14</v>
      </c>
      <c r="P121" s="16" t="str">
        <f t="shared" si="13"/>
        <v/>
      </c>
      <c r="Q121" s="16">
        <f t="shared" si="14"/>
        <v>0.22634028</v>
      </c>
      <c r="R121" s="16" t="str">
        <f t="shared" si="15"/>
        <v/>
      </c>
    </row>
    <row r="122" spans="1:18" x14ac:dyDescent="0.35">
      <c r="A122" s="1" t="s">
        <v>251</v>
      </c>
      <c r="B122" s="1" t="str">
        <f>VLOOKUP(A122,'Table S2 Appendix'!$A$2:$H$162,8,0)</f>
        <v>Poland</v>
      </c>
      <c r="C122" s="3">
        <v>0.20933567</v>
      </c>
      <c r="D122" s="3">
        <f t="shared" si="8"/>
        <v>-5.0988077759384742</v>
      </c>
      <c r="E122" s="3">
        <v>0.21110666</v>
      </c>
      <c r="F122" s="3">
        <v>0.99161089999999996</v>
      </c>
      <c r="G122" s="3">
        <v>0.32138737000000001</v>
      </c>
      <c r="H122" s="3">
        <v>-0.20442579</v>
      </c>
      <c r="I122" s="3">
        <v>0.62309711999999995</v>
      </c>
      <c r="J122" s="2" t="s">
        <v>14</v>
      </c>
      <c r="K122" s="16" t="str">
        <f t="shared" si="9"/>
        <v/>
      </c>
      <c r="L122" s="16">
        <f t="shared" si="10"/>
        <v>0.20933567</v>
      </c>
      <c r="M122" s="16" t="str">
        <f t="shared" si="11"/>
        <v/>
      </c>
      <c r="N122" s="16" t="str">
        <f t="shared" si="12"/>
        <v/>
      </c>
      <c r="O122" s="2" t="s">
        <v>14</v>
      </c>
      <c r="P122" s="16" t="str">
        <f t="shared" si="13"/>
        <v/>
      </c>
      <c r="Q122" s="16">
        <f t="shared" si="14"/>
        <v>0.20933567</v>
      </c>
      <c r="R122" s="16" t="str">
        <f t="shared" si="15"/>
        <v/>
      </c>
    </row>
    <row r="123" spans="1:18" x14ac:dyDescent="0.35">
      <c r="A123" s="1" t="s">
        <v>179</v>
      </c>
      <c r="B123" s="1" t="str">
        <f>VLOOKUP(A123,'Table S2 Appendix'!$A$2:$H$162,8,0)</f>
        <v>Sri Lanka</v>
      </c>
      <c r="C123" s="3">
        <v>0.15751629</v>
      </c>
      <c r="D123" s="3">
        <f t="shared" si="8"/>
        <v>-3.8613795008210827</v>
      </c>
      <c r="E123" s="3">
        <v>0.30564524999999998</v>
      </c>
      <c r="F123" s="3">
        <v>0.51535655999999996</v>
      </c>
      <c r="G123" s="3">
        <v>0.60630388000000002</v>
      </c>
      <c r="H123" s="3">
        <v>-0.44153740000000002</v>
      </c>
      <c r="I123" s="3">
        <v>0.75656997000000004</v>
      </c>
      <c r="J123" s="2" t="s">
        <v>17</v>
      </c>
      <c r="K123" s="16">
        <f t="shared" si="9"/>
        <v>0.15751629</v>
      </c>
      <c r="L123" s="16" t="str">
        <f t="shared" si="10"/>
        <v/>
      </c>
      <c r="M123" s="16" t="str">
        <f t="shared" si="11"/>
        <v/>
      </c>
      <c r="N123" s="16" t="str">
        <f t="shared" si="12"/>
        <v/>
      </c>
      <c r="O123" s="2" t="s">
        <v>17</v>
      </c>
      <c r="P123" s="16">
        <f t="shared" si="13"/>
        <v>0.15751629</v>
      </c>
      <c r="Q123" s="16" t="str">
        <f t="shared" si="14"/>
        <v/>
      </c>
      <c r="R123" s="16" t="str">
        <f t="shared" si="15"/>
        <v/>
      </c>
    </row>
    <row r="124" spans="1:18" x14ac:dyDescent="0.35">
      <c r="A124" s="1" t="s">
        <v>263</v>
      </c>
      <c r="B124" s="1" t="str">
        <f>VLOOKUP(A124,'Table S2 Appendix'!$A$2:$H$162,8,0)</f>
        <v>Rwanda</v>
      </c>
      <c r="C124" s="3">
        <v>0.15476216000000001</v>
      </c>
      <c r="D124" s="3">
        <f t="shared" si="8"/>
        <v>-3.7951621423165438</v>
      </c>
      <c r="E124" s="3">
        <v>0.60150546000000005</v>
      </c>
      <c r="F124" s="3">
        <v>0.25729137000000002</v>
      </c>
      <c r="G124" s="3">
        <v>0.79695384999999996</v>
      </c>
      <c r="H124" s="3">
        <v>-1.0241669</v>
      </c>
      <c r="I124" s="3">
        <v>1.3336912000000001</v>
      </c>
      <c r="J124" s="2" t="s">
        <v>17</v>
      </c>
      <c r="K124" s="16">
        <f t="shared" si="9"/>
        <v>0.15476216000000001</v>
      </c>
      <c r="L124" s="16" t="str">
        <f t="shared" si="10"/>
        <v/>
      </c>
      <c r="M124" s="16" t="str">
        <f t="shared" si="11"/>
        <v/>
      </c>
      <c r="N124" s="16" t="str">
        <f t="shared" si="12"/>
        <v/>
      </c>
      <c r="O124" s="2" t="s">
        <v>10</v>
      </c>
      <c r="P124" s="16" t="str">
        <f t="shared" si="13"/>
        <v/>
      </c>
      <c r="Q124" s="16" t="str">
        <f t="shared" si="14"/>
        <v/>
      </c>
      <c r="R124" s="16">
        <f t="shared" si="15"/>
        <v>0.15476216000000001</v>
      </c>
    </row>
    <row r="125" spans="1:18" x14ac:dyDescent="0.35">
      <c r="A125" s="1" t="s">
        <v>313</v>
      </c>
      <c r="B125" s="1" t="str">
        <f>VLOOKUP(A125,'Table S2 Appendix'!$A$2:$H$162,8,0)</f>
        <v>Uruguay</v>
      </c>
      <c r="C125" s="3">
        <v>0.12290582</v>
      </c>
      <c r="D125" s="3">
        <f t="shared" si="8"/>
        <v>-3.0259195453619436</v>
      </c>
      <c r="E125" s="3">
        <v>0.32196863999999997</v>
      </c>
      <c r="F125" s="3">
        <v>0.38173225999999999</v>
      </c>
      <c r="G125" s="3">
        <v>0.70265997000000002</v>
      </c>
      <c r="H125" s="3">
        <v>-0.50814112</v>
      </c>
      <c r="I125" s="3">
        <v>0.75395274999999995</v>
      </c>
      <c r="J125" s="2" t="s">
        <v>17</v>
      </c>
      <c r="K125" s="16">
        <f t="shared" si="9"/>
        <v>0.12290582</v>
      </c>
      <c r="L125" s="16" t="str">
        <f t="shared" si="10"/>
        <v/>
      </c>
      <c r="M125" s="16" t="str">
        <f t="shared" si="11"/>
        <v/>
      </c>
      <c r="N125" s="16" t="str">
        <f t="shared" si="12"/>
        <v/>
      </c>
      <c r="O125" s="2" t="s">
        <v>17</v>
      </c>
      <c r="P125" s="16">
        <f t="shared" si="13"/>
        <v>0.12290582</v>
      </c>
      <c r="Q125" s="16" t="str">
        <f t="shared" si="14"/>
        <v/>
      </c>
      <c r="R125" s="16" t="str">
        <f t="shared" si="15"/>
        <v/>
      </c>
    </row>
    <row r="126" spans="1:18" x14ac:dyDescent="0.35">
      <c r="A126" s="1" t="s">
        <v>19</v>
      </c>
      <c r="B126" s="1" t="str">
        <f>VLOOKUP(A126,'Table S2 Appendix'!$A$2:$H$162,8,0)</f>
        <v>Argentina</v>
      </c>
      <c r="C126" s="3">
        <v>0.10507189</v>
      </c>
      <c r="D126" s="3">
        <f t="shared" si="8"/>
        <v>-2.5925970421034172</v>
      </c>
      <c r="E126" s="3">
        <v>0.28269450000000002</v>
      </c>
      <c r="F126" s="3">
        <v>0.37167998000000002</v>
      </c>
      <c r="G126" s="3">
        <v>0.71013113000000005</v>
      </c>
      <c r="H126" s="3">
        <v>-0.44899915000000001</v>
      </c>
      <c r="I126" s="3">
        <v>0.65914293000000002</v>
      </c>
      <c r="J126" s="2" t="s">
        <v>17</v>
      </c>
      <c r="K126" s="16">
        <f t="shared" si="9"/>
        <v>0.10507189</v>
      </c>
      <c r="L126" s="16" t="str">
        <f t="shared" si="10"/>
        <v/>
      </c>
      <c r="M126" s="16" t="str">
        <f t="shared" si="11"/>
        <v/>
      </c>
      <c r="N126" s="16" t="str">
        <f t="shared" si="12"/>
        <v/>
      </c>
      <c r="O126" s="2" t="s">
        <v>17</v>
      </c>
      <c r="P126" s="16">
        <f t="shared" si="13"/>
        <v>0.10507189</v>
      </c>
      <c r="Q126" s="16" t="str">
        <f t="shared" si="14"/>
        <v/>
      </c>
      <c r="R126" s="16" t="str">
        <f t="shared" si="15"/>
        <v/>
      </c>
    </row>
    <row r="127" spans="1:18" x14ac:dyDescent="0.35">
      <c r="A127" s="1" t="s">
        <v>101</v>
      </c>
      <c r="B127" s="1" t="str">
        <f>VLOOKUP(A127,'Table S2 Appendix'!$A$2:$H$162,8,0)</f>
        <v>Estonia</v>
      </c>
      <c r="C127" s="3">
        <v>0.10317583</v>
      </c>
      <c r="D127" s="3">
        <f t="shared" si="8"/>
        <v>-2.5464135270156341</v>
      </c>
      <c r="E127" s="3">
        <v>0.31292206</v>
      </c>
      <c r="F127" s="3">
        <v>0.32971735000000002</v>
      </c>
      <c r="G127" s="3">
        <v>0.74161354999999995</v>
      </c>
      <c r="H127" s="3">
        <v>-0.51014013999999996</v>
      </c>
      <c r="I127" s="3">
        <v>0.71649180000000001</v>
      </c>
      <c r="J127" s="2" t="s">
        <v>14</v>
      </c>
      <c r="K127" s="16" t="str">
        <f t="shared" si="9"/>
        <v/>
      </c>
      <c r="L127" s="16">
        <f t="shared" si="10"/>
        <v>0.10317583</v>
      </c>
      <c r="M127" s="16" t="str">
        <f t="shared" si="11"/>
        <v/>
      </c>
      <c r="N127" s="16" t="str">
        <f t="shared" si="12"/>
        <v/>
      </c>
      <c r="O127" s="2" t="s">
        <v>14</v>
      </c>
      <c r="P127" s="16" t="str">
        <f t="shared" si="13"/>
        <v/>
      </c>
      <c r="Q127" s="16">
        <f t="shared" si="14"/>
        <v>0.10317583</v>
      </c>
      <c r="R127" s="16" t="str">
        <f t="shared" si="15"/>
        <v/>
      </c>
    </row>
    <row r="128" spans="1:18" x14ac:dyDescent="0.35">
      <c r="A128" s="1" t="s">
        <v>309</v>
      </c>
      <c r="B128" s="1" t="str">
        <f>VLOOKUP(A128,'Table S2 Appendix'!$A$2:$H$162,8,0)</f>
        <v>Uganda</v>
      </c>
      <c r="C128" s="3">
        <v>8.3955989999999994E-2</v>
      </c>
      <c r="D128" s="3">
        <f t="shared" si="8"/>
        <v>-2.077026151461292</v>
      </c>
      <c r="E128" s="3">
        <v>0.50338028999999995</v>
      </c>
      <c r="F128" s="3">
        <v>0.16678441999999999</v>
      </c>
      <c r="G128" s="3">
        <v>0.86753966999999998</v>
      </c>
      <c r="H128" s="3">
        <v>-0.90265125000000002</v>
      </c>
      <c r="I128" s="3">
        <v>1.0705632</v>
      </c>
      <c r="J128" s="2" t="s">
        <v>17</v>
      </c>
      <c r="K128" s="16">
        <f t="shared" si="9"/>
        <v>8.3955989999999994E-2</v>
      </c>
      <c r="L128" s="16" t="str">
        <f t="shared" si="10"/>
        <v/>
      </c>
      <c r="M128" s="16" t="str">
        <f t="shared" si="11"/>
        <v/>
      </c>
      <c r="N128" s="16" t="str">
        <f t="shared" si="12"/>
        <v/>
      </c>
      <c r="O128" s="2" t="s">
        <v>10</v>
      </c>
      <c r="P128" s="16" t="str">
        <f t="shared" si="13"/>
        <v/>
      </c>
      <c r="Q128" s="16" t="str">
        <f t="shared" si="14"/>
        <v/>
      </c>
      <c r="R128" s="16">
        <f t="shared" si="15"/>
        <v>8.3955989999999994E-2</v>
      </c>
    </row>
    <row r="129" spans="1:18" x14ac:dyDescent="0.35">
      <c r="A129" s="1" t="s">
        <v>211</v>
      </c>
      <c r="B129" s="1" t="str">
        <f>VLOOKUP(A129,'Table S2 Appendix'!$A$2:$H$162,8,0)</f>
        <v>Mongolia</v>
      </c>
      <c r="C129" s="3">
        <v>6.6779240000000004E-2</v>
      </c>
      <c r="D129" s="3">
        <f t="shared" si="8"/>
        <v>-1.6556223953856919</v>
      </c>
      <c r="E129" s="3">
        <v>0.41530432</v>
      </c>
      <c r="F129" s="3">
        <v>0.16079590999999999</v>
      </c>
      <c r="G129" s="3">
        <v>0.87225414000000001</v>
      </c>
      <c r="H129" s="3">
        <v>-0.74720226999999995</v>
      </c>
      <c r="I129" s="3">
        <v>0.88076074999999998</v>
      </c>
      <c r="J129" s="2" t="s">
        <v>9</v>
      </c>
      <c r="K129" s="16" t="str">
        <f t="shared" si="9"/>
        <v/>
      </c>
      <c r="L129" s="16" t="str">
        <f t="shared" si="10"/>
        <v/>
      </c>
      <c r="M129" s="16" t="str">
        <f t="shared" si="11"/>
        <v/>
      </c>
      <c r="N129" s="16">
        <f t="shared" si="12"/>
        <v>6.6779240000000004E-2</v>
      </c>
      <c r="O129" s="2" t="s">
        <v>17</v>
      </c>
      <c r="P129" s="16">
        <f t="shared" si="13"/>
        <v>6.6779240000000004E-2</v>
      </c>
      <c r="Q129" s="16" t="str">
        <f t="shared" si="14"/>
        <v/>
      </c>
      <c r="R129" s="16" t="str">
        <f t="shared" si="15"/>
        <v/>
      </c>
    </row>
    <row r="130" spans="1:18" x14ac:dyDescent="0.35">
      <c r="A130" s="1" t="s">
        <v>205</v>
      </c>
      <c r="B130" s="1" t="str">
        <f>VLOOKUP(A130,'Table S2 Appendix'!$A$2:$H$162,8,0)</f>
        <v>Malta</v>
      </c>
      <c r="C130" s="3">
        <v>3.2656879999999999E-2</v>
      </c>
      <c r="D130" s="3">
        <f t="shared" si="8"/>
        <v>-0.81309832680644956</v>
      </c>
      <c r="E130" s="3">
        <v>0.47096925000000001</v>
      </c>
      <c r="F130" s="3">
        <v>6.9339730000000002E-2</v>
      </c>
      <c r="G130" s="3">
        <v>0.94471921000000003</v>
      </c>
      <c r="H130" s="3">
        <v>-0.89042589000000005</v>
      </c>
      <c r="I130" s="3">
        <v>0.95573965000000005</v>
      </c>
      <c r="J130" s="2" t="s">
        <v>14</v>
      </c>
      <c r="K130" s="16" t="str">
        <f t="shared" si="9"/>
        <v/>
      </c>
      <c r="L130" s="16">
        <f t="shared" si="10"/>
        <v>3.2656879999999999E-2</v>
      </c>
      <c r="M130" s="16" t="str">
        <f t="shared" si="11"/>
        <v/>
      </c>
      <c r="N130" s="16" t="str">
        <f t="shared" si="12"/>
        <v/>
      </c>
      <c r="O130" s="2" t="s">
        <v>14</v>
      </c>
      <c r="P130" s="16" t="str">
        <f t="shared" si="13"/>
        <v/>
      </c>
      <c r="Q130" s="16">
        <f t="shared" si="14"/>
        <v>3.2656879999999999E-2</v>
      </c>
      <c r="R130" s="16" t="str">
        <f t="shared" si="15"/>
        <v/>
      </c>
    </row>
    <row r="131" spans="1:18" x14ac:dyDescent="0.35">
      <c r="A131" s="1" t="s">
        <v>123</v>
      </c>
      <c r="B131" s="1" t="str">
        <f>VLOOKUP(A131,'Table S2 Appendix'!$A$2:$H$162,8,0)</f>
        <v>Greece</v>
      </c>
      <c r="C131" s="3">
        <v>-1.079363E-2</v>
      </c>
      <c r="D131" s="3">
        <f t="shared" si="8"/>
        <v>0.27020514784270588</v>
      </c>
      <c r="E131" s="3">
        <v>0.26974571000000003</v>
      </c>
      <c r="F131" s="3">
        <v>-4.001408E-2</v>
      </c>
      <c r="G131" s="3">
        <v>0.96808190000000005</v>
      </c>
      <c r="H131" s="3">
        <v>-0.53948551</v>
      </c>
      <c r="I131" s="3">
        <v>0.51789826000000005</v>
      </c>
      <c r="J131" s="2" t="s">
        <v>14</v>
      </c>
      <c r="K131" s="16" t="str">
        <f t="shared" si="9"/>
        <v/>
      </c>
      <c r="L131" s="16">
        <f t="shared" si="10"/>
        <v>-1.079363E-2</v>
      </c>
      <c r="M131" s="16" t="str">
        <f t="shared" si="11"/>
        <v/>
      </c>
      <c r="N131" s="16" t="str">
        <f t="shared" si="12"/>
        <v/>
      </c>
      <c r="O131" s="2" t="s">
        <v>14</v>
      </c>
      <c r="P131" s="16" t="str">
        <f t="shared" si="13"/>
        <v/>
      </c>
      <c r="Q131" s="16">
        <f t="shared" si="14"/>
        <v>-1.079363E-2</v>
      </c>
      <c r="R131" s="16" t="str">
        <f t="shared" si="15"/>
        <v/>
      </c>
    </row>
    <row r="132" spans="1:18" x14ac:dyDescent="0.35">
      <c r="A132" s="1" t="s">
        <v>89</v>
      </c>
      <c r="B132" s="1" t="str">
        <f>VLOOKUP(A132,'Table S2 Appendix'!$A$2:$H$162,8,0)</f>
        <v>Dominica</v>
      </c>
      <c r="C132" s="3">
        <v>-2.8617759999999999E-2</v>
      </c>
      <c r="D132" s="3">
        <f t="shared" si="8"/>
        <v>0.71800941497217607</v>
      </c>
      <c r="E132" s="3">
        <v>0.66003124999999996</v>
      </c>
      <c r="F132" s="3">
        <v>-4.3358189999999998E-2</v>
      </c>
      <c r="G132" s="3">
        <v>0.96541600000000005</v>
      </c>
      <c r="H132" s="3">
        <v>-1.3222552000000001</v>
      </c>
      <c r="I132" s="3">
        <v>1.2650197000000001</v>
      </c>
      <c r="J132" s="2" t="s">
        <v>17</v>
      </c>
      <c r="K132" s="16">
        <f t="shared" si="9"/>
        <v>-2.8617759999999999E-2</v>
      </c>
      <c r="L132" s="16" t="str">
        <f t="shared" si="10"/>
        <v/>
      </c>
      <c r="M132" s="16" t="str">
        <f t="shared" si="11"/>
        <v/>
      </c>
      <c r="N132" s="16" t="str">
        <f t="shared" si="12"/>
        <v/>
      </c>
      <c r="O132" s="2" t="s">
        <v>17</v>
      </c>
      <c r="P132" s="16">
        <f t="shared" si="13"/>
        <v>-2.8617759999999999E-2</v>
      </c>
      <c r="Q132" s="16" t="str">
        <f t="shared" si="14"/>
        <v/>
      </c>
      <c r="R132" s="16" t="str">
        <f t="shared" si="15"/>
        <v/>
      </c>
    </row>
    <row r="133" spans="1:18" x14ac:dyDescent="0.35">
      <c r="A133" s="1" t="s">
        <v>95</v>
      </c>
      <c r="B133" s="1" t="str">
        <f>VLOOKUP(A133,'Table S2 Appendix'!$A$2:$H$162,8,0)</f>
        <v>Ecuador</v>
      </c>
      <c r="C133" s="3">
        <v>-4.2646440000000001E-2</v>
      </c>
      <c r="D133" s="3">
        <f t="shared" ref="D133:D165" si="16">(EXP(C133)^(1/(1-5))-1)*100</f>
        <v>1.0718647487488075</v>
      </c>
      <c r="E133" s="3">
        <v>0.44869048</v>
      </c>
      <c r="F133" s="3">
        <v>-9.5046469999999994E-2</v>
      </c>
      <c r="G133" s="3">
        <v>0.92427791999999998</v>
      </c>
      <c r="H133" s="3">
        <v>-0.92206363000000002</v>
      </c>
      <c r="I133" s="3">
        <v>0.83677073999999996</v>
      </c>
      <c r="J133" s="2" t="s">
        <v>9</v>
      </c>
      <c r="K133" s="16" t="str">
        <f t="shared" ref="K133:K164" si="17">IF($J133=$K$3,$C133,"")</f>
        <v/>
      </c>
      <c r="L133" s="16" t="str">
        <f t="shared" ref="L133:L163" si="18">IF($J133=$L$3,$C133,"")</f>
        <v/>
      </c>
      <c r="M133" s="16" t="str">
        <f t="shared" ref="M133:M163" si="19">IF($J133=$M$3,$C133,"")</f>
        <v/>
      </c>
      <c r="N133" s="16">
        <f t="shared" ref="N133:N163" si="20">IF($J133=$N$3,$C133,"")</f>
        <v>-4.2646440000000001E-2</v>
      </c>
      <c r="O133" s="2" t="s">
        <v>17</v>
      </c>
      <c r="P133" s="16">
        <f t="shared" ref="P133:P164" si="21">IF($O133=$P$3,$C133,"")</f>
        <v>-4.2646440000000001E-2</v>
      </c>
      <c r="Q133" s="16" t="str">
        <f t="shared" ref="Q133:Q164" si="22">IF($O133=$Q$3,$C133,"")</f>
        <v/>
      </c>
      <c r="R133" s="16" t="str">
        <f t="shared" ref="R133:R164" si="23">IF($O133=$R$3,$C133,"")</f>
        <v/>
      </c>
    </row>
    <row r="134" spans="1:18" x14ac:dyDescent="0.35">
      <c r="A134" s="1" t="s">
        <v>97</v>
      </c>
      <c r="B134" s="1" t="str">
        <f>VLOOKUP(A134,'Table S2 Appendix'!$A$2:$H$162,8,0)</f>
        <v>Egypt</v>
      </c>
      <c r="C134" s="3">
        <v>-4.5600509999999997E-2</v>
      </c>
      <c r="D134" s="3">
        <f t="shared" si="16"/>
        <v>1.1465356591165765</v>
      </c>
      <c r="E134" s="3">
        <v>0.24909777</v>
      </c>
      <c r="F134" s="3">
        <v>-0.18306269</v>
      </c>
      <c r="G134" s="3">
        <v>0.85474883000000001</v>
      </c>
      <c r="H134" s="3">
        <v>-0.53382315999999996</v>
      </c>
      <c r="I134" s="3">
        <v>0.44262214999999999</v>
      </c>
      <c r="J134" s="2" t="s">
        <v>17</v>
      </c>
      <c r="K134" s="16">
        <f t="shared" si="17"/>
        <v>-4.5600509999999997E-2</v>
      </c>
      <c r="L134" s="16" t="str">
        <f t="shared" si="18"/>
        <v/>
      </c>
      <c r="M134" s="16" t="str">
        <f t="shared" si="19"/>
        <v/>
      </c>
      <c r="N134" s="16" t="str">
        <f t="shared" si="20"/>
        <v/>
      </c>
      <c r="O134" s="2" t="s">
        <v>17</v>
      </c>
      <c r="P134" s="16">
        <f t="shared" si="21"/>
        <v>-4.5600509999999997E-2</v>
      </c>
      <c r="Q134" s="16" t="str">
        <f t="shared" si="22"/>
        <v/>
      </c>
      <c r="R134" s="16" t="str">
        <f t="shared" si="23"/>
        <v/>
      </c>
    </row>
    <row r="135" spans="1:18" x14ac:dyDescent="0.35">
      <c r="A135" s="1" t="s">
        <v>327</v>
      </c>
      <c r="B135" s="1" t="str">
        <f>VLOOKUP(A135,'Table S2 Appendix'!$A$2:$H$162,8,0)</f>
        <v>Yemen</v>
      </c>
      <c r="C135" s="3">
        <v>-0.12104909</v>
      </c>
      <c r="D135" s="3">
        <f t="shared" si="16"/>
        <v>3.0724829284239918</v>
      </c>
      <c r="E135" s="3">
        <v>0.33914403999999998</v>
      </c>
      <c r="F135" s="3">
        <v>-0.35692531999999999</v>
      </c>
      <c r="G135" s="3">
        <v>0.72114772000000005</v>
      </c>
      <c r="H135" s="3">
        <v>-0.78575919999999999</v>
      </c>
      <c r="I135" s="3">
        <v>0.54366101</v>
      </c>
      <c r="J135" s="2" t="s">
        <v>9</v>
      </c>
      <c r="K135" s="16" t="str">
        <f t="shared" si="17"/>
        <v/>
      </c>
      <c r="L135" s="16" t="str">
        <f t="shared" si="18"/>
        <v/>
      </c>
      <c r="M135" s="16" t="str">
        <f t="shared" si="19"/>
        <v/>
      </c>
      <c r="N135" s="16">
        <f t="shared" si="20"/>
        <v>-0.12104909</v>
      </c>
      <c r="O135" s="2" t="s">
        <v>10</v>
      </c>
      <c r="P135" s="16" t="str">
        <f t="shared" si="21"/>
        <v/>
      </c>
      <c r="Q135" s="16" t="str">
        <f t="shared" si="22"/>
        <v/>
      </c>
      <c r="R135" s="16">
        <f t="shared" si="23"/>
        <v>-0.12104909</v>
      </c>
    </row>
    <row r="136" spans="1:18" x14ac:dyDescent="0.35">
      <c r="A136" s="1" t="s">
        <v>169</v>
      </c>
      <c r="B136" s="1" t="str">
        <f>VLOOKUP(A136,'Table S2 Appendix'!$A$2:$H$162,8,0)</f>
        <v>Korea, Republic of</v>
      </c>
      <c r="C136" s="3">
        <v>-0.13004739000000001</v>
      </c>
      <c r="D136" s="3">
        <f t="shared" si="16"/>
        <v>3.3046132085521984</v>
      </c>
      <c r="E136" s="3">
        <v>0.23467130999999999</v>
      </c>
      <c r="F136" s="3">
        <v>-0.55416827000000002</v>
      </c>
      <c r="G136" s="3">
        <v>0.57946368999999998</v>
      </c>
      <c r="H136" s="3">
        <v>-0.58999469999999998</v>
      </c>
      <c r="I136" s="3">
        <v>0.32989992000000001</v>
      </c>
      <c r="J136" s="2" t="s">
        <v>9</v>
      </c>
      <c r="K136" s="16" t="str">
        <f t="shared" si="17"/>
        <v/>
      </c>
      <c r="L136" s="16" t="str">
        <f t="shared" si="18"/>
        <v/>
      </c>
      <c r="M136" s="16" t="str">
        <f t="shared" si="19"/>
        <v/>
      </c>
      <c r="N136" s="16">
        <f t="shared" si="20"/>
        <v>-0.13004739000000001</v>
      </c>
      <c r="O136" s="2" t="s">
        <v>17</v>
      </c>
      <c r="P136" s="16">
        <f t="shared" si="21"/>
        <v>-0.13004739000000001</v>
      </c>
      <c r="Q136" s="16" t="str">
        <f t="shared" si="22"/>
        <v/>
      </c>
      <c r="R136" s="16" t="str">
        <f t="shared" si="23"/>
        <v/>
      </c>
    </row>
    <row r="137" spans="1:18" x14ac:dyDescent="0.35">
      <c r="A137" s="1" t="s">
        <v>255</v>
      </c>
      <c r="B137" s="1" t="str">
        <f>VLOOKUP(A137,'Table S2 Appendix'!$A$2:$H$162,8,0)</f>
        <v>Paraguay</v>
      </c>
      <c r="C137" s="3">
        <v>-0.14160655999999999</v>
      </c>
      <c r="D137" s="3">
        <f t="shared" si="16"/>
        <v>3.6035738640985748</v>
      </c>
      <c r="E137" s="3">
        <v>0.40386843</v>
      </c>
      <c r="F137" s="3">
        <v>-0.35062547999999999</v>
      </c>
      <c r="G137" s="3">
        <v>0.72586934000000003</v>
      </c>
      <c r="H137" s="3">
        <v>-0.93317413999999999</v>
      </c>
      <c r="I137" s="3">
        <v>0.64996102</v>
      </c>
      <c r="J137" s="2" t="s">
        <v>17</v>
      </c>
      <c r="K137" s="16">
        <f t="shared" si="17"/>
        <v>-0.14160655999999999</v>
      </c>
      <c r="L137" s="16" t="str">
        <f t="shared" si="18"/>
        <v/>
      </c>
      <c r="M137" s="16" t="str">
        <f t="shared" si="19"/>
        <v/>
      </c>
      <c r="N137" s="16" t="str">
        <f t="shared" si="20"/>
        <v/>
      </c>
      <c r="O137" s="2" t="s">
        <v>17</v>
      </c>
      <c r="P137" s="16">
        <f t="shared" si="21"/>
        <v>-0.14160655999999999</v>
      </c>
      <c r="Q137" s="16" t="str">
        <f t="shared" si="22"/>
        <v/>
      </c>
      <c r="R137" s="16" t="str">
        <f t="shared" si="23"/>
        <v/>
      </c>
    </row>
    <row r="138" spans="1:18" x14ac:dyDescent="0.35">
      <c r="A138" s="1" t="s">
        <v>39</v>
      </c>
      <c r="B138" s="1" t="str">
        <f>VLOOKUP(A138,'Table S2 Appendix'!$A$2:$H$162,8,0)</f>
        <v>Bulgaria</v>
      </c>
      <c r="C138" s="3">
        <v>-0.14568186999999999</v>
      </c>
      <c r="D138" s="3">
        <f t="shared" si="16"/>
        <v>3.7091818232609208</v>
      </c>
      <c r="E138" s="3">
        <v>0.2274571</v>
      </c>
      <c r="F138" s="3">
        <v>-0.64048064999999998</v>
      </c>
      <c r="G138" s="3">
        <v>0.52186016999999996</v>
      </c>
      <c r="H138" s="3">
        <v>-0.59148959999999995</v>
      </c>
      <c r="I138" s="3">
        <v>0.30012585000000003</v>
      </c>
      <c r="J138" s="2" t="s">
        <v>14</v>
      </c>
      <c r="K138" s="16" t="str">
        <f t="shared" si="17"/>
        <v/>
      </c>
      <c r="L138" s="16">
        <f t="shared" si="18"/>
        <v>-0.14568186999999999</v>
      </c>
      <c r="M138" s="16" t="str">
        <f t="shared" si="19"/>
        <v/>
      </c>
      <c r="N138" s="16" t="str">
        <f t="shared" si="20"/>
        <v/>
      </c>
      <c r="O138" s="2" t="s">
        <v>14</v>
      </c>
      <c r="P138" s="16" t="str">
        <f t="shared" si="21"/>
        <v/>
      </c>
      <c r="Q138" s="16">
        <f t="shared" si="22"/>
        <v>-0.14568186999999999</v>
      </c>
      <c r="R138" s="16" t="str">
        <f t="shared" si="23"/>
        <v/>
      </c>
    </row>
    <row r="139" spans="1:18" x14ac:dyDescent="0.35">
      <c r="A139" s="1" t="s">
        <v>239</v>
      </c>
      <c r="B139" s="1" t="str">
        <f>VLOOKUP(A139,'Table S2 Appendix'!$A$2:$H$162,8,0)</f>
        <v>Oman</v>
      </c>
      <c r="C139" s="3">
        <v>-0.14576095999999999</v>
      </c>
      <c r="D139" s="3">
        <f t="shared" si="16"/>
        <v>3.7112324333313129</v>
      </c>
      <c r="E139" s="3">
        <v>0.31366365000000002</v>
      </c>
      <c r="F139" s="3">
        <v>-0.46470466999999999</v>
      </c>
      <c r="G139" s="3">
        <v>0.64214296000000004</v>
      </c>
      <c r="H139" s="3">
        <v>-0.76053042000000004</v>
      </c>
      <c r="I139" s="3">
        <v>0.46900849</v>
      </c>
      <c r="J139" s="2" t="s">
        <v>9</v>
      </c>
      <c r="K139" s="16" t="str">
        <f t="shared" si="17"/>
        <v/>
      </c>
      <c r="L139" s="16" t="str">
        <f t="shared" si="18"/>
        <v/>
      </c>
      <c r="M139" s="16" t="str">
        <f t="shared" si="19"/>
        <v/>
      </c>
      <c r="N139" s="16">
        <f t="shared" si="20"/>
        <v>-0.14576095999999999</v>
      </c>
      <c r="O139" s="2" t="s">
        <v>17</v>
      </c>
      <c r="P139" s="16">
        <f t="shared" si="21"/>
        <v>-0.14576095999999999</v>
      </c>
      <c r="Q139" s="16" t="str">
        <f t="shared" si="22"/>
        <v/>
      </c>
      <c r="R139" s="16" t="str">
        <f t="shared" si="23"/>
        <v/>
      </c>
    </row>
    <row r="140" spans="1:18" x14ac:dyDescent="0.35">
      <c r="A140" s="1" t="s">
        <v>187</v>
      </c>
      <c r="B140" s="1" t="str">
        <f>VLOOKUP(A140,'Table S2 Appendix'!$A$2:$H$162,8,0)</f>
        <v>Latvia</v>
      </c>
      <c r="C140" s="3">
        <v>-0.14585455999999999</v>
      </c>
      <c r="D140" s="3">
        <f t="shared" si="16"/>
        <v>3.7136593045645316</v>
      </c>
      <c r="E140" s="3">
        <v>0.24496161</v>
      </c>
      <c r="F140" s="3">
        <v>-0.59541803999999998</v>
      </c>
      <c r="G140" s="3">
        <v>0.55156406999999996</v>
      </c>
      <c r="H140" s="3">
        <v>-0.62597048</v>
      </c>
      <c r="I140" s="3">
        <v>0.33426137</v>
      </c>
      <c r="J140" s="2" t="s">
        <v>14</v>
      </c>
      <c r="K140" s="16" t="str">
        <f t="shared" si="17"/>
        <v/>
      </c>
      <c r="L140" s="16">
        <f t="shared" si="18"/>
        <v>-0.14585455999999999</v>
      </c>
      <c r="M140" s="16" t="str">
        <f t="shared" si="19"/>
        <v/>
      </c>
      <c r="N140" s="16" t="str">
        <f t="shared" si="20"/>
        <v/>
      </c>
      <c r="O140" s="2" t="s">
        <v>14</v>
      </c>
      <c r="P140" s="16" t="str">
        <f t="shared" si="21"/>
        <v/>
      </c>
      <c r="Q140" s="16">
        <f t="shared" si="22"/>
        <v>-0.14585455999999999</v>
      </c>
      <c r="R140" s="16" t="str">
        <f t="shared" si="23"/>
        <v/>
      </c>
    </row>
    <row r="141" spans="1:18" x14ac:dyDescent="0.35">
      <c r="A141" s="1" t="s">
        <v>317</v>
      </c>
      <c r="B141" s="1" t="str">
        <f>VLOOKUP(A141,'Table S2 Appendix'!$A$2:$H$162,8,0)</f>
        <v>Saint Vincent and the Grenadines</v>
      </c>
      <c r="C141" s="3">
        <v>-0.17957898999999999</v>
      </c>
      <c r="D141" s="3">
        <f t="shared" si="16"/>
        <v>4.5917768655183488</v>
      </c>
      <c r="E141" s="3">
        <v>0.81340511000000004</v>
      </c>
      <c r="F141" s="3">
        <v>-0.22077436</v>
      </c>
      <c r="G141" s="3">
        <v>0.82526812999999999</v>
      </c>
      <c r="H141" s="3">
        <v>-1.7738236999999999</v>
      </c>
      <c r="I141" s="3">
        <v>1.4146657</v>
      </c>
      <c r="J141" s="2" t="s">
        <v>17</v>
      </c>
      <c r="K141" s="16">
        <f t="shared" si="17"/>
        <v>-0.17957898999999999</v>
      </c>
      <c r="L141" s="16" t="str">
        <f t="shared" si="18"/>
        <v/>
      </c>
      <c r="M141" s="16" t="str">
        <f t="shared" si="19"/>
        <v/>
      </c>
      <c r="N141" s="16" t="str">
        <f t="shared" si="20"/>
        <v/>
      </c>
      <c r="O141" s="2" t="s">
        <v>17</v>
      </c>
      <c r="P141" s="16">
        <f t="shared" si="21"/>
        <v>-0.17957898999999999</v>
      </c>
      <c r="Q141" s="16" t="str">
        <f t="shared" si="22"/>
        <v/>
      </c>
      <c r="R141" s="16" t="str">
        <f t="shared" si="23"/>
        <v/>
      </c>
    </row>
    <row r="142" spans="1:18" x14ac:dyDescent="0.35">
      <c r="A142" s="1" t="s">
        <v>79</v>
      </c>
      <c r="B142" s="1" t="str">
        <f>VLOOKUP(A142,'Table S2 Appendix'!$A$2:$H$162,8,0)</f>
        <v>Cuba</v>
      </c>
      <c r="C142" s="3">
        <v>-0.20133076999999999</v>
      </c>
      <c r="D142" s="3">
        <f t="shared" si="16"/>
        <v>5.1620904571310078</v>
      </c>
      <c r="E142" s="3">
        <v>0.58616807000000004</v>
      </c>
      <c r="F142" s="3">
        <v>-0.34346935000000001</v>
      </c>
      <c r="G142" s="3">
        <v>0.73124539</v>
      </c>
      <c r="H142" s="3">
        <v>-1.3501991</v>
      </c>
      <c r="I142" s="3">
        <v>0.94753754000000001</v>
      </c>
      <c r="J142" s="2" t="s">
        <v>17</v>
      </c>
      <c r="K142" s="16">
        <f t="shared" si="17"/>
        <v>-0.20133076999999999</v>
      </c>
      <c r="L142" s="16" t="str">
        <f t="shared" si="18"/>
        <v/>
      </c>
      <c r="M142" s="16" t="str">
        <f t="shared" si="19"/>
        <v/>
      </c>
      <c r="N142" s="16" t="str">
        <f t="shared" si="20"/>
        <v/>
      </c>
      <c r="O142" s="2" t="s">
        <v>17</v>
      </c>
      <c r="P142" s="16">
        <f t="shared" si="21"/>
        <v>-0.20133076999999999</v>
      </c>
      <c r="Q142" s="16" t="str">
        <f t="shared" si="22"/>
        <v/>
      </c>
      <c r="R142" s="16" t="str">
        <f t="shared" si="23"/>
        <v/>
      </c>
    </row>
    <row r="143" spans="1:18" x14ac:dyDescent="0.35">
      <c r="A143" s="1" t="s">
        <v>201</v>
      </c>
      <c r="B143" s="1" t="str">
        <f>VLOOKUP(A143,'Table S2 Appendix'!$A$2:$H$162,8,0)</f>
        <v>North Macedonia</v>
      </c>
      <c r="C143" s="3">
        <v>-0.31802186999999998</v>
      </c>
      <c r="D143" s="3">
        <f t="shared" si="16"/>
        <v>8.2751479456969257</v>
      </c>
      <c r="E143" s="3">
        <v>0.36148785999999999</v>
      </c>
      <c r="F143" s="3">
        <v>-0.87975809000000005</v>
      </c>
      <c r="G143" s="3">
        <v>0.37899037000000002</v>
      </c>
      <c r="H143" s="3">
        <v>-1.0265251</v>
      </c>
      <c r="I143" s="3">
        <v>0.39048132000000002</v>
      </c>
      <c r="J143" s="2" t="s">
        <v>14</v>
      </c>
      <c r="K143" s="16" t="str">
        <f t="shared" si="17"/>
        <v/>
      </c>
      <c r="L143" s="16">
        <f t="shared" si="18"/>
        <v>-0.31802186999999998</v>
      </c>
      <c r="M143" s="16" t="str">
        <f t="shared" si="19"/>
        <v/>
      </c>
      <c r="N143" s="16" t="str">
        <f t="shared" si="20"/>
        <v/>
      </c>
      <c r="O143" s="2" t="s">
        <v>14</v>
      </c>
      <c r="P143" s="16" t="str">
        <f t="shared" si="21"/>
        <v/>
      </c>
      <c r="Q143" s="16">
        <f t="shared" si="22"/>
        <v>-0.31802186999999998</v>
      </c>
      <c r="R143" s="16" t="str">
        <f t="shared" si="23"/>
        <v/>
      </c>
    </row>
    <row r="144" spans="1:18" x14ac:dyDescent="0.35">
      <c r="A144" s="1" t="s">
        <v>21</v>
      </c>
      <c r="B144" s="1" t="str">
        <f>VLOOKUP(A144,'Table S2 Appendix'!$A$2:$H$162,8,0)</f>
        <v>Armenia</v>
      </c>
      <c r="C144" s="3">
        <v>-0.34629174000000001</v>
      </c>
      <c r="D144" s="3">
        <f t="shared" si="16"/>
        <v>9.0430895394924207</v>
      </c>
      <c r="E144" s="3">
        <v>0.33200211000000002</v>
      </c>
      <c r="F144" s="3">
        <v>-1.0430408</v>
      </c>
      <c r="G144" s="3">
        <v>0.29692941</v>
      </c>
      <c r="H144" s="3">
        <v>-0.99700392999999998</v>
      </c>
      <c r="I144" s="3">
        <v>0.30442044000000001</v>
      </c>
      <c r="J144" s="2" t="s">
        <v>13</v>
      </c>
      <c r="K144" s="16" t="str">
        <f t="shared" si="17"/>
        <v/>
      </c>
      <c r="L144" s="16" t="str">
        <f t="shared" si="18"/>
        <v/>
      </c>
      <c r="M144" s="16">
        <f t="shared" si="19"/>
        <v>-0.34629174000000001</v>
      </c>
      <c r="N144" s="16" t="str">
        <f t="shared" si="20"/>
        <v/>
      </c>
      <c r="O144" s="2" t="s">
        <v>17</v>
      </c>
      <c r="P144" s="16">
        <f t="shared" si="21"/>
        <v>-0.34629174000000001</v>
      </c>
      <c r="Q144" s="16" t="str">
        <f t="shared" si="22"/>
        <v/>
      </c>
      <c r="R144" s="16" t="str">
        <f t="shared" si="23"/>
        <v/>
      </c>
    </row>
    <row r="145" spans="1:18" x14ac:dyDescent="0.35">
      <c r="A145" s="1" t="s">
        <v>105</v>
      </c>
      <c r="B145" s="1" t="str">
        <f>VLOOKUP(A145,'Table S2 Appendix'!$A$2:$H$162,8,0)</f>
        <v>Fiji</v>
      </c>
      <c r="C145" s="3">
        <v>-0.35416976</v>
      </c>
      <c r="D145" s="3">
        <f t="shared" si="16"/>
        <v>9.2580620748085032</v>
      </c>
      <c r="E145" s="3">
        <v>0.49439973999999998</v>
      </c>
      <c r="F145" s="3">
        <v>-0.71636314000000001</v>
      </c>
      <c r="G145" s="3">
        <v>0.47376715000000003</v>
      </c>
      <c r="H145" s="3">
        <v>-1.3231754</v>
      </c>
      <c r="I145" s="3">
        <v>0.61483593999999997</v>
      </c>
      <c r="J145" s="2" t="s">
        <v>17</v>
      </c>
      <c r="K145" s="16">
        <f t="shared" si="17"/>
        <v>-0.35416976</v>
      </c>
      <c r="L145" s="16" t="str">
        <f t="shared" si="18"/>
        <v/>
      </c>
      <c r="M145" s="16" t="str">
        <f t="shared" si="19"/>
        <v/>
      </c>
      <c r="N145" s="16" t="str">
        <f t="shared" si="20"/>
        <v/>
      </c>
      <c r="O145" s="2" t="s">
        <v>17</v>
      </c>
      <c r="P145" s="16">
        <f t="shared" si="21"/>
        <v>-0.35416976</v>
      </c>
      <c r="Q145" s="16" t="str">
        <f t="shared" si="22"/>
        <v/>
      </c>
      <c r="R145" s="16" t="str">
        <f t="shared" si="23"/>
        <v/>
      </c>
    </row>
    <row r="146" spans="1:18" x14ac:dyDescent="0.35">
      <c r="A146" s="1" t="s">
        <v>183</v>
      </c>
      <c r="B146" s="1" t="str">
        <f>VLOOKUP(A146,'Table S2 Appendix'!$A$2:$H$162,8,0)</f>
        <v>Lithuania</v>
      </c>
      <c r="C146" s="3">
        <v>-0.37496186999999997</v>
      </c>
      <c r="D146" s="3">
        <f t="shared" si="16"/>
        <v>9.8274670954625609</v>
      </c>
      <c r="E146" s="3">
        <v>0.29234255999999997</v>
      </c>
      <c r="F146" s="3">
        <v>-1.2826112999999999</v>
      </c>
      <c r="G146" s="3">
        <v>0.19962829000000001</v>
      </c>
      <c r="H146" s="3">
        <v>-0.94794276</v>
      </c>
      <c r="I146" s="3">
        <v>0.19801901</v>
      </c>
      <c r="J146" s="2" t="s">
        <v>14</v>
      </c>
      <c r="K146" s="16" t="str">
        <f t="shared" si="17"/>
        <v/>
      </c>
      <c r="L146" s="16">
        <f t="shared" si="18"/>
        <v>-0.37496186999999997</v>
      </c>
      <c r="M146" s="16" t="str">
        <f t="shared" si="19"/>
        <v/>
      </c>
      <c r="N146" s="16" t="str">
        <f t="shared" si="20"/>
        <v/>
      </c>
      <c r="O146" s="2" t="s">
        <v>14</v>
      </c>
      <c r="P146" s="16" t="str">
        <f t="shared" si="21"/>
        <v/>
      </c>
      <c r="Q146" s="16">
        <f t="shared" si="22"/>
        <v>-0.37496186999999997</v>
      </c>
      <c r="R146" s="16" t="str">
        <f t="shared" si="23"/>
        <v/>
      </c>
    </row>
    <row r="147" spans="1:18" x14ac:dyDescent="0.35">
      <c r="A147" s="1" t="s">
        <v>261</v>
      </c>
      <c r="B147" s="1" t="str">
        <f>VLOOKUP(A147,'Table S2 Appendix'!$A$2:$H$162,8,0)</f>
        <v>Russian Federation</v>
      </c>
      <c r="C147" s="3">
        <v>-0.41044808999999999</v>
      </c>
      <c r="D147" s="3">
        <f t="shared" si="16"/>
        <v>10.806142276824238</v>
      </c>
      <c r="E147" s="3">
        <v>0.12311024</v>
      </c>
      <c r="F147" s="3">
        <v>-3.3339881</v>
      </c>
      <c r="G147" s="3">
        <v>8.5610000000000005E-4</v>
      </c>
      <c r="H147" s="3">
        <v>-0.65173972999999996</v>
      </c>
      <c r="I147" s="3">
        <v>-0.16915645000000001</v>
      </c>
      <c r="J147" s="2" t="s">
        <v>9</v>
      </c>
      <c r="K147" s="16" t="str">
        <f t="shared" si="17"/>
        <v/>
      </c>
      <c r="L147" s="16" t="str">
        <f t="shared" si="18"/>
        <v/>
      </c>
      <c r="M147" s="16" t="str">
        <f t="shared" si="19"/>
        <v/>
      </c>
      <c r="N147" s="16">
        <f t="shared" si="20"/>
        <v>-0.41044808999999999</v>
      </c>
      <c r="O147" s="2" t="s">
        <v>14</v>
      </c>
      <c r="P147" s="16" t="str">
        <f t="shared" si="21"/>
        <v/>
      </c>
      <c r="Q147" s="16">
        <f t="shared" si="22"/>
        <v>-0.41044808999999999</v>
      </c>
      <c r="R147" s="16" t="str">
        <f t="shared" si="23"/>
        <v/>
      </c>
    </row>
    <row r="148" spans="1:18" x14ac:dyDescent="0.35">
      <c r="A148" s="1" t="s">
        <v>113</v>
      </c>
      <c r="B148" s="1" t="str">
        <f>VLOOKUP(A148,'Table S2 Appendix'!$A$2:$H$162,8,0)</f>
        <v>Georgia</v>
      </c>
      <c r="C148" s="3">
        <v>-0.4384344</v>
      </c>
      <c r="D148" s="3">
        <f t="shared" si="16"/>
        <v>11.584124471446833</v>
      </c>
      <c r="E148" s="3">
        <v>0.27237158</v>
      </c>
      <c r="F148" s="3">
        <v>-1.6096921</v>
      </c>
      <c r="G148" s="3">
        <v>0.10746508</v>
      </c>
      <c r="H148" s="3">
        <v>-0.97227288999999995</v>
      </c>
      <c r="I148" s="3">
        <v>9.5404100000000006E-2</v>
      </c>
      <c r="J148" s="2" t="s">
        <v>13</v>
      </c>
      <c r="K148" s="16" t="str">
        <f t="shared" si="17"/>
        <v/>
      </c>
      <c r="L148" s="16" t="str">
        <f t="shared" si="18"/>
        <v/>
      </c>
      <c r="M148" s="16">
        <f t="shared" si="19"/>
        <v>-0.4384344</v>
      </c>
      <c r="N148" s="16" t="str">
        <f t="shared" si="20"/>
        <v/>
      </c>
      <c r="O148" s="2" t="s">
        <v>17</v>
      </c>
      <c r="P148" s="16">
        <f t="shared" si="21"/>
        <v>-0.4384344</v>
      </c>
      <c r="Q148" s="16" t="str">
        <f t="shared" si="22"/>
        <v/>
      </c>
      <c r="R148" s="16" t="str">
        <f t="shared" si="23"/>
        <v/>
      </c>
    </row>
    <row r="149" spans="1:18" x14ac:dyDescent="0.35">
      <c r="A149" s="1" t="s">
        <v>159</v>
      </c>
      <c r="B149" s="1" t="str">
        <f>VLOOKUP(A149,'Table S2 Appendix'!$A$2:$H$162,8,0)</f>
        <v>Kazakhstan</v>
      </c>
      <c r="C149" s="3">
        <v>-0.44132305999999999</v>
      </c>
      <c r="D149" s="3">
        <f t="shared" si="16"/>
        <v>11.664735724505171</v>
      </c>
      <c r="E149" s="3">
        <v>0.32497466000000003</v>
      </c>
      <c r="F149" s="3">
        <v>-1.358023</v>
      </c>
      <c r="G149" s="3">
        <v>0.17445637999999999</v>
      </c>
      <c r="H149" s="3">
        <v>-1.0782617000000001</v>
      </c>
      <c r="I149" s="3">
        <v>0.19561555999999999</v>
      </c>
      <c r="J149" s="2" t="s">
        <v>9</v>
      </c>
      <c r="K149" s="16" t="str">
        <f t="shared" si="17"/>
        <v/>
      </c>
      <c r="L149" s="16" t="str">
        <f t="shared" si="18"/>
        <v/>
      </c>
      <c r="M149" s="16" t="str">
        <f t="shared" si="19"/>
        <v/>
      </c>
      <c r="N149" s="16">
        <f t="shared" si="20"/>
        <v>-0.44132305999999999</v>
      </c>
      <c r="O149" s="2" t="s">
        <v>17</v>
      </c>
      <c r="P149" s="16">
        <f t="shared" si="21"/>
        <v>-0.44132305999999999</v>
      </c>
      <c r="Q149" s="16" t="str">
        <f t="shared" si="22"/>
        <v/>
      </c>
      <c r="R149" s="16" t="str">
        <f t="shared" si="23"/>
        <v/>
      </c>
    </row>
    <row r="150" spans="1:18" x14ac:dyDescent="0.35">
      <c r="A150" s="1" t="s">
        <v>16</v>
      </c>
      <c r="B150" s="1" t="str">
        <f>VLOOKUP(A150,'Table S2 Appendix'!$A$2:$H$162,8,0)</f>
        <v>United Arab Emirates</v>
      </c>
      <c r="C150" s="3">
        <v>-0.53801626000000002</v>
      </c>
      <c r="D150" s="3">
        <f t="shared" si="16"/>
        <v>14.396930922818573</v>
      </c>
      <c r="E150" s="3">
        <v>0.37536810999999998</v>
      </c>
      <c r="F150" s="3">
        <v>-1.433303</v>
      </c>
      <c r="G150" s="3">
        <v>0.15177125</v>
      </c>
      <c r="H150" s="3">
        <v>-1.2737242</v>
      </c>
      <c r="I150" s="3">
        <v>0.19769171999999999</v>
      </c>
      <c r="J150" s="2" t="s">
        <v>9</v>
      </c>
      <c r="K150" s="16" t="str">
        <f t="shared" si="17"/>
        <v/>
      </c>
      <c r="L150" s="16" t="str">
        <f t="shared" si="18"/>
        <v/>
      </c>
      <c r="M150" s="16" t="str">
        <f t="shared" si="19"/>
        <v/>
      </c>
      <c r="N150" s="16">
        <f t="shared" si="20"/>
        <v>-0.53801626000000002</v>
      </c>
      <c r="O150" s="2" t="s">
        <v>17</v>
      </c>
      <c r="P150" s="16">
        <f t="shared" si="21"/>
        <v>-0.53801626000000002</v>
      </c>
      <c r="Q150" s="16" t="str">
        <f t="shared" si="22"/>
        <v/>
      </c>
      <c r="R150" s="16" t="str">
        <f t="shared" si="23"/>
        <v/>
      </c>
    </row>
    <row r="151" spans="1:18" x14ac:dyDescent="0.35">
      <c r="A151" s="1" t="s">
        <v>281</v>
      </c>
      <c r="B151" s="1" t="str">
        <f>VLOOKUP(A151,'Table S2 Appendix'!$A$2:$H$162,8,0)</f>
        <v>Slovenia</v>
      </c>
      <c r="C151" s="3">
        <v>-0.59367888000000002</v>
      </c>
      <c r="D151" s="3">
        <f t="shared" si="16"/>
        <v>15.999966926285003</v>
      </c>
      <c r="E151" s="3">
        <v>0.26249939</v>
      </c>
      <c r="F151" s="3">
        <v>-2.2616391</v>
      </c>
      <c r="G151" s="3">
        <v>2.3719710000000001E-2</v>
      </c>
      <c r="H151" s="3">
        <v>-1.1081681999999999</v>
      </c>
      <c r="I151" s="3">
        <v>-7.9189529999999994E-2</v>
      </c>
      <c r="J151" s="2" t="s">
        <v>14</v>
      </c>
      <c r="K151" s="16" t="str">
        <f t="shared" si="17"/>
        <v/>
      </c>
      <c r="L151" s="16">
        <f t="shared" si="18"/>
        <v>-0.59367888000000002</v>
      </c>
      <c r="M151" s="16" t="str">
        <f t="shared" si="19"/>
        <v/>
      </c>
      <c r="N151" s="16" t="str">
        <f t="shared" si="20"/>
        <v/>
      </c>
      <c r="O151" s="2" t="s">
        <v>14</v>
      </c>
      <c r="P151" s="16" t="str">
        <f t="shared" si="21"/>
        <v/>
      </c>
      <c r="Q151" s="16">
        <f t="shared" si="22"/>
        <v>-0.59367888000000002</v>
      </c>
      <c r="R151" s="16" t="str">
        <f t="shared" si="23"/>
        <v/>
      </c>
    </row>
    <row r="152" spans="1:18" x14ac:dyDescent="0.35">
      <c r="A152" s="1" t="s">
        <v>303</v>
      </c>
      <c r="B152" s="1" t="str">
        <f>VLOOKUP(A152,'Table S2 Appendix'!$A$2:$H$162,8,0)</f>
        <v>Turkey</v>
      </c>
      <c r="C152" s="3">
        <v>-0.65370271000000002</v>
      </c>
      <c r="D152" s="3">
        <f t="shared" si="16"/>
        <v>17.753783437938409</v>
      </c>
      <c r="E152" s="3">
        <v>0.2110303</v>
      </c>
      <c r="F152" s="3">
        <v>-3.0976723000000002</v>
      </c>
      <c r="G152" s="3">
        <v>1.9504699999999999E-3</v>
      </c>
      <c r="H152" s="3">
        <v>-1.0673144999999999</v>
      </c>
      <c r="I152" s="3">
        <v>-0.24009093000000001</v>
      </c>
      <c r="J152" s="2" t="s">
        <v>17</v>
      </c>
      <c r="K152" s="16">
        <f t="shared" si="17"/>
        <v>-0.65370271000000002</v>
      </c>
      <c r="L152" s="16" t="str">
        <f t="shared" si="18"/>
        <v/>
      </c>
      <c r="M152" s="16" t="str">
        <f t="shared" si="19"/>
        <v/>
      </c>
      <c r="N152" s="16" t="str">
        <f t="shared" si="20"/>
        <v/>
      </c>
      <c r="O152" s="2" t="s">
        <v>17</v>
      </c>
      <c r="P152" s="16">
        <f t="shared" si="21"/>
        <v>-0.65370271000000002</v>
      </c>
      <c r="Q152" s="16" t="str">
        <f t="shared" si="22"/>
        <v/>
      </c>
      <c r="R152" s="16" t="str">
        <f t="shared" si="23"/>
        <v/>
      </c>
    </row>
    <row r="153" spans="1:18" x14ac:dyDescent="0.35">
      <c r="A153" s="1" t="s">
        <v>311</v>
      </c>
      <c r="B153" s="1" t="str">
        <f>VLOOKUP(A153,'Table S2 Appendix'!$A$2:$H$162,8,0)</f>
        <v>Ukraine</v>
      </c>
      <c r="C153" s="3">
        <v>-0.72949991000000003</v>
      </c>
      <c r="D153" s="3">
        <f t="shared" si="16"/>
        <v>20.006410655954809</v>
      </c>
      <c r="E153" s="3">
        <v>0.17280556</v>
      </c>
      <c r="F153" s="3">
        <v>-4.2215071000000002</v>
      </c>
      <c r="G153" s="3">
        <v>2.427E-5</v>
      </c>
      <c r="H153" s="3">
        <v>-1.0681925999999999</v>
      </c>
      <c r="I153" s="3">
        <v>-0.39080724</v>
      </c>
      <c r="J153" s="2" t="s">
        <v>13</v>
      </c>
      <c r="K153" s="16" t="str">
        <f t="shared" si="17"/>
        <v/>
      </c>
      <c r="L153" s="16" t="str">
        <f t="shared" si="18"/>
        <v/>
      </c>
      <c r="M153" s="16">
        <f t="shared" si="19"/>
        <v>-0.72949991000000003</v>
      </c>
      <c r="N153" s="16" t="str">
        <f t="shared" si="20"/>
        <v/>
      </c>
      <c r="O153" s="2" t="s">
        <v>14</v>
      </c>
      <c r="P153" s="16" t="str">
        <f t="shared" si="21"/>
        <v/>
      </c>
      <c r="Q153" s="16">
        <f t="shared" si="22"/>
        <v>-0.72949991000000003</v>
      </c>
      <c r="R153" s="16" t="str">
        <f t="shared" si="23"/>
        <v/>
      </c>
    </row>
    <row r="154" spans="1:18" x14ac:dyDescent="0.35">
      <c r="A154" s="1" t="s">
        <v>163</v>
      </c>
      <c r="B154" s="1" t="str">
        <f>VLOOKUP(A154,'Table S2 Appendix'!$A$2:$H$162,8,0)</f>
        <v>Kyrgyz Republic</v>
      </c>
      <c r="C154" s="3">
        <v>-0.75011687999999999</v>
      </c>
      <c r="D154" s="3">
        <f t="shared" si="16"/>
        <v>20.62654959838186</v>
      </c>
      <c r="E154" s="3">
        <v>0.46144479999999999</v>
      </c>
      <c r="F154" s="3">
        <v>-1.6255831000000001</v>
      </c>
      <c r="G154" s="3">
        <v>0.10403837000000001</v>
      </c>
      <c r="H154" s="3">
        <v>-1.6545321</v>
      </c>
      <c r="I154" s="3">
        <v>0.15429830999999999</v>
      </c>
      <c r="J154" s="2" t="s">
        <v>13</v>
      </c>
      <c r="K154" s="16" t="str">
        <f t="shared" si="17"/>
        <v/>
      </c>
      <c r="L154" s="16" t="str">
        <f t="shared" si="18"/>
        <v/>
      </c>
      <c r="M154" s="16">
        <f t="shared" si="19"/>
        <v>-0.75011687999999999</v>
      </c>
      <c r="N154" s="16" t="str">
        <f t="shared" si="20"/>
        <v/>
      </c>
      <c r="O154" s="2" t="s">
        <v>17</v>
      </c>
      <c r="P154" s="16">
        <f t="shared" si="21"/>
        <v>-0.75011687999999999</v>
      </c>
      <c r="Q154" s="16" t="str">
        <f t="shared" si="22"/>
        <v/>
      </c>
      <c r="R154" s="16" t="str">
        <f t="shared" si="23"/>
        <v/>
      </c>
    </row>
    <row r="155" spans="1:18" x14ac:dyDescent="0.35">
      <c r="A155" s="1" t="s">
        <v>243</v>
      </c>
      <c r="B155" s="1" t="str">
        <f>VLOOKUP(A155,'Table S2 Appendix'!$A$2:$H$162,8,0)</f>
        <v>Panama</v>
      </c>
      <c r="C155" s="3">
        <v>-0.79455224999999996</v>
      </c>
      <c r="D155" s="3">
        <f t="shared" si="16"/>
        <v>21.974041620110697</v>
      </c>
      <c r="E155" s="3">
        <v>0.86824277999999999</v>
      </c>
      <c r="F155" s="3">
        <v>-0.91512682000000001</v>
      </c>
      <c r="G155" s="3">
        <v>0.36012506</v>
      </c>
      <c r="H155" s="3">
        <v>-2.4962768</v>
      </c>
      <c r="I155" s="3">
        <v>0.90717232000000003</v>
      </c>
      <c r="J155" s="2" t="s">
        <v>17</v>
      </c>
      <c r="K155" s="16">
        <f t="shared" si="17"/>
        <v>-0.79455224999999996</v>
      </c>
      <c r="L155" s="16" t="str">
        <f t="shared" si="18"/>
        <v/>
      </c>
      <c r="M155" s="16" t="str">
        <f t="shared" si="19"/>
        <v/>
      </c>
      <c r="N155" s="16" t="str">
        <f t="shared" si="20"/>
        <v/>
      </c>
      <c r="O155" s="2" t="s">
        <v>17</v>
      </c>
      <c r="P155" s="16">
        <f t="shared" si="21"/>
        <v>-0.79455224999999996</v>
      </c>
      <c r="Q155" s="16" t="str">
        <f t="shared" si="22"/>
        <v/>
      </c>
      <c r="R155" s="16" t="str">
        <f t="shared" si="23"/>
        <v/>
      </c>
    </row>
    <row r="156" spans="1:18" x14ac:dyDescent="0.35">
      <c r="A156" s="1" t="s">
        <v>155</v>
      </c>
      <c r="B156" s="1" t="str">
        <f>VLOOKUP(A156,'Table S2 Appendix'!$A$2:$H$162,8,0)</f>
        <v>Jordan</v>
      </c>
      <c r="C156" s="3">
        <v>-0.80784515999999995</v>
      </c>
      <c r="D156" s="3">
        <f t="shared" si="16"/>
        <v>22.380063387189853</v>
      </c>
      <c r="E156" s="3">
        <v>0.43651027999999997</v>
      </c>
      <c r="F156" s="3">
        <v>-1.8506899000000001</v>
      </c>
      <c r="G156" s="3">
        <v>6.4214179999999996E-2</v>
      </c>
      <c r="H156" s="3">
        <v>-1.6633895999999999</v>
      </c>
      <c r="I156" s="3">
        <v>4.7699270000000002E-2</v>
      </c>
      <c r="J156" s="2" t="s">
        <v>17</v>
      </c>
      <c r="K156" s="16">
        <f t="shared" si="17"/>
        <v>-0.80784515999999995</v>
      </c>
      <c r="L156" s="16" t="str">
        <f t="shared" si="18"/>
        <v/>
      </c>
      <c r="M156" s="16" t="str">
        <f t="shared" si="19"/>
        <v/>
      </c>
      <c r="N156" s="16" t="str">
        <f t="shared" si="20"/>
        <v/>
      </c>
      <c r="O156" s="2" t="s">
        <v>17</v>
      </c>
      <c r="P156" s="16">
        <f t="shared" si="21"/>
        <v>-0.80784515999999995</v>
      </c>
      <c r="Q156" s="16" t="str">
        <f t="shared" si="22"/>
        <v/>
      </c>
      <c r="R156" s="16" t="str">
        <f t="shared" si="23"/>
        <v/>
      </c>
    </row>
    <row r="157" spans="1:18" x14ac:dyDescent="0.35">
      <c r="A157" s="1" t="s">
        <v>135</v>
      </c>
      <c r="B157" s="1" t="str">
        <f>VLOOKUP(A157,'Table S2 Appendix'!$A$2:$H$162,8,0)</f>
        <v>Croatia</v>
      </c>
      <c r="C157" s="3">
        <v>-0.86671524</v>
      </c>
      <c r="D157" s="3">
        <f t="shared" si="16"/>
        <v>24.194513771072046</v>
      </c>
      <c r="E157" s="3">
        <v>0.46088474000000001</v>
      </c>
      <c r="F157" s="3">
        <v>-1.8805466</v>
      </c>
      <c r="G157" s="3">
        <v>6.0033620000000003E-2</v>
      </c>
      <c r="H157" s="3">
        <v>-1.7700327</v>
      </c>
      <c r="I157" s="3">
        <v>3.6602250000000003E-2</v>
      </c>
      <c r="J157" s="2" t="s">
        <v>14</v>
      </c>
      <c r="K157" s="16" t="str">
        <f t="shared" si="17"/>
        <v/>
      </c>
      <c r="L157" s="16">
        <f t="shared" si="18"/>
        <v>-0.86671524</v>
      </c>
      <c r="M157" s="16" t="str">
        <f t="shared" si="19"/>
        <v/>
      </c>
      <c r="N157" s="16" t="str">
        <f t="shared" si="20"/>
        <v/>
      </c>
      <c r="O157" s="2" t="s">
        <v>14</v>
      </c>
      <c r="P157" s="16" t="str">
        <f t="shared" si="21"/>
        <v/>
      </c>
      <c r="Q157" s="16">
        <f t="shared" si="22"/>
        <v>-0.86671524</v>
      </c>
      <c r="R157" s="16" t="str">
        <f t="shared" si="23"/>
        <v/>
      </c>
    </row>
    <row r="158" spans="1:18" x14ac:dyDescent="0.35">
      <c r="A158" s="1" t="s">
        <v>193</v>
      </c>
      <c r="B158" s="1" t="str">
        <f>VLOOKUP(A158,'Table S2 Appendix'!$A$2:$H$162,8,0)</f>
        <v>Moldova, Republic of</v>
      </c>
      <c r="C158" s="3">
        <v>-0.91356722000000001</v>
      </c>
      <c r="D158" s="3">
        <f t="shared" si="16"/>
        <v>25.657756236742422</v>
      </c>
      <c r="E158" s="3">
        <v>0.33212353</v>
      </c>
      <c r="F158" s="3">
        <v>-2.7506849999999998</v>
      </c>
      <c r="G158" s="3">
        <v>5.9470800000000004E-3</v>
      </c>
      <c r="H158" s="3">
        <v>-1.5645173999999999</v>
      </c>
      <c r="I158" s="3">
        <v>-0.26261707000000001</v>
      </c>
      <c r="J158" s="2" t="s">
        <v>13</v>
      </c>
      <c r="K158" s="16" t="str">
        <f t="shared" si="17"/>
        <v/>
      </c>
      <c r="L158" s="16" t="str">
        <f t="shared" si="18"/>
        <v/>
      </c>
      <c r="M158" s="16">
        <f t="shared" si="19"/>
        <v>-0.91356722000000001</v>
      </c>
      <c r="N158" s="16" t="str">
        <f t="shared" si="20"/>
        <v/>
      </c>
      <c r="O158" s="2" t="s">
        <v>14</v>
      </c>
      <c r="P158" s="16" t="str">
        <f t="shared" si="21"/>
        <v/>
      </c>
      <c r="Q158" s="16">
        <f t="shared" si="22"/>
        <v>-0.91356722000000001</v>
      </c>
      <c r="R158" s="16" t="str">
        <f t="shared" si="23"/>
        <v/>
      </c>
    </row>
    <row r="159" spans="1:18" x14ac:dyDescent="0.35">
      <c r="A159" s="1" t="s">
        <v>295</v>
      </c>
      <c r="B159" s="1" t="str">
        <f>VLOOKUP(A159,'Table S2 Appendix'!$A$2:$H$162,8,0)</f>
        <v>Tajikistan</v>
      </c>
      <c r="C159" s="3">
        <v>-1.0609542000000001</v>
      </c>
      <c r="D159" s="3">
        <f t="shared" si="16"/>
        <v>30.374194632717845</v>
      </c>
      <c r="E159" s="3">
        <v>0.46163232999999998</v>
      </c>
      <c r="F159" s="3">
        <v>-2.2982665999999998</v>
      </c>
      <c r="G159" s="3">
        <v>2.1546619999999999E-2</v>
      </c>
      <c r="H159" s="3">
        <v>-1.9657369</v>
      </c>
      <c r="I159" s="3">
        <v>-0.15617141000000001</v>
      </c>
      <c r="J159" s="2" t="s">
        <v>13</v>
      </c>
      <c r="K159" s="16" t="str">
        <f t="shared" si="17"/>
        <v/>
      </c>
      <c r="L159" s="16" t="str">
        <f t="shared" si="18"/>
        <v/>
      </c>
      <c r="M159" s="16">
        <f t="shared" si="19"/>
        <v>-1.0609542000000001</v>
      </c>
      <c r="N159" s="16" t="str">
        <f t="shared" si="20"/>
        <v/>
      </c>
      <c r="O159" s="2" t="s">
        <v>17</v>
      </c>
      <c r="P159" s="16">
        <f t="shared" si="21"/>
        <v>-1.0609542000000001</v>
      </c>
      <c r="Q159" s="16" t="str">
        <f t="shared" si="22"/>
        <v/>
      </c>
      <c r="R159" s="16" t="str">
        <f t="shared" si="23"/>
        <v/>
      </c>
    </row>
    <row r="160" spans="1:18" x14ac:dyDescent="0.35">
      <c r="A160" s="1" t="s">
        <v>87</v>
      </c>
      <c r="B160" s="1" t="str">
        <f>VLOOKUP(A160,'Table S2 Appendix'!$A$2:$H$162,8,0)</f>
        <v>Djibouti</v>
      </c>
      <c r="C160" s="3">
        <v>-1.0776135</v>
      </c>
      <c r="D160" s="3">
        <f t="shared" si="16"/>
        <v>30.918312629485211</v>
      </c>
      <c r="E160" s="3">
        <v>0.56569787000000005</v>
      </c>
      <c r="F160" s="3">
        <v>-1.9049275000000001</v>
      </c>
      <c r="G160" s="3">
        <v>5.6789489999999998E-2</v>
      </c>
      <c r="H160" s="3">
        <v>-2.1863608999999999</v>
      </c>
      <c r="I160" s="3">
        <v>3.113401E-2</v>
      </c>
      <c r="J160" s="2" t="s">
        <v>17</v>
      </c>
      <c r="K160" s="16">
        <f t="shared" si="17"/>
        <v>-1.0776135</v>
      </c>
      <c r="L160" s="16" t="str">
        <f t="shared" si="18"/>
        <v/>
      </c>
      <c r="M160" s="16" t="str">
        <f t="shared" si="19"/>
        <v/>
      </c>
      <c r="N160" s="16" t="str">
        <f t="shared" si="20"/>
        <v/>
      </c>
      <c r="O160" s="2" t="s">
        <v>10</v>
      </c>
      <c r="P160" s="16" t="str">
        <f t="shared" si="21"/>
        <v/>
      </c>
      <c r="Q160" s="16" t="str">
        <f t="shared" si="22"/>
        <v/>
      </c>
      <c r="R160" s="16">
        <f t="shared" si="23"/>
        <v>-1.0776135</v>
      </c>
    </row>
    <row r="161" spans="1:18" x14ac:dyDescent="0.35">
      <c r="A161" s="1" t="s">
        <v>81</v>
      </c>
      <c r="B161" s="1" t="str">
        <f>VLOOKUP(A161,'Table S2 Appendix'!$A$2:$H$162,8,0)</f>
        <v>Cyprus</v>
      </c>
      <c r="C161" s="3">
        <v>-1.0778943999999999</v>
      </c>
      <c r="D161" s="3">
        <f t="shared" si="16"/>
        <v>30.927506690812301</v>
      </c>
      <c r="E161" s="3">
        <v>0.55703166000000004</v>
      </c>
      <c r="F161" s="3">
        <v>-1.9350685000000001</v>
      </c>
      <c r="G161" s="3">
        <v>5.2981889999999997E-2</v>
      </c>
      <c r="H161" s="3">
        <v>-2.1696564</v>
      </c>
      <c r="I161" s="3">
        <v>1.3867590000000001E-2</v>
      </c>
      <c r="J161" s="2" t="s">
        <v>14</v>
      </c>
      <c r="K161" s="16" t="str">
        <f t="shared" si="17"/>
        <v/>
      </c>
      <c r="L161" s="16">
        <f t="shared" si="18"/>
        <v>-1.0778943999999999</v>
      </c>
      <c r="M161" s="16" t="str">
        <f t="shared" si="19"/>
        <v/>
      </c>
      <c r="N161" s="16" t="str">
        <f t="shared" si="20"/>
        <v/>
      </c>
      <c r="O161" s="2" t="s">
        <v>14</v>
      </c>
      <c r="P161" s="16" t="str">
        <f t="shared" si="21"/>
        <v/>
      </c>
      <c r="Q161" s="16">
        <f t="shared" si="22"/>
        <v>-1.0778943999999999</v>
      </c>
      <c r="R161" s="16" t="str">
        <f t="shared" si="23"/>
        <v/>
      </c>
    </row>
    <row r="162" spans="1:18" x14ac:dyDescent="0.35">
      <c r="A162" s="1" t="s">
        <v>117</v>
      </c>
      <c r="B162" s="1" t="str">
        <f>VLOOKUP(A162,'Table S2 Appendix'!$A$2:$H$162,8,0)</f>
        <v>Guinea</v>
      </c>
      <c r="C162" s="3">
        <v>-1.1733058999999999</v>
      </c>
      <c r="D162" s="3">
        <f t="shared" si="16"/>
        <v>34.088048293562998</v>
      </c>
      <c r="E162" s="3">
        <v>0.7465022</v>
      </c>
      <c r="F162" s="3">
        <v>-1.5717380999999999</v>
      </c>
      <c r="G162" s="3">
        <v>0.1160113</v>
      </c>
      <c r="H162" s="3">
        <v>-2.6364234</v>
      </c>
      <c r="I162" s="3">
        <v>0.28981148000000001</v>
      </c>
      <c r="J162" s="2" t="s">
        <v>17</v>
      </c>
      <c r="K162" s="16">
        <f t="shared" si="17"/>
        <v>-1.1733058999999999</v>
      </c>
      <c r="L162" s="16" t="str">
        <f t="shared" si="18"/>
        <v/>
      </c>
      <c r="M162" s="16" t="str">
        <f t="shared" si="19"/>
        <v/>
      </c>
      <c r="N162" s="16" t="str">
        <f t="shared" si="20"/>
        <v/>
      </c>
      <c r="O162" s="2" t="s">
        <v>10</v>
      </c>
      <c r="P162" s="16" t="str">
        <f t="shared" si="21"/>
        <v/>
      </c>
      <c r="Q162" s="16" t="str">
        <f t="shared" si="22"/>
        <v/>
      </c>
      <c r="R162" s="16">
        <f t="shared" si="23"/>
        <v>-1.1733058999999999</v>
      </c>
    </row>
    <row r="163" spans="1:18" x14ac:dyDescent="0.35">
      <c r="A163" s="1" t="s">
        <v>209</v>
      </c>
      <c r="B163" s="1" t="str">
        <f>VLOOKUP(A163,'Table S2 Appendix'!$A$2:$H$162,8,0)</f>
        <v>Montenegro</v>
      </c>
      <c r="C163" s="3">
        <v>-1.2107844000000001</v>
      </c>
      <c r="D163" s="3">
        <f t="shared" si="16"/>
        <v>35.350307235073885</v>
      </c>
      <c r="E163" s="3">
        <v>0.42138620999999998</v>
      </c>
      <c r="F163" s="3">
        <v>-2.8733366999999999</v>
      </c>
      <c r="G163" s="3">
        <v>4.0616100000000002E-3</v>
      </c>
      <c r="H163" s="3">
        <v>-2.0366862000000001</v>
      </c>
      <c r="I163" s="3">
        <v>-0.38488264999999999</v>
      </c>
      <c r="J163" s="2" t="s">
        <v>13</v>
      </c>
      <c r="K163" s="16" t="str">
        <f t="shared" si="17"/>
        <v/>
      </c>
      <c r="L163" s="16" t="str">
        <f t="shared" si="18"/>
        <v/>
      </c>
      <c r="M163" s="16">
        <f t="shared" si="19"/>
        <v>-1.2107844000000001</v>
      </c>
      <c r="N163" s="16" t="str">
        <f t="shared" si="20"/>
        <v/>
      </c>
      <c r="O163" s="2" t="s">
        <v>14</v>
      </c>
      <c r="P163" s="16" t="str">
        <f t="shared" si="21"/>
        <v/>
      </c>
      <c r="Q163" s="16">
        <f t="shared" si="22"/>
        <v>-1.2107844000000001</v>
      </c>
      <c r="R163" s="16" t="str">
        <f t="shared" si="23"/>
        <v/>
      </c>
    </row>
    <row r="164" spans="1:18" x14ac:dyDescent="0.35">
      <c r="A164" s="1" t="s">
        <v>325</v>
      </c>
      <c r="B164" s="1" t="str">
        <f>VLOOKUP(A164,'Table S2 Appendix'!$A$2:$H$162,8,0)</f>
        <v>Samoa</v>
      </c>
      <c r="C164" s="3">
        <v>-1.4343637</v>
      </c>
      <c r="D164" s="3">
        <f t="shared" si="16"/>
        <v>43.13111681797124</v>
      </c>
      <c r="E164" s="3">
        <v>0.80524249999999997</v>
      </c>
      <c r="F164" s="3">
        <v>-1.7812817000000001</v>
      </c>
      <c r="G164" s="3">
        <v>7.4866440000000006E-2</v>
      </c>
      <c r="H164" s="3">
        <v>-3.01261</v>
      </c>
      <c r="I164" s="3">
        <v>0.14388255999999999</v>
      </c>
      <c r="J164" s="2" t="s">
        <v>17</v>
      </c>
      <c r="K164" s="16">
        <f t="shared" si="17"/>
        <v>-1.4343637</v>
      </c>
      <c r="L164" s="16" t="str">
        <f>IF($J164=$L$3,$C164,"")</f>
        <v/>
      </c>
      <c r="M164" s="16" t="str">
        <f>IF($J164=$M$3,$C164,"")</f>
        <v/>
      </c>
      <c r="N164" s="16" t="str">
        <f>IF($J164=$N$3,$C164,"")</f>
        <v/>
      </c>
      <c r="O164" s="2" t="s">
        <v>17</v>
      </c>
      <c r="P164" s="16">
        <f t="shared" si="21"/>
        <v>-1.4343637</v>
      </c>
      <c r="Q164" s="16" t="str">
        <f t="shared" si="22"/>
        <v/>
      </c>
      <c r="R164" s="16" t="str">
        <f t="shared" si="23"/>
        <v/>
      </c>
    </row>
    <row r="165" spans="1:18" x14ac:dyDescent="0.35">
      <c r="C165" s="2">
        <v>0.59</v>
      </c>
      <c r="D165" s="2">
        <f t="shared" si="16"/>
        <v>-13.713756167862456</v>
      </c>
    </row>
  </sheetData>
  <autoFilter ref="A3:O164" xr:uid="{00000000-0009-0000-0000-000001000000}">
    <sortState xmlns:xlrd2="http://schemas.microsoft.com/office/spreadsheetml/2017/richdata2" ref="A4:N164">
      <sortCondition descending="1" ref="C3:C164"/>
    </sortState>
  </autoFilter>
  <mergeCells count="2">
    <mergeCell ref="K2:N2"/>
    <mergeCell ref="P2:R2"/>
  </mergeCells>
  <pageMargins left="0.7" right="0.7" top="0.75" bottom="0.75" header="0.3" footer="0.3"/>
  <pageSetup paperSize="9" scale="93"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9"/>
  <sheetViews>
    <sheetView workbookViewId="0"/>
  </sheetViews>
  <sheetFormatPr defaultColWidth="11" defaultRowHeight="15.5" x14ac:dyDescent="0.35"/>
  <sheetData>
    <row r="2" spans="1:1" x14ac:dyDescent="0.35">
      <c r="A2" s="74" t="s">
        <v>377</v>
      </c>
    </row>
    <row r="4" spans="1:1" x14ac:dyDescent="0.35">
      <c r="A4" s="18" t="s">
        <v>378</v>
      </c>
    </row>
    <row r="5" spans="1:1" x14ac:dyDescent="0.35">
      <c r="A5" t="s">
        <v>794</v>
      </c>
    </row>
    <row r="6" spans="1:1" x14ac:dyDescent="0.35">
      <c r="A6" t="s">
        <v>795</v>
      </c>
    </row>
    <row r="7" spans="1:1" x14ac:dyDescent="0.35">
      <c r="A7" t="s">
        <v>796</v>
      </c>
    </row>
    <row r="8" spans="1:1" x14ac:dyDescent="0.35">
      <c r="A8" t="s">
        <v>797</v>
      </c>
    </row>
    <row r="9" spans="1:1" x14ac:dyDescent="0.35">
      <c r="A9" t="s">
        <v>798</v>
      </c>
    </row>
  </sheetData>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16"/>
  <sheetViews>
    <sheetView workbookViewId="0">
      <selection sqref="A1:G1"/>
    </sheetView>
  </sheetViews>
  <sheetFormatPr defaultColWidth="11" defaultRowHeight="15.5" x14ac:dyDescent="0.35"/>
  <cols>
    <col min="1" max="1" width="13" bestFit="1" customWidth="1"/>
  </cols>
  <sheetData>
    <row r="1" spans="1:7" x14ac:dyDescent="0.35">
      <c r="A1" s="138" t="s">
        <v>799</v>
      </c>
      <c r="B1" s="138"/>
      <c r="C1" s="138"/>
      <c r="D1" s="138"/>
      <c r="E1" s="138"/>
      <c r="F1" s="138"/>
      <c r="G1" s="138"/>
    </row>
    <row r="2" spans="1:7" ht="16" thickBot="1" x14ac:dyDescent="0.4">
      <c r="A2" s="139" t="s">
        <v>382</v>
      </c>
      <c r="B2" s="139"/>
      <c r="C2" s="139"/>
      <c r="D2" s="139"/>
      <c r="E2" s="139"/>
      <c r="F2" s="139"/>
      <c r="G2" s="139"/>
    </row>
    <row r="3" spans="1:7" ht="16" thickBot="1" x14ac:dyDescent="0.4">
      <c r="A3" s="91" t="s">
        <v>800</v>
      </c>
      <c r="B3" s="92" t="s">
        <v>801</v>
      </c>
      <c r="C3" s="92" t="s">
        <v>802</v>
      </c>
      <c r="D3" s="92" t="s">
        <v>339</v>
      </c>
      <c r="E3" s="92" t="s">
        <v>340</v>
      </c>
      <c r="F3" s="92" t="s">
        <v>341</v>
      </c>
      <c r="G3" s="92" t="s">
        <v>342</v>
      </c>
    </row>
    <row r="4" spans="1:7" x14ac:dyDescent="0.35">
      <c r="A4" s="93" t="s">
        <v>803</v>
      </c>
      <c r="B4" s="94">
        <v>-0.71399999999999997</v>
      </c>
      <c r="C4" s="94">
        <v>6.8000000000000005E-2</v>
      </c>
      <c r="D4" s="94">
        <v>-10.468</v>
      </c>
      <c r="E4" s="94">
        <v>0</v>
      </c>
      <c r="F4" s="94">
        <v>-0.84799999999999998</v>
      </c>
      <c r="G4" s="94">
        <v>-0.58099999999999996</v>
      </c>
    </row>
    <row r="5" spans="1:7" x14ac:dyDescent="0.35">
      <c r="A5" s="93" t="s">
        <v>804</v>
      </c>
      <c r="B5" s="94">
        <v>-0.78800000000000003</v>
      </c>
      <c r="C5" s="94">
        <v>6.2E-2</v>
      </c>
      <c r="D5" s="94">
        <v>-12.705</v>
      </c>
      <c r="E5" s="94">
        <v>0</v>
      </c>
      <c r="F5" s="94">
        <v>-0.91</v>
      </c>
      <c r="G5" s="94">
        <v>-0.66700000000000004</v>
      </c>
    </row>
    <row r="6" spans="1:7" x14ac:dyDescent="0.35">
      <c r="A6" s="93" t="s">
        <v>805</v>
      </c>
      <c r="B6" s="94">
        <v>-0.88600000000000001</v>
      </c>
      <c r="C6" s="94">
        <v>7.0000000000000007E-2</v>
      </c>
      <c r="D6" s="94">
        <v>-12.611000000000001</v>
      </c>
      <c r="E6" s="94">
        <v>0</v>
      </c>
      <c r="F6" s="94">
        <v>-1.024</v>
      </c>
      <c r="G6" s="94">
        <v>-0.748</v>
      </c>
    </row>
    <row r="7" spans="1:7" x14ac:dyDescent="0.35">
      <c r="A7" s="93" t="s">
        <v>806</v>
      </c>
      <c r="B7" s="94">
        <v>-0.97599999999999998</v>
      </c>
      <c r="C7" s="94">
        <v>5.1999999999999998E-2</v>
      </c>
      <c r="D7" s="94">
        <v>-18.838999999999999</v>
      </c>
      <c r="E7" s="94">
        <v>0</v>
      </c>
      <c r="F7" s="94">
        <v>-1.077</v>
      </c>
      <c r="G7" s="94">
        <v>-0.874</v>
      </c>
    </row>
    <row r="8" spans="1:7" x14ac:dyDescent="0.35">
      <c r="A8" s="93" t="s">
        <v>807</v>
      </c>
      <c r="B8" s="94">
        <v>0.39800000000000002</v>
      </c>
      <c r="C8" s="94">
        <v>9.4E-2</v>
      </c>
      <c r="D8" s="94">
        <v>4.2469999999999999</v>
      </c>
      <c r="E8" s="94">
        <v>0</v>
      </c>
      <c r="F8" s="94">
        <v>0.214</v>
      </c>
      <c r="G8" s="94">
        <v>0.58199999999999996</v>
      </c>
    </row>
    <row r="9" spans="1:7" x14ac:dyDescent="0.35">
      <c r="A9" s="93" t="s">
        <v>808</v>
      </c>
      <c r="B9" s="94">
        <v>0.14799999999999999</v>
      </c>
      <c r="C9" s="94">
        <v>8.6999999999999994E-2</v>
      </c>
      <c r="D9" s="94">
        <v>1.698</v>
      </c>
      <c r="E9" s="94">
        <v>0.09</v>
      </c>
      <c r="F9" s="94">
        <v>-2.3E-2</v>
      </c>
      <c r="G9" s="94">
        <v>0.31900000000000001</v>
      </c>
    </row>
    <row r="10" spans="1:7" x14ac:dyDescent="0.35">
      <c r="A10" s="93" t="s">
        <v>809</v>
      </c>
      <c r="B10" s="94">
        <v>0.99099999999999999</v>
      </c>
      <c r="C10" s="94">
        <v>0.16800000000000001</v>
      </c>
      <c r="D10" s="94">
        <v>5.9</v>
      </c>
      <c r="E10" s="94">
        <v>0</v>
      </c>
      <c r="F10" s="94">
        <v>0.66200000000000003</v>
      </c>
      <c r="G10" s="94">
        <v>1.32</v>
      </c>
    </row>
    <row r="11" spans="1:7" x14ac:dyDescent="0.35">
      <c r="A11" s="93" t="s">
        <v>810</v>
      </c>
      <c r="B11" s="94">
        <v>0.42199999999999999</v>
      </c>
      <c r="C11" s="94">
        <v>0.129</v>
      </c>
      <c r="D11" s="94">
        <v>3.278</v>
      </c>
      <c r="E11" s="94">
        <v>1E-3</v>
      </c>
      <c r="F11" s="94">
        <v>0.17</v>
      </c>
      <c r="G11" s="94">
        <v>0.67400000000000004</v>
      </c>
    </row>
    <row r="12" spans="1:7" x14ac:dyDescent="0.35">
      <c r="A12" s="93" t="s">
        <v>811</v>
      </c>
      <c r="B12" s="94">
        <v>0.42799999999999999</v>
      </c>
      <c r="C12" s="94">
        <v>0.10100000000000001</v>
      </c>
      <c r="D12" s="94">
        <v>4.2220000000000004</v>
      </c>
      <c r="E12" s="94">
        <v>0</v>
      </c>
      <c r="F12" s="94">
        <v>0.22900000000000001</v>
      </c>
      <c r="G12" s="94">
        <v>0.627</v>
      </c>
    </row>
    <row r="13" spans="1:7" x14ac:dyDescent="0.35">
      <c r="A13" s="93" t="s">
        <v>812</v>
      </c>
      <c r="B13" s="94">
        <v>0.90800000000000003</v>
      </c>
      <c r="C13" s="94">
        <v>0.23</v>
      </c>
      <c r="D13" s="94">
        <v>3.952</v>
      </c>
      <c r="E13" s="94">
        <v>0</v>
      </c>
      <c r="F13" s="94">
        <v>0.45800000000000002</v>
      </c>
      <c r="G13" s="94">
        <v>1.359</v>
      </c>
    </row>
    <row r="14" spans="1:7" x14ac:dyDescent="0.35">
      <c r="A14" s="93" t="s">
        <v>813</v>
      </c>
      <c r="B14" s="94">
        <v>0.64100000000000001</v>
      </c>
      <c r="C14" s="94">
        <v>0.18099999999999999</v>
      </c>
      <c r="D14" s="94">
        <v>3.5430000000000001</v>
      </c>
      <c r="E14" s="94">
        <v>0</v>
      </c>
      <c r="F14" s="94">
        <v>0.28699999999999998</v>
      </c>
      <c r="G14" s="94">
        <v>0.996</v>
      </c>
    </row>
    <row r="15" spans="1:7" x14ac:dyDescent="0.35">
      <c r="A15" s="93" t="s">
        <v>814</v>
      </c>
      <c r="B15" s="94">
        <v>0.24399999999999999</v>
      </c>
      <c r="C15" s="94">
        <v>9.6000000000000002E-2</v>
      </c>
      <c r="D15" s="94">
        <v>2.5409999999999999</v>
      </c>
      <c r="E15" s="94">
        <v>1.0999999999999999E-2</v>
      </c>
      <c r="F15" s="94">
        <v>5.6000000000000001E-2</v>
      </c>
      <c r="G15" s="94">
        <v>0.432</v>
      </c>
    </row>
    <row r="16" spans="1:7" ht="16" thickBot="1" x14ac:dyDescent="0.4">
      <c r="A16" s="95" t="s">
        <v>815</v>
      </c>
      <c r="B16" s="96">
        <v>-1.3720000000000001</v>
      </c>
      <c r="C16" s="96">
        <v>0.316</v>
      </c>
      <c r="D16" s="96">
        <v>-4.343</v>
      </c>
      <c r="E16" s="96">
        <v>0</v>
      </c>
      <c r="F16" s="96">
        <v>-1.9910000000000001</v>
      </c>
      <c r="G16" s="96">
        <v>-0.753</v>
      </c>
    </row>
  </sheetData>
  <mergeCells count="2">
    <mergeCell ref="A1:G1"/>
    <mergeCell ref="A2:G2"/>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7"/>
  <sheetViews>
    <sheetView workbookViewId="0">
      <selection sqref="A1:G1"/>
    </sheetView>
  </sheetViews>
  <sheetFormatPr defaultColWidth="11" defaultRowHeight="15.5" x14ac:dyDescent="0.35"/>
  <cols>
    <col min="1" max="1" width="13" bestFit="1" customWidth="1"/>
  </cols>
  <sheetData>
    <row r="1" spans="1:7" x14ac:dyDescent="0.35">
      <c r="A1" s="138" t="s">
        <v>799</v>
      </c>
      <c r="B1" s="138"/>
      <c r="C1" s="138"/>
      <c r="D1" s="138"/>
      <c r="E1" s="138"/>
      <c r="F1" s="138"/>
      <c r="G1" s="138"/>
    </row>
    <row r="2" spans="1:7" x14ac:dyDescent="0.35">
      <c r="A2" s="122" t="s">
        <v>383</v>
      </c>
    </row>
    <row r="3" spans="1:7" ht="16" thickBot="1" x14ac:dyDescent="0.4"/>
    <row r="4" spans="1:7" ht="16" thickBot="1" x14ac:dyDescent="0.4">
      <c r="A4" s="91" t="s">
        <v>800</v>
      </c>
      <c r="B4" s="92" t="s">
        <v>801</v>
      </c>
      <c r="C4" s="92" t="s">
        <v>802</v>
      </c>
      <c r="D4" s="92" t="s">
        <v>339</v>
      </c>
      <c r="E4" s="92" t="s">
        <v>340</v>
      </c>
      <c r="F4" s="92" t="s">
        <v>341</v>
      </c>
      <c r="G4" s="92" t="s">
        <v>342</v>
      </c>
    </row>
    <row r="5" spans="1:7" x14ac:dyDescent="0.35">
      <c r="A5" s="93" t="s">
        <v>803</v>
      </c>
      <c r="B5" s="94">
        <v>-1.696</v>
      </c>
      <c r="C5" s="94">
        <v>0.155</v>
      </c>
      <c r="D5" s="94">
        <v>-10.965</v>
      </c>
      <c r="E5" s="94">
        <v>0</v>
      </c>
      <c r="F5" s="94">
        <v>-1.9990000000000001</v>
      </c>
      <c r="G5" s="94">
        <v>-1.393</v>
      </c>
    </row>
    <row r="6" spans="1:7" x14ac:dyDescent="0.35">
      <c r="A6" s="93" t="s">
        <v>804</v>
      </c>
      <c r="B6" s="94">
        <v>-1.1020000000000001</v>
      </c>
      <c r="C6" s="94">
        <v>0.109</v>
      </c>
      <c r="D6" s="94">
        <v>-10.135999999999999</v>
      </c>
      <c r="E6" s="94">
        <v>0</v>
      </c>
      <c r="F6" s="94">
        <v>-1.3149999999999999</v>
      </c>
      <c r="G6" s="94">
        <v>-0.88900000000000001</v>
      </c>
    </row>
    <row r="7" spans="1:7" x14ac:dyDescent="0.35">
      <c r="A7" s="93" t="s">
        <v>805</v>
      </c>
      <c r="B7" s="94">
        <v>-1.782</v>
      </c>
      <c r="C7" s="94">
        <v>0.15</v>
      </c>
      <c r="D7" s="94">
        <v>-11.845000000000001</v>
      </c>
      <c r="E7" s="94">
        <v>0</v>
      </c>
      <c r="F7" s="94">
        <v>-2.0760000000000001</v>
      </c>
      <c r="G7" s="94">
        <v>-1.4870000000000001</v>
      </c>
    </row>
    <row r="8" spans="1:7" x14ac:dyDescent="0.35">
      <c r="A8" s="93" t="s">
        <v>806</v>
      </c>
      <c r="B8" s="94">
        <v>-1.2110000000000001</v>
      </c>
      <c r="C8" s="94">
        <v>9.5000000000000001E-2</v>
      </c>
      <c r="D8" s="94">
        <v>-12.699</v>
      </c>
      <c r="E8" s="94">
        <v>0</v>
      </c>
      <c r="F8" s="94">
        <v>-1.3979999999999999</v>
      </c>
      <c r="G8" s="94">
        <v>-1.024</v>
      </c>
    </row>
    <row r="9" spans="1:7" x14ac:dyDescent="0.35">
      <c r="A9" s="93" t="s">
        <v>807</v>
      </c>
      <c r="B9" s="94">
        <v>0.28399999999999997</v>
      </c>
      <c r="C9" s="94">
        <v>0.219</v>
      </c>
      <c r="D9" s="94">
        <v>1.2929999999999999</v>
      </c>
      <c r="E9" s="94">
        <v>0.19600000000000001</v>
      </c>
      <c r="F9" s="94">
        <v>-0.14599999999999999</v>
      </c>
      <c r="G9" s="94">
        <v>0.71399999999999997</v>
      </c>
    </row>
    <row r="10" spans="1:7" x14ac:dyDescent="0.35">
      <c r="A10" s="93" t="s">
        <v>808</v>
      </c>
      <c r="B10" s="94">
        <v>0.13</v>
      </c>
      <c r="C10" s="94">
        <v>0.14299999999999999</v>
      </c>
      <c r="D10" s="94">
        <v>0.90300000000000002</v>
      </c>
      <c r="E10" s="94">
        <v>0.36599999999999999</v>
      </c>
      <c r="F10" s="94">
        <v>-0.152</v>
      </c>
      <c r="G10" s="94">
        <v>0.41099999999999998</v>
      </c>
    </row>
    <row r="11" spans="1:7" x14ac:dyDescent="0.35">
      <c r="A11" s="93" t="s">
        <v>809</v>
      </c>
      <c r="B11" s="94">
        <v>0.621</v>
      </c>
      <c r="C11" s="94">
        <v>0.26500000000000001</v>
      </c>
      <c r="D11" s="94">
        <v>2.3450000000000002</v>
      </c>
      <c r="E11" s="94">
        <v>1.9E-2</v>
      </c>
      <c r="F11" s="94">
        <v>0.10199999999999999</v>
      </c>
      <c r="G11" s="94">
        <v>1.139</v>
      </c>
    </row>
    <row r="12" spans="1:7" x14ac:dyDescent="0.35">
      <c r="A12" s="93" t="s">
        <v>810</v>
      </c>
      <c r="B12" s="94">
        <v>7.6999999999999999E-2</v>
      </c>
      <c r="C12" s="94">
        <v>0.35899999999999999</v>
      </c>
      <c r="D12" s="94">
        <v>0.214</v>
      </c>
      <c r="E12" s="94">
        <v>0.83099999999999996</v>
      </c>
      <c r="F12" s="94">
        <v>-0.628</v>
      </c>
      <c r="G12" s="94">
        <v>0.78100000000000003</v>
      </c>
    </row>
    <row r="13" spans="1:7" x14ac:dyDescent="0.35">
      <c r="A13" s="93" t="s">
        <v>811</v>
      </c>
      <c r="B13" s="94">
        <v>0.32700000000000001</v>
      </c>
      <c r="C13" s="94">
        <v>0.155</v>
      </c>
      <c r="D13" s="94">
        <v>2.1139999999999999</v>
      </c>
      <c r="E13" s="94">
        <v>3.5000000000000003E-2</v>
      </c>
      <c r="F13" s="94">
        <v>2.4E-2</v>
      </c>
      <c r="G13" s="94">
        <v>0.63</v>
      </c>
    </row>
    <row r="14" spans="1:7" x14ac:dyDescent="0.35">
      <c r="A14" s="93" t="s">
        <v>812</v>
      </c>
      <c r="B14" s="94">
        <v>1.393</v>
      </c>
      <c r="C14" s="94">
        <v>0.46600000000000003</v>
      </c>
      <c r="D14" s="94">
        <v>2.9889999999999999</v>
      </c>
      <c r="E14" s="94">
        <v>3.0000000000000001E-3</v>
      </c>
      <c r="F14" s="94">
        <v>0.48</v>
      </c>
      <c r="G14" s="94">
        <v>2.3069999999999999</v>
      </c>
    </row>
    <row r="15" spans="1:7" x14ac:dyDescent="0.35">
      <c r="A15" s="93" t="s">
        <v>813</v>
      </c>
      <c r="B15" s="94">
        <v>-1.7450000000000001</v>
      </c>
      <c r="C15" s="94">
        <v>0.52500000000000002</v>
      </c>
      <c r="D15" s="94">
        <v>-3.3250000000000002</v>
      </c>
      <c r="E15" s="94">
        <v>1E-3</v>
      </c>
      <c r="F15" s="94">
        <v>-2.7730000000000001</v>
      </c>
      <c r="G15" s="94">
        <v>-0.71599999999999997</v>
      </c>
    </row>
    <row r="16" spans="1:7" x14ac:dyDescent="0.35">
      <c r="A16" s="93" t="s">
        <v>814</v>
      </c>
      <c r="B16" s="94">
        <v>9.9000000000000005E-2</v>
      </c>
      <c r="C16" s="94">
        <v>0.153</v>
      </c>
      <c r="D16" s="94">
        <v>0.64200000000000002</v>
      </c>
      <c r="E16" s="94">
        <v>0.52100000000000002</v>
      </c>
      <c r="F16" s="94">
        <v>-0.20200000000000001</v>
      </c>
      <c r="G16" s="94">
        <v>0.39900000000000002</v>
      </c>
    </row>
    <row r="17" spans="1:7" ht="16" thickBot="1" x14ac:dyDescent="0.4">
      <c r="A17" s="95" t="s">
        <v>815</v>
      </c>
      <c r="B17" s="96">
        <v>-2.399</v>
      </c>
      <c r="C17" s="96">
        <v>0.505</v>
      </c>
      <c r="D17" s="96">
        <v>-4.75</v>
      </c>
      <c r="E17" s="96">
        <v>0</v>
      </c>
      <c r="F17" s="96">
        <v>-3.3889999999999998</v>
      </c>
      <c r="G17" s="96">
        <v>-1.409</v>
      </c>
    </row>
  </sheetData>
  <mergeCells count="1">
    <mergeCell ref="A1:G1"/>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6"/>
  <sheetViews>
    <sheetView workbookViewId="0">
      <selection sqref="A1:G1"/>
    </sheetView>
  </sheetViews>
  <sheetFormatPr defaultColWidth="11" defaultRowHeight="15.5" x14ac:dyDescent="0.35"/>
  <cols>
    <col min="1" max="1" width="17.33203125" bestFit="1" customWidth="1"/>
  </cols>
  <sheetData>
    <row r="1" spans="1:7" x14ac:dyDescent="0.35">
      <c r="A1" s="138" t="s">
        <v>799</v>
      </c>
      <c r="B1" s="138"/>
      <c r="C1" s="138"/>
      <c r="D1" s="138"/>
      <c r="E1" s="138"/>
      <c r="F1" s="138"/>
      <c r="G1" s="138"/>
    </row>
    <row r="2" spans="1:7" ht="16" thickBot="1" x14ac:dyDescent="0.4">
      <c r="A2" s="122" t="s">
        <v>384</v>
      </c>
    </row>
    <row r="3" spans="1:7" ht="16" thickBot="1" x14ac:dyDescent="0.4">
      <c r="A3" s="91" t="s">
        <v>800</v>
      </c>
      <c r="B3" s="92" t="s">
        <v>801</v>
      </c>
      <c r="C3" s="92" t="s">
        <v>802</v>
      </c>
      <c r="D3" s="92" t="s">
        <v>339</v>
      </c>
      <c r="E3" s="92" t="s">
        <v>340</v>
      </c>
      <c r="F3" s="92" t="s">
        <v>341</v>
      </c>
      <c r="G3" s="92" t="s">
        <v>342</v>
      </c>
    </row>
    <row r="4" spans="1:7" x14ac:dyDescent="0.35">
      <c r="A4" s="93" t="s">
        <v>803</v>
      </c>
      <c r="B4" s="94">
        <v>-0.66100000000000003</v>
      </c>
      <c r="C4" s="94">
        <v>3.5000000000000003E-2</v>
      </c>
      <c r="D4" s="94">
        <v>-19.02</v>
      </c>
      <c r="E4" s="94">
        <v>0</v>
      </c>
      <c r="F4" s="94">
        <v>-0.72899999999999998</v>
      </c>
      <c r="G4" s="94">
        <v>-0.59299999999999997</v>
      </c>
    </row>
    <row r="5" spans="1:7" x14ac:dyDescent="0.35">
      <c r="A5" s="93" t="s">
        <v>804</v>
      </c>
      <c r="B5" s="94">
        <v>-0.73099999999999998</v>
      </c>
      <c r="C5" s="94">
        <v>3.9E-2</v>
      </c>
      <c r="D5" s="94">
        <v>-18.818000000000001</v>
      </c>
      <c r="E5" s="94">
        <v>0</v>
      </c>
      <c r="F5" s="94">
        <v>-0.80700000000000005</v>
      </c>
      <c r="G5" s="94">
        <v>-0.65400000000000003</v>
      </c>
    </row>
    <row r="6" spans="1:7" x14ac:dyDescent="0.35">
      <c r="A6" s="93" t="s">
        <v>805</v>
      </c>
      <c r="B6" s="94">
        <v>-0.81</v>
      </c>
      <c r="C6" s="94">
        <v>3.7999999999999999E-2</v>
      </c>
      <c r="D6" s="94">
        <v>-21.291</v>
      </c>
      <c r="E6" s="94">
        <v>0</v>
      </c>
      <c r="F6" s="94">
        <v>-0.88400000000000001</v>
      </c>
      <c r="G6" s="94">
        <v>-0.73499999999999999</v>
      </c>
    </row>
    <row r="7" spans="1:7" x14ac:dyDescent="0.35">
      <c r="A7" s="93" t="s">
        <v>806</v>
      </c>
      <c r="B7" s="94">
        <v>-0.876</v>
      </c>
      <c r="C7" s="94">
        <v>3.2000000000000001E-2</v>
      </c>
      <c r="D7" s="94">
        <v>-27.298999999999999</v>
      </c>
      <c r="E7" s="94">
        <v>0</v>
      </c>
      <c r="F7" s="94">
        <v>-0.93899999999999995</v>
      </c>
      <c r="G7" s="94">
        <v>-0.81299999999999994</v>
      </c>
    </row>
    <row r="8" spans="1:7" x14ac:dyDescent="0.35">
      <c r="A8" s="93" t="s">
        <v>807</v>
      </c>
      <c r="B8" s="94">
        <v>0.26600000000000001</v>
      </c>
      <c r="C8" s="94">
        <v>5.7000000000000002E-2</v>
      </c>
      <c r="D8" s="94">
        <v>4.6319999999999997</v>
      </c>
      <c r="E8" s="94">
        <v>0</v>
      </c>
      <c r="F8" s="94">
        <v>0.153</v>
      </c>
      <c r="G8" s="94">
        <v>0.378</v>
      </c>
    </row>
    <row r="9" spans="1:7" x14ac:dyDescent="0.35">
      <c r="A9" s="93" t="s">
        <v>808</v>
      </c>
      <c r="B9" s="94">
        <v>0.224</v>
      </c>
      <c r="C9" s="94">
        <v>5.5E-2</v>
      </c>
      <c r="D9" s="94">
        <v>4.0819999999999999</v>
      </c>
      <c r="E9" s="94">
        <v>0</v>
      </c>
      <c r="F9" s="94">
        <v>0.11600000000000001</v>
      </c>
      <c r="G9" s="94">
        <v>0.33100000000000002</v>
      </c>
    </row>
    <row r="10" spans="1:7" x14ac:dyDescent="0.35">
      <c r="A10" s="93" t="s">
        <v>809</v>
      </c>
      <c r="B10" s="94">
        <v>0.52400000000000002</v>
      </c>
      <c r="C10" s="94">
        <v>0.126</v>
      </c>
      <c r="D10" s="94">
        <v>4.1589999999999998</v>
      </c>
      <c r="E10" s="94">
        <v>0</v>
      </c>
      <c r="F10" s="94">
        <v>0.27700000000000002</v>
      </c>
      <c r="G10" s="94">
        <v>0.77100000000000002</v>
      </c>
    </row>
    <row r="11" spans="1:7" x14ac:dyDescent="0.35">
      <c r="A11" s="93" t="s">
        <v>810</v>
      </c>
      <c r="B11" s="94">
        <v>0.80200000000000005</v>
      </c>
      <c r="C11" s="94">
        <v>0.109</v>
      </c>
      <c r="D11" s="94">
        <v>7.34</v>
      </c>
      <c r="E11" s="94">
        <v>0</v>
      </c>
      <c r="F11" s="94">
        <v>0.58799999999999997</v>
      </c>
      <c r="G11" s="94">
        <v>1.0169999999999999</v>
      </c>
    </row>
    <row r="12" spans="1:7" x14ac:dyDescent="0.35">
      <c r="A12" s="93" t="s">
        <v>811</v>
      </c>
      <c r="B12" s="94">
        <v>0.28499999999999998</v>
      </c>
      <c r="C12" s="94">
        <v>6.9000000000000006E-2</v>
      </c>
      <c r="D12" s="94">
        <v>4.117</v>
      </c>
      <c r="E12" s="94">
        <v>0</v>
      </c>
      <c r="F12" s="94">
        <v>0.15</v>
      </c>
      <c r="G12" s="94">
        <v>0.42099999999999999</v>
      </c>
    </row>
    <row r="13" spans="1:7" x14ac:dyDescent="0.35">
      <c r="A13" s="93" t="s">
        <v>812</v>
      </c>
      <c r="B13" s="94">
        <v>-6.3E-2</v>
      </c>
      <c r="C13" s="94">
        <v>0.184</v>
      </c>
      <c r="D13" s="94">
        <v>-0.34200000000000003</v>
      </c>
      <c r="E13" s="94">
        <v>0.73299999999999998</v>
      </c>
      <c r="F13" s="94">
        <v>-0.42299999999999999</v>
      </c>
      <c r="G13" s="94">
        <v>0.29699999999999999</v>
      </c>
    </row>
    <row r="14" spans="1:7" x14ac:dyDescent="0.35">
      <c r="A14" s="93" t="s">
        <v>813</v>
      </c>
      <c r="B14" s="94">
        <v>0.69399999999999995</v>
      </c>
      <c r="C14" s="94">
        <v>0.185</v>
      </c>
      <c r="D14" s="94">
        <v>3.7509999999999999</v>
      </c>
      <c r="E14" s="94">
        <v>0</v>
      </c>
      <c r="F14" s="94">
        <v>0.33100000000000002</v>
      </c>
      <c r="G14" s="94">
        <v>1.056</v>
      </c>
    </row>
    <row r="15" spans="1:7" x14ac:dyDescent="0.35">
      <c r="A15" s="93" t="s">
        <v>814</v>
      </c>
      <c r="B15" s="94">
        <v>0.17499999999999999</v>
      </c>
      <c r="C15" s="94">
        <v>5.3999999999999999E-2</v>
      </c>
      <c r="D15" s="94">
        <v>3.2559999999999998</v>
      </c>
      <c r="E15" s="94">
        <v>1E-3</v>
      </c>
      <c r="F15" s="94">
        <v>7.0000000000000007E-2</v>
      </c>
      <c r="G15" s="94">
        <v>0.28100000000000003</v>
      </c>
    </row>
    <row r="16" spans="1:7" ht="16" thickBot="1" x14ac:dyDescent="0.4">
      <c r="A16" s="95" t="s">
        <v>815</v>
      </c>
      <c r="B16" s="96">
        <v>-2.0960000000000001</v>
      </c>
      <c r="C16" s="96">
        <v>0.40799999999999997</v>
      </c>
      <c r="D16" s="96">
        <v>-5.1429999999999998</v>
      </c>
      <c r="E16" s="96">
        <v>0</v>
      </c>
      <c r="F16" s="96">
        <v>-2.895</v>
      </c>
      <c r="G16" s="96">
        <v>-1.2969999999999999</v>
      </c>
    </row>
  </sheetData>
  <mergeCells count="1">
    <mergeCell ref="A1:G1"/>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6"/>
  <sheetViews>
    <sheetView workbookViewId="0">
      <selection sqref="A1:G1"/>
    </sheetView>
  </sheetViews>
  <sheetFormatPr defaultColWidth="11" defaultRowHeight="15.5" x14ac:dyDescent="0.35"/>
  <cols>
    <col min="1" max="1" width="13.25" bestFit="1" customWidth="1"/>
  </cols>
  <sheetData>
    <row r="1" spans="1:7" x14ac:dyDescent="0.35">
      <c r="A1" s="138" t="s">
        <v>799</v>
      </c>
      <c r="B1" s="138"/>
      <c r="C1" s="138"/>
      <c r="D1" s="138"/>
      <c r="E1" s="138"/>
      <c r="F1" s="138"/>
      <c r="G1" s="138"/>
    </row>
    <row r="2" spans="1:7" ht="16" thickBot="1" x14ac:dyDescent="0.4">
      <c r="A2" s="122" t="s">
        <v>385</v>
      </c>
    </row>
    <row r="3" spans="1:7" ht="16" thickBot="1" x14ac:dyDescent="0.4">
      <c r="A3" s="91" t="s">
        <v>800</v>
      </c>
      <c r="B3" s="92" t="s">
        <v>801</v>
      </c>
      <c r="C3" s="92" t="s">
        <v>802</v>
      </c>
      <c r="D3" s="92" t="s">
        <v>339</v>
      </c>
      <c r="E3" s="92" t="s">
        <v>340</v>
      </c>
      <c r="F3" s="92" t="s">
        <v>341</v>
      </c>
      <c r="G3" s="92" t="s">
        <v>342</v>
      </c>
    </row>
    <row r="4" spans="1:7" x14ac:dyDescent="0.35">
      <c r="A4" s="93" t="s">
        <v>803</v>
      </c>
      <c r="B4" s="94">
        <v>-0.62</v>
      </c>
      <c r="C4" s="94">
        <v>0.05</v>
      </c>
      <c r="D4" s="94">
        <v>-12.365</v>
      </c>
      <c r="E4" s="94">
        <v>0</v>
      </c>
      <c r="F4" s="94">
        <v>-0.71799999999999997</v>
      </c>
      <c r="G4" s="94">
        <v>-0.52200000000000002</v>
      </c>
    </row>
    <row r="5" spans="1:7" x14ac:dyDescent="0.35">
      <c r="A5" s="93" t="s">
        <v>804</v>
      </c>
      <c r="B5" s="94">
        <v>-0.73</v>
      </c>
      <c r="C5" s="94">
        <v>6.2E-2</v>
      </c>
      <c r="D5" s="94">
        <v>-11.84</v>
      </c>
      <c r="E5" s="94">
        <v>0</v>
      </c>
      <c r="F5" s="94">
        <v>-0.85099999999999998</v>
      </c>
      <c r="G5" s="94">
        <v>-0.60899999999999999</v>
      </c>
    </row>
    <row r="6" spans="1:7" x14ac:dyDescent="0.35">
      <c r="A6" s="93" t="s">
        <v>805</v>
      </c>
      <c r="B6" s="94">
        <v>-0.67700000000000005</v>
      </c>
      <c r="C6" s="94">
        <v>5.3999999999999999E-2</v>
      </c>
      <c r="D6" s="94">
        <v>-12.489000000000001</v>
      </c>
      <c r="E6" s="94">
        <v>0</v>
      </c>
      <c r="F6" s="94">
        <v>-0.78400000000000003</v>
      </c>
      <c r="G6" s="94">
        <v>-0.57099999999999995</v>
      </c>
    </row>
    <row r="7" spans="1:7" x14ac:dyDescent="0.35">
      <c r="A7" s="93" t="s">
        <v>806</v>
      </c>
      <c r="B7" s="94">
        <v>-0.78500000000000003</v>
      </c>
      <c r="C7" s="94">
        <v>4.5999999999999999E-2</v>
      </c>
      <c r="D7" s="94">
        <v>-16.922999999999998</v>
      </c>
      <c r="E7" s="94">
        <v>0</v>
      </c>
      <c r="F7" s="94">
        <v>-0.876</v>
      </c>
      <c r="G7" s="94">
        <v>-0.69399999999999995</v>
      </c>
    </row>
    <row r="8" spans="1:7" x14ac:dyDescent="0.35">
      <c r="A8" s="93" t="s">
        <v>807</v>
      </c>
      <c r="B8" s="94">
        <v>0.17599999999999999</v>
      </c>
      <c r="C8" s="94">
        <v>8.1000000000000003E-2</v>
      </c>
      <c r="D8" s="94">
        <v>2.1840000000000002</v>
      </c>
      <c r="E8" s="94">
        <v>2.9000000000000001E-2</v>
      </c>
      <c r="F8" s="94">
        <v>1.7999999999999999E-2</v>
      </c>
      <c r="G8" s="94">
        <v>0.33400000000000002</v>
      </c>
    </row>
    <row r="9" spans="1:7" x14ac:dyDescent="0.35">
      <c r="A9" s="93" t="s">
        <v>808</v>
      </c>
      <c r="B9" s="94">
        <v>0.19900000000000001</v>
      </c>
      <c r="C9" s="94">
        <v>7.6999999999999999E-2</v>
      </c>
      <c r="D9" s="94">
        <v>2.5790000000000002</v>
      </c>
      <c r="E9" s="94">
        <v>0.01</v>
      </c>
      <c r="F9" s="94">
        <v>4.8000000000000001E-2</v>
      </c>
      <c r="G9" s="94">
        <v>0.35</v>
      </c>
    </row>
    <row r="10" spans="1:7" x14ac:dyDescent="0.35">
      <c r="A10" s="93" t="s">
        <v>809</v>
      </c>
      <c r="B10" s="94">
        <v>0.56299999999999994</v>
      </c>
      <c r="C10" s="94">
        <v>0.13200000000000001</v>
      </c>
      <c r="D10" s="94">
        <v>4.2809999999999997</v>
      </c>
      <c r="E10" s="94">
        <v>0</v>
      </c>
      <c r="F10" s="94">
        <v>0.30499999999999999</v>
      </c>
      <c r="G10" s="94">
        <v>0.82099999999999995</v>
      </c>
    </row>
    <row r="11" spans="1:7" x14ac:dyDescent="0.35">
      <c r="A11" s="93" t="s">
        <v>810</v>
      </c>
      <c r="B11" s="94">
        <v>1.2889999999999999</v>
      </c>
      <c r="C11" s="94">
        <v>0.3</v>
      </c>
      <c r="D11" s="94">
        <v>4.3010000000000002</v>
      </c>
      <c r="E11" s="94">
        <v>0</v>
      </c>
      <c r="F11" s="94">
        <v>0.70199999999999996</v>
      </c>
      <c r="G11" s="94">
        <v>1.877</v>
      </c>
    </row>
    <row r="12" spans="1:7" x14ac:dyDescent="0.35">
      <c r="A12" s="93" t="s">
        <v>811</v>
      </c>
      <c r="B12" s="94">
        <v>0.47</v>
      </c>
      <c r="C12" s="94">
        <v>0.152</v>
      </c>
      <c r="D12" s="94">
        <v>3.0840000000000001</v>
      </c>
      <c r="E12" s="94">
        <v>2E-3</v>
      </c>
      <c r="F12" s="94">
        <v>0.17100000000000001</v>
      </c>
      <c r="G12" s="94">
        <v>0.76800000000000002</v>
      </c>
    </row>
    <row r="13" spans="1:7" x14ac:dyDescent="0.35">
      <c r="A13" s="93" t="s">
        <v>812</v>
      </c>
      <c r="B13" s="94">
        <v>4.1000000000000002E-2</v>
      </c>
      <c r="C13" s="94">
        <v>0.29199999999999998</v>
      </c>
      <c r="D13" s="94">
        <v>0.14199999999999999</v>
      </c>
      <c r="E13" s="94">
        <v>0.88700000000000001</v>
      </c>
      <c r="F13" s="94">
        <v>-0.53100000000000003</v>
      </c>
      <c r="G13" s="94">
        <v>0.61299999999999999</v>
      </c>
    </row>
    <row r="14" spans="1:7" x14ac:dyDescent="0.35">
      <c r="A14" s="93" t="s">
        <v>813</v>
      </c>
      <c r="B14" s="94">
        <v>0.10100000000000001</v>
      </c>
      <c r="C14" s="94">
        <v>0.28399999999999997</v>
      </c>
      <c r="D14" s="94">
        <v>0.35499999999999998</v>
      </c>
      <c r="E14" s="94">
        <v>0.72299999999999998</v>
      </c>
      <c r="F14" s="94">
        <v>-0.45600000000000002</v>
      </c>
      <c r="G14" s="94">
        <v>0.65800000000000003</v>
      </c>
    </row>
    <row r="15" spans="1:7" x14ac:dyDescent="0.35">
      <c r="A15" s="93" t="s">
        <v>814</v>
      </c>
      <c r="B15" s="94">
        <v>0.34699999999999998</v>
      </c>
      <c r="C15" s="94">
        <v>0.10100000000000001</v>
      </c>
      <c r="D15" s="94">
        <v>3.4449999999999998</v>
      </c>
      <c r="E15" s="94">
        <v>1E-3</v>
      </c>
      <c r="F15" s="94">
        <v>0.14899999999999999</v>
      </c>
      <c r="G15" s="94">
        <v>0.54400000000000004</v>
      </c>
    </row>
    <row r="16" spans="1:7" ht="16" thickBot="1" x14ac:dyDescent="0.4">
      <c r="A16" s="95" t="s">
        <v>815</v>
      </c>
      <c r="B16" s="96">
        <v>0.43099999999999999</v>
      </c>
      <c r="C16" s="96">
        <v>0.44800000000000001</v>
      </c>
      <c r="D16" s="96">
        <v>0.96199999999999997</v>
      </c>
      <c r="E16" s="96">
        <v>0.33600000000000002</v>
      </c>
      <c r="F16" s="96">
        <v>-0.44700000000000001</v>
      </c>
      <c r="G16" s="96">
        <v>1.3080000000000001</v>
      </c>
    </row>
  </sheetData>
  <mergeCells count="1">
    <mergeCell ref="A1:G1"/>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64"/>
  <sheetViews>
    <sheetView zoomScaleNormal="100" workbookViewId="0">
      <selection sqref="A1:F1"/>
    </sheetView>
  </sheetViews>
  <sheetFormatPr defaultColWidth="11" defaultRowHeight="15.5" x14ac:dyDescent="0.35"/>
  <cols>
    <col min="1" max="1" width="18.5" style="1" bestFit="1" customWidth="1"/>
    <col min="2" max="2" width="18.75" style="2" customWidth="1"/>
    <col min="3" max="16384" width="11" style="2"/>
  </cols>
  <sheetData>
    <row r="1" spans="1:7" x14ac:dyDescent="0.35">
      <c r="A1" s="138" t="s">
        <v>816</v>
      </c>
      <c r="B1" s="138"/>
      <c r="C1" s="138"/>
      <c r="D1" s="138"/>
      <c r="E1" s="138"/>
      <c r="F1" s="138"/>
    </row>
    <row r="2" spans="1:7" x14ac:dyDescent="0.35">
      <c r="A2" s="1" t="s">
        <v>335</v>
      </c>
    </row>
    <row r="3" spans="1:7" s="1" customFormat="1" x14ac:dyDescent="0.35">
      <c r="A3" s="1" t="s">
        <v>0</v>
      </c>
      <c r="B3" s="1" t="s">
        <v>336</v>
      </c>
      <c r="C3" s="1" t="s">
        <v>338</v>
      </c>
      <c r="D3" s="1" t="s">
        <v>339</v>
      </c>
      <c r="E3" s="1" t="s">
        <v>340</v>
      </c>
      <c r="F3" s="1" t="s">
        <v>341</v>
      </c>
      <c r="G3" s="1" t="s">
        <v>342</v>
      </c>
    </row>
    <row r="4" spans="1:7" x14ac:dyDescent="0.35">
      <c r="A4" s="1" t="s">
        <v>8</v>
      </c>
      <c r="B4" s="3">
        <v>0.94670111000000001</v>
      </c>
      <c r="C4" s="3">
        <v>0.52370024000000004</v>
      </c>
      <c r="D4" s="3">
        <v>1.8077156000000001</v>
      </c>
      <c r="E4" s="3">
        <v>7.0650770000000002E-2</v>
      </c>
      <c r="F4" s="3">
        <v>-7.9732510000000006E-2</v>
      </c>
      <c r="G4" s="3">
        <v>1.9731346999999999</v>
      </c>
    </row>
    <row r="5" spans="1:7" x14ac:dyDescent="0.35">
      <c r="A5" s="1" t="s">
        <v>12</v>
      </c>
      <c r="B5" s="3">
        <v>0.98497064000000001</v>
      </c>
      <c r="C5" s="3">
        <v>0.56783519000000005</v>
      </c>
      <c r="D5" s="3">
        <v>1.7346066</v>
      </c>
      <c r="E5" s="3">
        <v>8.2810519999999999E-2</v>
      </c>
      <c r="F5" s="3">
        <v>-0.12796588</v>
      </c>
      <c r="G5" s="3">
        <v>2.0979071999999999</v>
      </c>
    </row>
    <row r="6" spans="1:7" x14ac:dyDescent="0.35">
      <c r="A6" s="1" t="s">
        <v>16</v>
      </c>
      <c r="B6" s="3">
        <v>-0.53801626000000002</v>
      </c>
      <c r="C6" s="3">
        <v>0.37536810999999998</v>
      </c>
      <c r="D6" s="3">
        <v>-1.433303</v>
      </c>
      <c r="E6" s="3">
        <v>0.15177125</v>
      </c>
      <c r="F6" s="3">
        <v>-1.2737242</v>
      </c>
      <c r="G6" s="3">
        <v>0.19769171999999999</v>
      </c>
    </row>
    <row r="7" spans="1:7" x14ac:dyDescent="0.35">
      <c r="A7" s="1" t="s">
        <v>19</v>
      </c>
      <c r="B7" s="3">
        <v>0.10507189</v>
      </c>
      <c r="C7" s="3">
        <v>0.28269450000000002</v>
      </c>
      <c r="D7" s="3">
        <v>0.37167998000000002</v>
      </c>
      <c r="E7" s="3">
        <v>0.71013113000000005</v>
      </c>
      <c r="F7" s="3">
        <v>-0.44899915000000001</v>
      </c>
      <c r="G7" s="3">
        <v>0.65914293000000002</v>
      </c>
    </row>
    <row r="8" spans="1:7" x14ac:dyDescent="0.35">
      <c r="A8" s="1" t="s">
        <v>21</v>
      </c>
      <c r="B8" s="3">
        <v>-0.34629174000000001</v>
      </c>
      <c r="C8" s="3">
        <v>0.33200211000000002</v>
      </c>
      <c r="D8" s="3">
        <v>-1.0430408</v>
      </c>
      <c r="E8" s="3">
        <v>0.29692941</v>
      </c>
      <c r="F8" s="3">
        <v>-0.99700392999999998</v>
      </c>
      <c r="G8" s="3">
        <v>0.30442044000000001</v>
      </c>
    </row>
    <row r="9" spans="1:7" x14ac:dyDescent="0.35">
      <c r="A9" s="1" t="s">
        <v>23</v>
      </c>
      <c r="B9" s="3">
        <v>1.3834407</v>
      </c>
      <c r="C9" s="3">
        <v>0.96131812999999999</v>
      </c>
      <c r="D9" s="3">
        <v>1.4391080999999999</v>
      </c>
      <c r="E9" s="3">
        <v>0.1501199</v>
      </c>
      <c r="F9" s="3">
        <v>-0.50070822999999998</v>
      </c>
      <c r="G9" s="3">
        <v>3.2675896</v>
      </c>
    </row>
    <row r="10" spans="1:7" x14ac:dyDescent="0.35">
      <c r="A10" s="1" t="s">
        <v>25</v>
      </c>
      <c r="B10" s="3">
        <v>0.86399205999999995</v>
      </c>
      <c r="C10" s="3">
        <v>0.22397610000000001</v>
      </c>
      <c r="D10" s="3">
        <v>3.8575189999999999</v>
      </c>
      <c r="E10" s="3">
        <v>1.1454E-4</v>
      </c>
      <c r="F10" s="3">
        <v>0.42500697999999998</v>
      </c>
      <c r="G10" s="3">
        <v>1.3029771000000001</v>
      </c>
    </row>
    <row r="11" spans="1:7" x14ac:dyDescent="0.35">
      <c r="A11" s="1" t="s">
        <v>27</v>
      </c>
      <c r="B11" s="3">
        <v>0.34564622</v>
      </c>
      <c r="C11" s="3">
        <v>0.16667594999999999</v>
      </c>
      <c r="D11" s="3">
        <v>2.0737619</v>
      </c>
      <c r="E11" s="3">
        <v>3.8101429999999999E-2</v>
      </c>
      <c r="F11" s="3">
        <v>1.8967370000000001E-2</v>
      </c>
      <c r="G11" s="3">
        <v>0.67232508000000002</v>
      </c>
    </row>
    <row r="12" spans="1:7" x14ac:dyDescent="0.35">
      <c r="A12" s="1" t="s">
        <v>29</v>
      </c>
      <c r="B12" s="3">
        <v>1.5577270999999999</v>
      </c>
      <c r="C12" s="3">
        <v>0.54480558999999995</v>
      </c>
      <c r="D12" s="3">
        <v>2.8592347999999999</v>
      </c>
      <c r="E12" s="3">
        <v>4.2466400000000003E-3</v>
      </c>
      <c r="F12" s="3">
        <v>0.48992775</v>
      </c>
      <c r="G12" s="3">
        <v>2.6255264</v>
      </c>
    </row>
    <row r="13" spans="1:7" x14ac:dyDescent="0.35">
      <c r="A13" s="1" t="s">
        <v>31</v>
      </c>
      <c r="B13" s="3">
        <v>0.58264238999999995</v>
      </c>
      <c r="C13" s="3">
        <v>0.16411329</v>
      </c>
      <c r="D13" s="3">
        <v>3.5502449999999999</v>
      </c>
      <c r="E13" s="3">
        <v>3.8486999999999999E-4</v>
      </c>
      <c r="F13" s="3">
        <v>0.26098624999999998</v>
      </c>
      <c r="G13" s="3">
        <v>0.90429853000000004</v>
      </c>
    </row>
    <row r="14" spans="1:7" x14ac:dyDescent="0.35">
      <c r="A14" s="1" t="s">
        <v>33</v>
      </c>
      <c r="B14" s="3">
        <v>0.77810939000000001</v>
      </c>
      <c r="C14" s="3">
        <v>0.89424265000000003</v>
      </c>
      <c r="D14" s="3">
        <v>0.87013227999999998</v>
      </c>
      <c r="E14" s="3">
        <v>0.38422812000000001</v>
      </c>
      <c r="F14" s="3">
        <v>-0.97457399</v>
      </c>
      <c r="G14" s="3">
        <v>2.5307928</v>
      </c>
    </row>
    <row r="15" spans="1:7" x14ac:dyDescent="0.35">
      <c r="A15" s="1" t="s">
        <v>35</v>
      </c>
      <c r="B15" s="3">
        <v>2.7226786000000001</v>
      </c>
      <c r="C15" s="3">
        <v>0.52204170000000005</v>
      </c>
      <c r="D15" s="3">
        <v>5.2154426999999997</v>
      </c>
      <c r="E15" s="3">
        <v>1.8339999999999999E-7</v>
      </c>
      <c r="F15" s="3">
        <v>1.6994956000000001</v>
      </c>
      <c r="G15" s="3">
        <v>3.7458615000000002</v>
      </c>
    </row>
    <row r="16" spans="1:7" x14ac:dyDescent="0.35">
      <c r="A16" s="1" t="s">
        <v>37</v>
      </c>
      <c r="B16" s="3">
        <v>1.3916173999999999</v>
      </c>
      <c r="C16" s="3">
        <v>0.36986901999999999</v>
      </c>
      <c r="D16" s="3">
        <v>3.7624599999999999</v>
      </c>
      <c r="E16" s="3">
        <v>1.6825E-4</v>
      </c>
      <c r="F16" s="3">
        <v>0.66668744000000002</v>
      </c>
      <c r="G16" s="3">
        <v>2.1165473000000001</v>
      </c>
    </row>
    <row r="17" spans="1:7" x14ac:dyDescent="0.35">
      <c r="A17" s="1" t="s">
        <v>39</v>
      </c>
      <c r="B17" s="3">
        <v>-0.14568186999999999</v>
      </c>
      <c r="C17" s="3">
        <v>0.2274571</v>
      </c>
      <c r="D17" s="3">
        <v>-0.64048064999999998</v>
      </c>
      <c r="E17" s="3">
        <v>0.52186016999999996</v>
      </c>
      <c r="F17" s="3">
        <v>-0.59148959999999995</v>
      </c>
      <c r="G17" s="3">
        <v>0.30012585000000003</v>
      </c>
    </row>
    <row r="18" spans="1:7" x14ac:dyDescent="0.35">
      <c r="A18" s="1" t="s">
        <v>41</v>
      </c>
      <c r="B18" s="3">
        <v>0.76043459999999996</v>
      </c>
      <c r="C18" s="3">
        <v>0.31567640000000002</v>
      </c>
      <c r="D18" s="3">
        <v>2.4089054999999999</v>
      </c>
      <c r="E18" s="3">
        <v>1.6000440000000001E-2</v>
      </c>
      <c r="F18" s="3">
        <v>0.14172023</v>
      </c>
      <c r="G18" s="3">
        <v>1.379149</v>
      </c>
    </row>
    <row r="19" spans="1:7" x14ac:dyDescent="0.35">
      <c r="A19" s="1" t="s">
        <v>43</v>
      </c>
      <c r="B19" s="3">
        <v>1.0278589</v>
      </c>
      <c r="C19" s="3">
        <v>0.62384512000000003</v>
      </c>
      <c r="D19" s="3">
        <v>1.6476187</v>
      </c>
      <c r="E19" s="3">
        <v>9.9430939999999995E-2</v>
      </c>
      <c r="F19" s="3">
        <v>-0.19485509000000001</v>
      </c>
      <c r="G19" s="3">
        <v>2.2505728999999999</v>
      </c>
    </row>
    <row r="20" spans="1:7" x14ac:dyDescent="0.35">
      <c r="A20" s="1" t="s">
        <v>45</v>
      </c>
      <c r="B20" s="3">
        <v>2.5455798999999999</v>
      </c>
      <c r="C20" s="3">
        <v>0.33015044999999998</v>
      </c>
      <c r="D20" s="3">
        <v>7.7103631000000004</v>
      </c>
      <c r="E20" s="3">
        <v>1.2549999999999999E-14</v>
      </c>
      <c r="F20" s="3">
        <v>1.8984969</v>
      </c>
      <c r="G20" s="3">
        <v>3.1926629000000002</v>
      </c>
    </row>
    <row r="21" spans="1:7" x14ac:dyDescent="0.35">
      <c r="A21" s="1" t="s">
        <v>47</v>
      </c>
      <c r="B21" s="3">
        <v>0.29423724000000001</v>
      </c>
      <c r="C21" s="3">
        <v>0.20334506999999999</v>
      </c>
      <c r="D21" s="3">
        <v>1.4469848000000001</v>
      </c>
      <c r="E21" s="3">
        <v>0.14790117</v>
      </c>
      <c r="F21" s="3">
        <v>-0.10431178000000001</v>
      </c>
      <c r="G21" s="3">
        <v>0.69278625000000005</v>
      </c>
    </row>
    <row r="22" spans="1:7" x14ac:dyDescent="0.35">
      <c r="A22" s="1" t="s">
        <v>49</v>
      </c>
      <c r="B22" s="3">
        <v>0.51889715000000003</v>
      </c>
      <c r="C22" s="3">
        <v>0.58602335999999999</v>
      </c>
      <c r="D22" s="3">
        <v>0.88545472999999997</v>
      </c>
      <c r="E22" s="3">
        <v>0.37591142999999999</v>
      </c>
      <c r="F22" s="3">
        <v>-0.62968751999999995</v>
      </c>
      <c r="G22" s="3">
        <v>1.6674818</v>
      </c>
    </row>
    <row r="23" spans="1:7" x14ac:dyDescent="0.35">
      <c r="A23" s="1" t="s">
        <v>51</v>
      </c>
      <c r="B23" s="3">
        <v>2.7853213000000001</v>
      </c>
      <c r="C23" s="3">
        <v>0.65145282000000004</v>
      </c>
      <c r="D23" s="3">
        <v>4.2755533999999997</v>
      </c>
      <c r="E23" s="3">
        <v>1.9069999999999999E-5</v>
      </c>
      <c r="F23" s="3">
        <v>1.5084972999999999</v>
      </c>
      <c r="G23" s="3">
        <v>4.0621454000000004</v>
      </c>
    </row>
    <row r="24" spans="1:7" x14ac:dyDescent="0.35">
      <c r="A24" s="1" t="s">
        <v>53</v>
      </c>
      <c r="B24" s="3">
        <v>3.5245747999999999</v>
      </c>
      <c r="C24" s="3">
        <v>0.56482261</v>
      </c>
      <c r="D24" s="3">
        <v>6.2401448000000004</v>
      </c>
      <c r="E24" s="3">
        <v>4.372E-10</v>
      </c>
      <c r="F24" s="3">
        <v>2.4175428999999999</v>
      </c>
      <c r="G24" s="3">
        <v>4.6316068000000001</v>
      </c>
    </row>
    <row r="25" spans="1:7" x14ac:dyDescent="0.35">
      <c r="A25" s="1" t="s">
        <v>55</v>
      </c>
      <c r="B25" s="3">
        <v>0.72789910000000002</v>
      </c>
      <c r="C25" s="3">
        <v>0.59109796999999997</v>
      </c>
      <c r="D25" s="3">
        <v>1.2314356</v>
      </c>
      <c r="E25" s="3">
        <v>0.21815998</v>
      </c>
      <c r="F25" s="3">
        <v>-0.43063163999999998</v>
      </c>
      <c r="G25" s="3">
        <v>1.8864297999999999</v>
      </c>
    </row>
    <row r="26" spans="1:7" x14ac:dyDescent="0.35">
      <c r="A26" s="1" t="s">
        <v>57</v>
      </c>
      <c r="B26" s="3">
        <v>1.5167397</v>
      </c>
      <c r="C26" s="3">
        <v>0.19555302999999999</v>
      </c>
      <c r="D26" s="3">
        <v>7.7561555000000002</v>
      </c>
      <c r="E26" s="3">
        <v>8.7539999999999999E-15</v>
      </c>
      <c r="F26" s="3">
        <v>1.1334628</v>
      </c>
      <c r="G26" s="3">
        <v>1.9000166000000001</v>
      </c>
    </row>
    <row r="27" spans="1:7" x14ac:dyDescent="0.35">
      <c r="A27" s="1" t="s">
        <v>59</v>
      </c>
      <c r="B27" s="3">
        <v>0.50103971000000003</v>
      </c>
      <c r="C27" s="3">
        <v>0.19858039999999999</v>
      </c>
      <c r="D27" s="3">
        <v>2.5231075000000001</v>
      </c>
      <c r="E27" s="3">
        <v>1.163228E-2</v>
      </c>
      <c r="F27" s="3">
        <v>0.11182926999999999</v>
      </c>
      <c r="G27" s="3">
        <v>0.89025014999999996</v>
      </c>
    </row>
    <row r="28" spans="1:7" x14ac:dyDescent="0.35">
      <c r="A28" s="1" t="s">
        <v>61</v>
      </c>
      <c r="B28" s="3">
        <v>1.6328203999999999</v>
      </c>
      <c r="C28" s="3">
        <v>0.27018818999999999</v>
      </c>
      <c r="D28" s="3">
        <v>6.0432709999999998</v>
      </c>
      <c r="E28" s="3">
        <v>1.51E-9</v>
      </c>
      <c r="F28" s="3">
        <v>1.1032613</v>
      </c>
      <c r="G28" s="3">
        <v>2.1623795000000001</v>
      </c>
    </row>
    <row r="29" spans="1:7" x14ac:dyDescent="0.35">
      <c r="A29" s="1" t="s">
        <v>63</v>
      </c>
      <c r="B29" s="3">
        <v>0.78967957</v>
      </c>
      <c r="C29" s="3">
        <v>0.14598854</v>
      </c>
      <c r="D29" s="3">
        <v>5.4091886999999996</v>
      </c>
      <c r="E29" s="3">
        <v>6.3310000000000002E-8</v>
      </c>
      <c r="F29" s="3">
        <v>0.50354728999999998</v>
      </c>
      <c r="G29" s="3">
        <v>1.0758118999999999</v>
      </c>
    </row>
    <row r="30" spans="1:7" x14ac:dyDescent="0.35">
      <c r="A30" s="1" t="s">
        <v>65</v>
      </c>
      <c r="B30" s="3">
        <v>0.74665501999999995</v>
      </c>
      <c r="C30" s="3">
        <v>0.32288196000000002</v>
      </c>
      <c r="D30" s="3">
        <v>2.3124704999999999</v>
      </c>
      <c r="E30" s="3">
        <v>2.0751769999999999E-2</v>
      </c>
      <c r="F30" s="3">
        <v>0.113818</v>
      </c>
      <c r="G30" s="3">
        <v>1.3794919999999999</v>
      </c>
    </row>
    <row r="31" spans="1:7" x14ac:dyDescent="0.35">
      <c r="A31" s="1" t="s">
        <v>67</v>
      </c>
      <c r="B31" s="3">
        <v>1.0527498</v>
      </c>
      <c r="C31" s="3">
        <v>0.46311277000000001</v>
      </c>
      <c r="D31" s="3">
        <v>2.2732041000000001</v>
      </c>
      <c r="E31" s="3">
        <v>2.3013889999999999E-2</v>
      </c>
      <c r="F31" s="3">
        <v>0.14506548</v>
      </c>
      <c r="G31" s="3">
        <v>1.9604341999999999</v>
      </c>
    </row>
    <row r="32" spans="1:7" x14ac:dyDescent="0.35">
      <c r="A32" s="1" t="s">
        <v>69</v>
      </c>
      <c r="B32" s="3">
        <v>3.4208881999999998</v>
      </c>
      <c r="C32" s="3">
        <v>0.60797175999999997</v>
      </c>
      <c r="D32" s="3">
        <v>5.6267223</v>
      </c>
      <c r="E32" s="3">
        <v>1.8369999999999998E-8</v>
      </c>
      <c r="F32" s="3">
        <v>2.2292855</v>
      </c>
      <c r="G32" s="3">
        <v>4.6124910000000003</v>
      </c>
    </row>
    <row r="33" spans="1:7" x14ac:dyDescent="0.35">
      <c r="A33" s="1" t="s">
        <v>71</v>
      </c>
      <c r="B33" s="3">
        <v>0.36415519000000002</v>
      </c>
      <c r="C33" s="3">
        <v>0.69159504000000005</v>
      </c>
      <c r="D33" s="3">
        <v>0.52654394999999998</v>
      </c>
      <c r="E33" s="3">
        <v>0.59851032000000004</v>
      </c>
      <c r="F33" s="3">
        <v>-0.99134619000000002</v>
      </c>
      <c r="G33" s="3">
        <v>1.7196566</v>
      </c>
    </row>
    <row r="34" spans="1:7" x14ac:dyDescent="0.35">
      <c r="A34" s="1" t="s">
        <v>73</v>
      </c>
      <c r="B34" s="3">
        <v>0.60851052999999999</v>
      </c>
      <c r="C34" s="3">
        <v>0.34021720999999999</v>
      </c>
      <c r="D34" s="3">
        <v>1.7885941999999999</v>
      </c>
      <c r="E34" s="3">
        <v>7.3680190000000007E-2</v>
      </c>
      <c r="F34" s="3">
        <v>-5.8302939999999998E-2</v>
      </c>
      <c r="G34" s="3">
        <v>1.2753239999999999</v>
      </c>
    </row>
    <row r="35" spans="1:7" x14ac:dyDescent="0.35">
      <c r="A35" s="1" t="s">
        <v>75</v>
      </c>
      <c r="B35" s="3">
        <v>2.1090494999999998</v>
      </c>
      <c r="C35" s="3">
        <v>0.62614362999999995</v>
      </c>
      <c r="D35" s="3">
        <v>3.3683158999999998</v>
      </c>
      <c r="E35" s="3">
        <v>7.5628999999999996E-4</v>
      </c>
      <c r="F35" s="3">
        <v>0.88183058000000003</v>
      </c>
      <c r="G35" s="3">
        <v>3.3362685000000001</v>
      </c>
    </row>
    <row r="36" spans="1:7" x14ac:dyDescent="0.35">
      <c r="A36" s="1" t="s">
        <v>77</v>
      </c>
      <c r="B36" s="3">
        <v>2.2204088</v>
      </c>
      <c r="C36" s="3">
        <v>0.26763261999999999</v>
      </c>
      <c r="D36" s="3">
        <v>8.2964804000000001</v>
      </c>
      <c r="E36" s="3">
        <v>1.072E-16</v>
      </c>
      <c r="F36" s="3">
        <v>1.6958584999999999</v>
      </c>
      <c r="G36" s="3">
        <v>2.7449591</v>
      </c>
    </row>
    <row r="37" spans="1:7" x14ac:dyDescent="0.35">
      <c r="A37" s="1" t="s">
        <v>79</v>
      </c>
      <c r="B37" s="3">
        <v>-0.20133076999999999</v>
      </c>
      <c r="C37" s="3">
        <v>0.58616807000000004</v>
      </c>
      <c r="D37" s="3">
        <v>-0.34346935000000001</v>
      </c>
      <c r="E37" s="3">
        <v>0.73124539</v>
      </c>
      <c r="F37" s="3">
        <v>-1.3501991</v>
      </c>
      <c r="G37" s="3">
        <v>0.94753754000000001</v>
      </c>
    </row>
    <row r="38" spans="1:7" x14ac:dyDescent="0.35">
      <c r="A38" s="1" t="s">
        <v>81</v>
      </c>
      <c r="B38" s="3">
        <v>-1.0778943999999999</v>
      </c>
      <c r="C38" s="3">
        <v>0.55703166000000004</v>
      </c>
      <c r="D38" s="3">
        <v>-1.9350685000000001</v>
      </c>
      <c r="E38" s="3">
        <v>5.2981889999999997E-2</v>
      </c>
      <c r="F38" s="3">
        <v>-2.1696564</v>
      </c>
      <c r="G38" s="3">
        <v>1.3867590000000001E-2</v>
      </c>
    </row>
    <row r="39" spans="1:7" x14ac:dyDescent="0.35">
      <c r="A39" s="1" t="s">
        <v>83</v>
      </c>
      <c r="B39" s="3">
        <v>0.4006091</v>
      </c>
      <c r="C39" s="3">
        <v>0.27188721999999999</v>
      </c>
      <c r="D39" s="3">
        <v>1.4734385000000001</v>
      </c>
      <c r="E39" s="3">
        <v>0.14063282999999999</v>
      </c>
      <c r="F39" s="3">
        <v>-0.13228006</v>
      </c>
      <c r="G39" s="3">
        <v>0.93349826999999996</v>
      </c>
    </row>
    <row r="40" spans="1:7" x14ac:dyDescent="0.35">
      <c r="A40" s="1" t="s">
        <v>85</v>
      </c>
      <c r="B40" s="3">
        <v>0.46750758999999997</v>
      </c>
      <c r="C40" s="3">
        <v>0.17910455</v>
      </c>
      <c r="D40" s="3">
        <v>2.6102495999999999</v>
      </c>
      <c r="E40" s="3">
        <v>9.0476199999999993E-3</v>
      </c>
      <c r="F40" s="3">
        <v>0.11646912</v>
      </c>
      <c r="G40" s="3">
        <v>0.81854605000000003</v>
      </c>
    </row>
    <row r="41" spans="1:7" x14ac:dyDescent="0.35">
      <c r="A41" s="1" t="s">
        <v>87</v>
      </c>
      <c r="B41" s="3">
        <v>-1.0776135</v>
      </c>
      <c r="C41" s="3">
        <v>0.56569787000000005</v>
      </c>
      <c r="D41" s="3">
        <v>-1.9049275000000001</v>
      </c>
      <c r="E41" s="3">
        <v>5.6789489999999998E-2</v>
      </c>
      <c r="F41" s="3">
        <v>-2.1863608999999999</v>
      </c>
      <c r="G41" s="3">
        <v>3.113401E-2</v>
      </c>
    </row>
    <row r="42" spans="1:7" x14ac:dyDescent="0.35">
      <c r="A42" s="1" t="s">
        <v>89</v>
      </c>
      <c r="B42" s="3">
        <v>-2.8617759999999999E-2</v>
      </c>
      <c r="C42" s="3">
        <v>0.66003124999999996</v>
      </c>
      <c r="D42" s="3">
        <v>-4.3358189999999998E-2</v>
      </c>
      <c r="E42" s="3">
        <v>0.96541600000000005</v>
      </c>
      <c r="F42" s="3">
        <v>-1.3222552000000001</v>
      </c>
      <c r="G42" s="3">
        <v>1.2650197000000001</v>
      </c>
    </row>
    <row r="43" spans="1:7" x14ac:dyDescent="0.35">
      <c r="A43" s="1" t="s">
        <v>91</v>
      </c>
      <c r="B43" s="3">
        <v>0.27002059</v>
      </c>
      <c r="C43" s="3">
        <v>0.23535519999999999</v>
      </c>
      <c r="D43" s="3">
        <v>1.1472897</v>
      </c>
      <c r="E43" s="3">
        <v>0.25126193000000002</v>
      </c>
      <c r="F43" s="3">
        <v>-0.19126713000000001</v>
      </c>
      <c r="G43" s="3">
        <v>0.73130830999999996</v>
      </c>
    </row>
    <row r="44" spans="1:7" x14ac:dyDescent="0.35">
      <c r="A44" s="1" t="s">
        <v>93</v>
      </c>
      <c r="B44" s="3">
        <v>2.1574727999999999</v>
      </c>
      <c r="C44" s="3">
        <v>0.29042324000000003</v>
      </c>
      <c r="D44" s="3">
        <v>7.4287194000000003</v>
      </c>
      <c r="E44" s="3">
        <v>1.097E-13</v>
      </c>
      <c r="F44" s="3">
        <v>1.5882537000000001</v>
      </c>
      <c r="G44" s="3">
        <v>2.7266919000000001</v>
      </c>
    </row>
    <row r="45" spans="1:7" x14ac:dyDescent="0.35">
      <c r="A45" s="1" t="s">
        <v>95</v>
      </c>
      <c r="B45" s="3">
        <v>-4.2646440000000001E-2</v>
      </c>
      <c r="C45" s="3">
        <v>0.44869048</v>
      </c>
      <c r="D45" s="3">
        <v>-9.5046469999999994E-2</v>
      </c>
      <c r="E45" s="3">
        <v>0.92427791999999998</v>
      </c>
      <c r="F45" s="3">
        <v>-0.92206363000000002</v>
      </c>
      <c r="G45" s="3">
        <v>0.83677073999999996</v>
      </c>
    </row>
    <row r="46" spans="1:7" x14ac:dyDescent="0.35">
      <c r="A46" s="1" t="s">
        <v>97</v>
      </c>
      <c r="B46" s="3">
        <v>-4.5600509999999997E-2</v>
      </c>
      <c r="C46" s="3">
        <v>0.24909777</v>
      </c>
      <c r="D46" s="3">
        <v>-0.18306269</v>
      </c>
      <c r="E46" s="3">
        <v>0.85474883000000001</v>
      </c>
      <c r="F46" s="3">
        <v>-0.53382315999999996</v>
      </c>
      <c r="G46" s="3">
        <v>0.44262214999999999</v>
      </c>
    </row>
    <row r="47" spans="1:7" x14ac:dyDescent="0.35">
      <c r="A47" s="1" t="s">
        <v>99</v>
      </c>
      <c r="B47" s="3">
        <v>0.57436586000000001</v>
      </c>
      <c r="C47" s="3">
        <v>0.21062663000000001</v>
      </c>
      <c r="D47" s="3">
        <v>2.7269383999999999</v>
      </c>
      <c r="E47" s="3">
        <v>6.3924999999999997E-3</v>
      </c>
      <c r="F47" s="3">
        <v>0.16154524000000001</v>
      </c>
      <c r="G47" s="3">
        <v>0.98718647000000004</v>
      </c>
    </row>
    <row r="48" spans="1:7" x14ac:dyDescent="0.35">
      <c r="A48" s="1" t="s">
        <v>101</v>
      </c>
      <c r="B48" s="3">
        <v>0.10317583</v>
      </c>
      <c r="C48" s="3">
        <v>0.31292206</v>
      </c>
      <c r="D48" s="3">
        <v>0.32971735000000002</v>
      </c>
      <c r="E48" s="3">
        <v>0.74161354999999995</v>
      </c>
      <c r="F48" s="3">
        <v>-0.51014013999999996</v>
      </c>
      <c r="G48" s="3">
        <v>0.71649180000000001</v>
      </c>
    </row>
    <row r="49" spans="1:7" x14ac:dyDescent="0.35">
      <c r="A49" s="1" t="s">
        <v>103</v>
      </c>
      <c r="B49" s="3">
        <v>0.33079273999999997</v>
      </c>
      <c r="C49" s="3">
        <v>0.22173519</v>
      </c>
      <c r="D49" s="3">
        <v>1.4918369</v>
      </c>
      <c r="E49" s="3">
        <v>0.13574190999999999</v>
      </c>
      <c r="F49" s="3">
        <v>-0.10380025</v>
      </c>
      <c r="G49" s="3">
        <v>0.76538572999999999</v>
      </c>
    </row>
    <row r="50" spans="1:7" x14ac:dyDescent="0.35">
      <c r="A50" s="1" t="s">
        <v>105</v>
      </c>
      <c r="B50" s="3">
        <v>-0.35416976</v>
      </c>
      <c r="C50" s="3">
        <v>0.49439973999999998</v>
      </c>
      <c r="D50" s="3">
        <v>-0.71636314000000001</v>
      </c>
      <c r="E50" s="3">
        <v>0.47376715000000003</v>
      </c>
      <c r="F50" s="3">
        <v>-1.3231754</v>
      </c>
      <c r="G50" s="3">
        <v>0.61483593999999997</v>
      </c>
    </row>
    <row r="51" spans="1:7" x14ac:dyDescent="0.35">
      <c r="A51" s="1" t="s">
        <v>107</v>
      </c>
      <c r="B51" s="3">
        <v>0.51958073000000005</v>
      </c>
      <c r="C51" s="3">
        <v>0.1274508</v>
      </c>
      <c r="D51" s="3">
        <v>4.0767161999999999</v>
      </c>
      <c r="E51" s="3">
        <v>4.5680000000000003E-5</v>
      </c>
      <c r="F51" s="3">
        <v>0.26978175999999998</v>
      </c>
      <c r="G51" s="3">
        <v>0.76937971000000005</v>
      </c>
    </row>
    <row r="52" spans="1:7" x14ac:dyDescent="0.35">
      <c r="A52" s="1" t="s">
        <v>109</v>
      </c>
      <c r="B52" s="3">
        <v>1.6647957</v>
      </c>
      <c r="C52" s="3">
        <v>0.68727492000000001</v>
      </c>
      <c r="D52" s="3">
        <v>2.4223140000000001</v>
      </c>
      <c r="E52" s="3">
        <v>1.542202E-2</v>
      </c>
      <c r="F52" s="3">
        <v>0.31776157999999999</v>
      </c>
      <c r="G52" s="3">
        <v>3.0118298000000001</v>
      </c>
    </row>
    <row r="53" spans="1:7" x14ac:dyDescent="0.35">
      <c r="A53" s="1" t="s">
        <v>111</v>
      </c>
      <c r="B53" s="3">
        <v>0.59181539999999999</v>
      </c>
      <c r="C53" s="3">
        <v>0.17708871000000001</v>
      </c>
      <c r="D53" s="3">
        <v>3.3419148999999999</v>
      </c>
      <c r="E53" s="3">
        <v>8.3202999999999999E-4</v>
      </c>
      <c r="F53" s="3">
        <v>0.24472790999999999</v>
      </c>
      <c r="G53" s="3">
        <v>0.93890289000000005</v>
      </c>
    </row>
    <row r="54" spans="1:7" x14ac:dyDescent="0.35">
      <c r="A54" s="1" t="s">
        <v>113</v>
      </c>
      <c r="B54" s="3">
        <v>-0.4384344</v>
      </c>
      <c r="C54" s="3">
        <v>0.27237158</v>
      </c>
      <c r="D54" s="3">
        <v>-1.6096921</v>
      </c>
      <c r="E54" s="3">
        <v>0.10746508</v>
      </c>
      <c r="F54" s="3">
        <v>-0.97227288999999995</v>
      </c>
      <c r="G54" s="3">
        <v>9.5404100000000006E-2</v>
      </c>
    </row>
    <row r="55" spans="1:7" x14ac:dyDescent="0.35">
      <c r="A55" s="1" t="s">
        <v>115</v>
      </c>
      <c r="B55" s="3">
        <v>1.2767101999999999</v>
      </c>
      <c r="C55" s="3">
        <v>0.38673687000000001</v>
      </c>
      <c r="D55" s="3">
        <v>3.3012374000000002</v>
      </c>
      <c r="E55" s="3">
        <v>9.6259000000000004E-4</v>
      </c>
      <c r="F55" s="3">
        <v>0.51871990000000001</v>
      </c>
      <c r="G55" s="3">
        <v>2.0347005999999999</v>
      </c>
    </row>
    <row r="56" spans="1:7" x14ac:dyDescent="0.35">
      <c r="A56" s="1" t="s">
        <v>117</v>
      </c>
      <c r="B56" s="3">
        <v>-1.1733058999999999</v>
      </c>
      <c r="C56" s="3">
        <v>0.7465022</v>
      </c>
      <c r="D56" s="3">
        <v>-1.5717380999999999</v>
      </c>
      <c r="E56" s="3">
        <v>0.1160113</v>
      </c>
      <c r="F56" s="3">
        <v>-2.6364234</v>
      </c>
      <c r="G56" s="3">
        <v>0.28981148000000001</v>
      </c>
    </row>
    <row r="57" spans="1:7" x14ac:dyDescent="0.35">
      <c r="A57" s="1" t="s">
        <v>119</v>
      </c>
      <c r="B57" s="3">
        <v>1.9669285000000001</v>
      </c>
      <c r="C57" s="3">
        <v>0.55196078999999998</v>
      </c>
      <c r="D57" s="3">
        <v>3.5635295</v>
      </c>
      <c r="E57" s="3">
        <v>3.659E-4</v>
      </c>
      <c r="F57" s="3">
        <v>0.88510527000000006</v>
      </c>
      <c r="G57" s="3">
        <v>3.0487517999999998</v>
      </c>
    </row>
    <row r="58" spans="1:7" x14ac:dyDescent="0.35">
      <c r="A58" s="1" t="s">
        <v>121</v>
      </c>
      <c r="B58" s="3">
        <v>1.1662199</v>
      </c>
      <c r="C58" s="3">
        <v>1.3685274999999999</v>
      </c>
      <c r="D58" s="3">
        <v>0.85217129999999996</v>
      </c>
      <c r="E58" s="3">
        <v>0.39411901999999999</v>
      </c>
      <c r="F58" s="3">
        <v>-1.5160448</v>
      </c>
      <c r="G58" s="3">
        <v>3.8484845000000001</v>
      </c>
    </row>
    <row r="59" spans="1:7" x14ac:dyDescent="0.35">
      <c r="A59" s="1" t="s">
        <v>123</v>
      </c>
      <c r="B59" s="3">
        <v>-1.079363E-2</v>
      </c>
      <c r="C59" s="3">
        <v>0.26974571000000003</v>
      </c>
      <c r="D59" s="3">
        <v>-4.001408E-2</v>
      </c>
      <c r="E59" s="3">
        <v>0.96808190000000005</v>
      </c>
      <c r="F59" s="3">
        <v>-0.53948551</v>
      </c>
      <c r="G59" s="3">
        <v>0.51789826000000005</v>
      </c>
    </row>
    <row r="60" spans="1:7" x14ac:dyDescent="0.35">
      <c r="A60" s="1" t="s">
        <v>125</v>
      </c>
      <c r="B60" s="3">
        <v>1.5455036</v>
      </c>
      <c r="C60" s="3">
        <v>0.39001121</v>
      </c>
      <c r="D60" s="3">
        <v>3.9627157999999998</v>
      </c>
      <c r="E60" s="3">
        <v>7.4099999999999999E-5</v>
      </c>
      <c r="F60" s="3">
        <v>0.78109565999999997</v>
      </c>
      <c r="G60" s="3">
        <v>2.3099115000000001</v>
      </c>
    </row>
    <row r="61" spans="1:7" x14ac:dyDescent="0.35">
      <c r="A61" s="1" t="s">
        <v>127</v>
      </c>
      <c r="B61" s="3">
        <v>1.2068044</v>
      </c>
      <c r="C61" s="3">
        <v>0.28034324999999999</v>
      </c>
      <c r="D61" s="3">
        <v>4.3047386000000003</v>
      </c>
      <c r="E61" s="3">
        <v>1.6719999999999999E-5</v>
      </c>
      <c r="F61" s="3">
        <v>0.65734176</v>
      </c>
      <c r="G61" s="3">
        <v>1.7562671000000001</v>
      </c>
    </row>
    <row r="62" spans="1:7" x14ac:dyDescent="0.35">
      <c r="A62" s="1" t="s">
        <v>129</v>
      </c>
      <c r="B62" s="3">
        <v>1.3999695999999999</v>
      </c>
      <c r="C62" s="3">
        <v>0.51258665000000003</v>
      </c>
      <c r="D62" s="3">
        <v>2.7311863000000001</v>
      </c>
      <c r="E62" s="3">
        <v>6.3106799999999999E-3</v>
      </c>
      <c r="F62" s="3">
        <v>0.39531825999999998</v>
      </c>
      <c r="G62" s="3">
        <v>2.4046210000000001</v>
      </c>
    </row>
    <row r="63" spans="1:7" x14ac:dyDescent="0.35">
      <c r="A63" s="1" t="s">
        <v>131</v>
      </c>
      <c r="B63" s="3">
        <v>1.1532867</v>
      </c>
      <c r="C63" s="3">
        <v>0.29425412000000001</v>
      </c>
      <c r="D63" s="3">
        <v>3.9193562000000002</v>
      </c>
      <c r="E63" s="3">
        <v>8.8789999999999995E-5</v>
      </c>
      <c r="F63" s="3">
        <v>0.57655922999999998</v>
      </c>
      <c r="G63" s="3">
        <v>1.7300142000000001</v>
      </c>
    </row>
    <row r="64" spans="1:7" x14ac:dyDescent="0.35">
      <c r="A64" s="1" t="s">
        <v>133</v>
      </c>
      <c r="B64" s="3">
        <v>2.1826978000000001</v>
      </c>
      <c r="C64" s="3">
        <v>0.37076452999999998</v>
      </c>
      <c r="D64" s="3">
        <v>5.8870189000000002</v>
      </c>
      <c r="E64" s="3">
        <v>3.9320000000000001E-9</v>
      </c>
      <c r="F64" s="3">
        <v>1.4560127</v>
      </c>
      <c r="G64" s="3">
        <v>2.9093829000000002</v>
      </c>
    </row>
    <row r="65" spans="1:7" x14ac:dyDescent="0.35">
      <c r="A65" s="1" t="s">
        <v>135</v>
      </c>
      <c r="B65" s="3">
        <v>-0.86671524</v>
      </c>
      <c r="C65" s="3">
        <v>0.46088474000000001</v>
      </c>
      <c r="D65" s="3">
        <v>-1.8805466</v>
      </c>
      <c r="E65" s="3">
        <v>6.0033620000000003E-2</v>
      </c>
      <c r="F65" s="3">
        <v>-1.7700327</v>
      </c>
      <c r="G65" s="3">
        <v>3.6602250000000003E-2</v>
      </c>
    </row>
    <row r="66" spans="1:7" x14ac:dyDescent="0.35">
      <c r="A66" s="1" t="s">
        <v>137</v>
      </c>
      <c r="B66" s="3">
        <v>3.0046738999999998</v>
      </c>
      <c r="C66" s="3">
        <v>0.73941444000000001</v>
      </c>
      <c r="D66" s="3">
        <v>4.0635857</v>
      </c>
      <c r="E66" s="3">
        <v>4.8319999999999998E-5</v>
      </c>
      <c r="F66" s="3">
        <v>1.5554482999999999</v>
      </c>
      <c r="G66" s="3">
        <v>4.4538995999999997</v>
      </c>
    </row>
    <row r="67" spans="1:7" x14ac:dyDescent="0.35">
      <c r="A67" s="1" t="s">
        <v>139</v>
      </c>
      <c r="B67" s="3">
        <v>0.58549980000000001</v>
      </c>
      <c r="C67" s="3">
        <v>0.29513683000000002</v>
      </c>
      <c r="D67" s="3">
        <v>1.9838248999999999</v>
      </c>
      <c r="E67" s="3">
        <v>4.7275360000000002E-2</v>
      </c>
      <c r="F67" s="3">
        <v>7.0422499999999999E-3</v>
      </c>
      <c r="G67" s="3">
        <v>1.1639573999999999</v>
      </c>
    </row>
    <row r="68" spans="1:7" x14ac:dyDescent="0.35">
      <c r="A68" s="1" t="s">
        <v>141</v>
      </c>
      <c r="B68" s="3">
        <v>0.92653646999999995</v>
      </c>
      <c r="C68" s="3">
        <v>0.16297809999999999</v>
      </c>
      <c r="D68" s="3">
        <v>5.6850367999999998</v>
      </c>
      <c r="E68" s="3">
        <v>1.308E-8</v>
      </c>
      <c r="F68" s="3">
        <v>0.60710527999999997</v>
      </c>
      <c r="G68" s="3">
        <v>1.2459677</v>
      </c>
    </row>
    <row r="69" spans="1:7" x14ac:dyDescent="0.35">
      <c r="A69" s="1" t="s">
        <v>143</v>
      </c>
      <c r="B69" s="3">
        <v>0.47997625999999999</v>
      </c>
      <c r="C69" s="3">
        <v>0.20725044000000001</v>
      </c>
      <c r="D69" s="3">
        <v>2.3159239999999999</v>
      </c>
      <c r="E69" s="3">
        <v>2.0562420000000001E-2</v>
      </c>
      <c r="F69" s="3">
        <v>7.3772859999999996E-2</v>
      </c>
      <c r="G69" s="3">
        <v>0.88617966000000004</v>
      </c>
    </row>
    <row r="70" spans="1:7" x14ac:dyDescent="0.35">
      <c r="A70" s="1" t="s">
        <v>145</v>
      </c>
      <c r="B70" s="3">
        <v>1.2893824</v>
      </c>
      <c r="C70" s="3">
        <v>0.35407130999999997</v>
      </c>
      <c r="D70" s="3">
        <v>3.6415896000000001</v>
      </c>
      <c r="E70" s="3">
        <v>2.7095999999999999E-4</v>
      </c>
      <c r="F70" s="3">
        <v>0.59541538000000005</v>
      </c>
      <c r="G70" s="3">
        <v>1.9833494</v>
      </c>
    </row>
    <row r="71" spans="1:7" x14ac:dyDescent="0.35">
      <c r="A71" s="1" t="s">
        <v>147</v>
      </c>
      <c r="B71" s="3">
        <v>0.22634028</v>
      </c>
      <c r="C71" s="3">
        <v>0.37025043000000002</v>
      </c>
      <c r="D71" s="3">
        <v>0.61131672000000004</v>
      </c>
      <c r="E71" s="3">
        <v>0.54098992000000001</v>
      </c>
      <c r="F71" s="3">
        <v>-0.49933723000000002</v>
      </c>
      <c r="G71" s="3">
        <v>0.95201778999999997</v>
      </c>
    </row>
    <row r="72" spans="1:7" x14ac:dyDescent="0.35">
      <c r="A72" s="1" t="s">
        <v>149</v>
      </c>
      <c r="B72" s="3">
        <v>0.86250051000000005</v>
      </c>
      <c r="C72" s="3">
        <v>0.55885697000000001</v>
      </c>
      <c r="D72" s="3">
        <v>1.5433296000000001</v>
      </c>
      <c r="E72" s="3">
        <v>0.12275082</v>
      </c>
      <c r="F72" s="3">
        <v>-0.23283902000000001</v>
      </c>
      <c r="G72" s="3">
        <v>1.95784</v>
      </c>
    </row>
    <row r="73" spans="1:7" x14ac:dyDescent="0.35">
      <c r="A73" s="1" t="s">
        <v>151</v>
      </c>
      <c r="B73" s="3">
        <v>0.27528638999999999</v>
      </c>
      <c r="C73" s="3">
        <v>0.11744302</v>
      </c>
      <c r="D73" s="3">
        <v>2.3439996000000001</v>
      </c>
      <c r="E73" s="3">
        <v>1.9078189999999998E-2</v>
      </c>
      <c r="F73" s="3">
        <v>4.5102299999999998E-2</v>
      </c>
      <c r="G73" s="3">
        <v>0.50547048000000006</v>
      </c>
    </row>
    <row r="74" spans="1:7" x14ac:dyDescent="0.35">
      <c r="A74" s="1" t="s">
        <v>153</v>
      </c>
      <c r="B74" s="3">
        <v>0.38730991999999997</v>
      </c>
      <c r="C74" s="3">
        <v>0.52156102999999998</v>
      </c>
      <c r="D74" s="3">
        <v>0.74259750999999996</v>
      </c>
      <c r="E74" s="3">
        <v>0.4577254</v>
      </c>
      <c r="F74" s="3">
        <v>-0.63493091000000002</v>
      </c>
      <c r="G74" s="3">
        <v>1.4095508000000001</v>
      </c>
    </row>
    <row r="75" spans="1:7" x14ac:dyDescent="0.35">
      <c r="A75" s="1" t="s">
        <v>155</v>
      </c>
      <c r="B75" s="3">
        <v>-0.80784515999999995</v>
      </c>
      <c r="C75" s="3">
        <v>0.43651027999999997</v>
      </c>
      <c r="D75" s="3">
        <v>-1.8506899000000001</v>
      </c>
      <c r="E75" s="3">
        <v>6.4214179999999996E-2</v>
      </c>
      <c r="F75" s="3">
        <v>-1.6633895999999999</v>
      </c>
      <c r="G75" s="3">
        <v>4.7699270000000002E-2</v>
      </c>
    </row>
    <row r="76" spans="1:7" x14ac:dyDescent="0.35">
      <c r="A76" s="1" t="s">
        <v>157</v>
      </c>
      <c r="B76" s="3">
        <v>0.93123575000000003</v>
      </c>
      <c r="C76" s="3">
        <v>0.15032350999999999</v>
      </c>
      <c r="D76" s="3">
        <v>6.1948777000000002</v>
      </c>
      <c r="E76" s="3">
        <v>5.8330000000000004E-10</v>
      </c>
      <c r="F76" s="3">
        <v>0.63660709000000004</v>
      </c>
      <c r="G76" s="3">
        <v>1.2258644000000001</v>
      </c>
    </row>
    <row r="77" spans="1:7" x14ac:dyDescent="0.35">
      <c r="A77" s="1" t="s">
        <v>159</v>
      </c>
      <c r="B77" s="3">
        <v>-0.44132305999999999</v>
      </c>
      <c r="C77" s="3">
        <v>0.32497466000000003</v>
      </c>
      <c r="D77" s="3">
        <v>-1.358023</v>
      </c>
      <c r="E77" s="3">
        <v>0.17445637999999999</v>
      </c>
      <c r="F77" s="3">
        <v>-1.0782617000000001</v>
      </c>
      <c r="G77" s="3">
        <v>0.19561555999999999</v>
      </c>
    </row>
    <row r="78" spans="1:7" x14ac:dyDescent="0.35">
      <c r="A78" s="1" t="s">
        <v>161</v>
      </c>
      <c r="B78" s="3">
        <v>0.66299843000000003</v>
      </c>
      <c r="C78" s="3">
        <v>0.33465700999999998</v>
      </c>
      <c r="D78" s="3">
        <v>1.9811281999999999</v>
      </c>
      <c r="E78" s="3">
        <v>4.7576899999999998E-2</v>
      </c>
      <c r="F78" s="3">
        <v>7.0827399999999997E-3</v>
      </c>
      <c r="G78" s="3">
        <v>1.3189141</v>
      </c>
    </row>
    <row r="79" spans="1:7" x14ac:dyDescent="0.35">
      <c r="A79" s="1" t="s">
        <v>163</v>
      </c>
      <c r="B79" s="3">
        <v>-0.75011687999999999</v>
      </c>
      <c r="C79" s="3">
        <v>0.46144479999999999</v>
      </c>
      <c r="D79" s="3">
        <v>-1.6255831000000001</v>
      </c>
      <c r="E79" s="3">
        <v>0.10403837000000001</v>
      </c>
      <c r="F79" s="3">
        <v>-1.6545321</v>
      </c>
      <c r="G79" s="3">
        <v>0.15429830999999999</v>
      </c>
    </row>
    <row r="80" spans="1:7" x14ac:dyDescent="0.35">
      <c r="A80" s="1" t="s">
        <v>165</v>
      </c>
      <c r="B80" s="3">
        <v>1.8229880999999999</v>
      </c>
      <c r="C80" s="3">
        <v>0.43197031000000002</v>
      </c>
      <c r="D80" s="3">
        <v>4.2201700000000004</v>
      </c>
      <c r="E80" s="3">
        <v>2.4409999999999998E-5</v>
      </c>
      <c r="F80" s="3">
        <v>0.97634188</v>
      </c>
      <c r="G80" s="3">
        <v>2.6696344000000001</v>
      </c>
    </row>
    <row r="81" spans="1:7" x14ac:dyDescent="0.35">
      <c r="A81" s="1" t="s">
        <v>167</v>
      </c>
      <c r="B81" s="3">
        <v>0.91052217999999996</v>
      </c>
      <c r="C81" s="3">
        <v>0.39992547000000001</v>
      </c>
      <c r="D81" s="3">
        <v>2.2767297000000002</v>
      </c>
      <c r="E81" s="3">
        <v>2.2802369999999999E-2</v>
      </c>
      <c r="F81" s="3">
        <v>0.12668266</v>
      </c>
      <c r="G81" s="3">
        <v>1.6943617</v>
      </c>
    </row>
    <row r="82" spans="1:7" x14ac:dyDescent="0.35">
      <c r="A82" s="1" t="s">
        <v>169</v>
      </c>
      <c r="B82" s="3">
        <v>-0.13004739000000001</v>
      </c>
      <c r="C82" s="3">
        <v>0.23467130999999999</v>
      </c>
      <c r="D82" s="3">
        <v>-0.55416827000000002</v>
      </c>
      <c r="E82" s="3">
        <v>0.57946368999999998</v>
      </c>
      <c r="F82" s="3">
        <v>-0.58999469999999998</v>
      </c>
      <c r="G82" s="3">
        <v>0.32989992000000001</v>
      </c>
    </row>
    <row r="83" spans="1:7" x14ac:dyDescent="0.35">
      <c r="A83" s="1" t="s">
        <v>171</v>
      </c>
      <c r="B83" s="3">
        <v>1.0153299</v>
      </c>
      <c r="C83" s="3">
        <v>0.46931958000000001</v>
      </c>
      <c r="D83" s="3">
        <v>2.1634083999999998</v>
      </c>
      <c r="E83" s="3">
        <v>3.050978E-2</v>
      </c>
      <c r="F83" s="3">
        <v>9.5480460000000003E-2</v>
      </c>
      <c r="G83" s="3">
        <v>1.9351794</v>
      </c>
    </row>
    <row r="84" spans="1:7" x14ac:dyDescent="0.35">
      <c r="A84" s="1" t="s">
        <v>173</v>
      </c>
      <c r="B84" s="3">
        <v>0.82099091000000002</v>
      </c>
      <c r="C84" s="3">
        <v>0.44371886999999999</v>
      </c>
      <c r="D84" s="3">
        <v>1.8502502000000001</v>
      </c>
      <c r="E84" s="3">
        <v>6.4277500000000001E-2</v>
      </c>
      <c r="F84" s="3">
        <v>-4.8682089999999997E-2</v>
      </c>
      <c r="G84" s="3">
        <v>1.6906639000000001</v>
      </c>
    </row>
    <row r="85" spans="1:7" x14ac:dyDescent="0.35">
      <c r="A85" s="1" t="s">
        <v>175</v>
      </c>
      <c r="B85" s="3">
        <v>1.9798566</v>
      </c>
      <c r="C85" s="3">
        <v>0.43002364999999998</v>
      </c>
      <c r="D85" s="3">
        <v>4.6040644000000004</v>
      </c>
      <c r="E85" s="3">
        <v>4.143E-6</v>
      </c>
      <c r="F85" s="3">
        <v>1.1370256999999999</v>
      </c>
      <c r="G85" s="3">
        <v>2.8226874</v>
      </c>
    </row>
    <row r="86" spans="1:7" x14ac:dyDescent="0.35">
      <c r="A86" s="1" t="s">
        <v>177</v>
      </c>
      <c r="B86" s="3">
        <v>0.28049693999999997</v>
      </c>
      <c r="C86" s="3">
        <v>0.54182757000000004</v>
      </c>
      <c r="D86" s="3">
        <v>0.51768672999999998</v>
      </c>
      <c r="E86" s="3">
        <v>0.60467685999999998</v>
      </c>
      <c r="F86" s="3">
        <v>-0.78146557999999999</v>
      </c>
      <c r="G86" s="3">
        <v>1.3424594999999999</v>
      </c>
    </row>
    <row r="87" spans="1:7" x14ac:dyDescent="0.35">
      <c r="A87" s="1" t="s">
        <v>179</v>
      </c>
      <c r="B87" s="3">
        <v>0.15751629</v>
      </c>
      <c r="C87" s="3">
        <v>0.30564524999999998</v>
      </c>
      <c r="D87" s="3">
        <v>0.51535655999999996</v>
      </c>
      <c r="E87" s="3">
        <v>0.60630388000000002</v>
      </c>
      <c r="F87" s="3">
        <v>-0.44153740000000002</v>
      </c>
      <c r="G87" s="3">
        <v>0.75656997000000004</v>
      </c>
    </row>
    <row r="88" spans="1:7" x14ac:dyDescent="0.35">
      <c r="A88" s="1" t="s">
        <v>181</v>
      </c>
      <c r="B88" s="3">
        <v>3.6271135999999999</v>
      </c>
      <c r="C88" s="3">
        <v>0.64440642999999997</v>
      </c>
      <c r="D88" s="3">
        <v>5.6286117000000004</v>
      </c>
      <c r="E88" s="3">
        <v>1.817E-8</v>
      </c>
      <c r="F88" s="3">
        <v>2.3641002000000002</v>
      </c>
      <c r="G88" s="3">
        <v>4.8901269999999997</v>
      </c>
    </row>
    <row r="89" spans="1:7" x14ac:dyDescent="0.35">
      <c r="A89" s="1" t="s">
        <v>183</v>
      </c>
      <c r="B89" s="3">
        <v>-0.37496186999999997</v>
      </c>
      <c r="C89" s="3">
        <v>0.29234255999999997</v>
      </c>
      <c r="D89" s="3">
        <v>-1.2826112999999999</v>
      </c>
      <c r="E89" s="3">
        <v>0.19962829000000001</v>
      </c>
      <c r="F89" s="3">
        <v>-0.94794276</v>
      </c>
      <c r="G89" s="3">
        <v>0.19801901</v>
      </c>
    </row>
    <row r="90" spans="1:7" x14ac:dyDescent="0.35">
      <c r="A90" s="1" t="s">
        <v>185</v>
      </c>
      <c r="B90" s="3">
        <v>1.003795</v>
      </c>
      <c r="C90" s="3">
        <v>0.18362985000000001</v>
      </c>
      <c r="D90" s="3">
        <v>5.4664045000000003</v>
      </c>
      <c r="E90" s="3">
        <v>4.5930000000000002E-8</v>
      </c>
      <c r="F90" s="3">
        <v>0.64388714999999996</v>
      </c>
      <c r="G90" s="3">
        <v>1.3637029000000001</v>
      </c>
    </row>
    <row r="91" spans="1:7" x14ac:dyDescent="0.35">
      <c r="A91" s="1" t="s">
        <v>187</v>
      </c>
      <c r="B91" s="3">
        <v>-0.14585455999999999</v>
      </c>
      <c r="C91" s="3">
        <v>0.24496161</v>
      </c>
      <c r="D91" s="3">
        <v>-0.59541803999999998</v>
      </c>
      <c r="E91" s="3">
        <v>0.55156406999999996</v>
      </c>
      <c r="F91" s="3">
        <v>-0.62597048</v>
      </c>
      <c r="G91" s="3">
        <v>0.33426137</v>
      </c>
    </row>
    <row r="92" spans="1:7" x14ac:dyDescent="0.35">
      <c r="A92" s="1" t="s">
        <v>189</v>
      </c>
      <c r="B92" s="3">
        <v>1.5714421999999999</v>
      </c>
      <c r="C92" s="3">
        <v>0.66269067999999998</v>
      </c>
      <c r="D92" s="3">
        <v>2.3713057000000002</v>
      </c>
      <c r="E92" s="3">
        <v>1.7725359999999999E-2</v>
      </c>
      <c r="F92" s="3">
        <v>0.27259231</v>
      </c>
      <c r="G92" s="3">
        <v>2.8702920000000001</v>
      </c>
    </row>
    <row r="93" spans="1:7" x14ac:dyDescent="0.35">
      <c r="A93" s="1" t="s">
        <v>191</v>
      </c>
      <c r="B93" s="3">
        <v>0.85987440000000004</v>
      </c>
      <c r="C93" s="3">
        <v>0.29420708000000001</v>
      </c>
      <c r="D93" s="3">
        <v>2.9226842</v>
      </c>
      <c r="E93" s="3">
        <v>3.4702800000000001E-3</v>
      </c>
      <c r="F93" s="3">
        <v>0.28323912000000001</v>
      </c>
      <c r="G93" s="3">
        <v>1.4365097</v>
      </c>
    </row>
    <row r="94" spans="1:7" x14ac:dyDescent="0.35">
      <c r="A94" s="1" t="s">
        <v>193</v>
      </c>
      <c r="B94" s="3">
        <v>-0.91356722000000001</v>
      </c>
      <c r="C94" s="3">
        <v>0.33212353</v>
      </c>
      <c r="D94" s="3">
        <v>-2.7506849999999998</v>
      </c>
      <c r="E94" s="3">
        <v>5.9470800000000004E-3</v>
      </c>
      <c r="F94" s="3">
        <v>-1.5645173999999999</v>
      </c>
      <c r="G94" s="3">
        <v>-0.26261707000000001</v>
      </c>
    </row>
    <row r="95" spans="1:7" x14ac:dyDescent="0.35">
      <c r="A95" s="1" t="s">
        <v>195</v>
      </c>
      <c r="B95" s="3">
        <v>2.3477141000000001</v>
      </c>
      <c r="C95" s="3">
        <v>0.36806650000000002</v>
      </c>
      <c r="D95" s="3">
        <v>6.3785052999999996</v>
      </c>
      <c r="E95" s="3">
        <v>1.7879999999999999E-10</v>
      </c>
      <c r="F95" s="3">
        <v>1.626317</v>
      </c>
      <c r="G95" s="3">
        <v>3.0691112</v>
      </c>
    </row>
    <row r="96" spans="1:7" x14ac:dyDescent="0.35">
      <c r="A96" s="1" t="s">
        <v>197</v>
      </c>
      <c r="B96" s="3">
        <v>1.4033058</v>
      </c>
      <c r="C96" s="3">
        <v>0.60306210000000005</v>
      </c>
      <c r="D96" s="3">
        <v>2.3269674</v>
      </c>
      <c r="E96" s="3">
        <v>1.9966999999999999E-2</v>
      </c>
      <c r="F96" s="3">
        <v>0.22132583</v>
      </c>
      <c r="G96" s="3">
        <v>2.5852857999999999</v>
      </c>
    </row>
    <row r="97" spans="1:7" x14ac:dyDescent="0.35">
      <c r="A97" s="1" t="s">
        <v>199</v>
      </c>
      <c r="B97" s="3">
        <v>1.7801422</v>
      </c>
      <c r="C97" s="3">
        <v>0.36348656000000001</v>
      </c>
      <c r="D97" s="3">
        <v>4.8974085000000001</v>
      </c>
      <c r="E97" s="3">
        <v>9.710999999999999E-7</v>
      </c>
      <c r="F97" s="3">
        <v>1.0677216</v>
      </c>
      <c r="G97" s="3">
        <v>2.4925627000000001</v>
      </c>
    </row>
    <row r="98" spans="1:7" x14ac:dyDescent="0.35">
      <c r="A98" s="1" t="s">
        <v>201</v>
      </c>
      <c r="B98" s="3">
        <v>-0.31802186999999998</v>
      </c>
      <c r="C98" s="3">
        <v>0.36148785999999999</v>
      </c>
      <c r="D98" s="3">
        <v>-0.87975809000000005</v>
      </c>
      <c r="E98" s="3">
        <v>0.37899037000000002</v>
      </c>
      <c r="F98" s="3">
        <v>-1.0265251</v>
      </c>
      <c r="G98" s="3">
        <v>0.39048132000000002</v>
      </c>
    </row>
    <row r="99" spans="1:7" x14ac:dyDescent="0.35">
      <c r="A99" s="1" t="s">
        <v>203</v>
      </c>
      <c r="B99" s="3">
        <v>2.3171005</v>
      </c>
      <c r="C99" s="3">
        <v>0.62262167000000002</v>
      </c>
      <c r="D99" s="3">
        <v>3.7215224999999998</v>
      </c>
      <c r="E99" s="3">
        <v>1.9803E-4</v>
      </c>
      <c r="F99" s="3">
        <v>1.0967845000000001</v>
      </c>
      <c r="G99" s="3">
        <v>3.5374165999999998</v>
      </c>
    </row>
    <row r="100" spans="1:7" x14ac:dyDescent="0.35">
      <c r="A100" s="1" t="s">
        <v>205</v>
      </c>
      <c r="B100" s="3">
        <v>3.2656879999999999E-2</v>
      </c>
      <c r="C100" s="3">
        <v>0.47096925000000001</v>
      </c>
      <c r="D100" s="3">
        <v>6.9339730000000002E-2</v>
      </c>
      <c r="E100" s="3">
        <v>0.94471921000000003</v>
      </c>
      <c r="F100" s="3">
        <v>-0.89042589000000005</v>
      </c>
      <c r="G100" s="3">
        <v>0.95573965000000005</v>
      </c>
    </row>
    <row r="101" spans="1:7" x14ac:dyDescent="0.35">
      <c r="A101" s="1" t="s">
        <v>207</v>
      </c>
      <c r="B101" s="3">
        <v>1.3983211</v>
      </c>
      <c r="C101" s="3">
        <v>0.63109156</v>
      </c>
      <c r="D101" s="3">
        <v>2.2157182</v>
      </c>
      <c r="E101" s="3">
        <v>2.6710810000000001E-2</v>
      </c>
      <c r="F101" s="3">
        <v>0.16140431999999999</v>
      </c>
      <c r="G101" s="3">
        <v>2.6352378000000001</v>
      </c>
    </row>
    <row r="102" spans="1:7" x14ac:dyDescent="0.35">
      <c r="A102" s="1" t="s">
        <v>209</v>
      </c>
      <c r="B102" s="3">
        <v>-1.2107844000000001</v>
      </c>
      <c r="C102" s="3">
        <v>0.42138620999999998</v>
      </c>
      <c r="D102" s="3">
        <v>-2.8733366999999999</v>
      </c>
      <c r="E102" s="3">
        <v>4.0616100000000002E-3</v>
      </c>
      <c r="F102" s="3">
        <v>-2.0366862000000001</v>
      </c>
      <c r="G102" s="3">
        <v>-0.38488264999999999</v>
      </c>
    </row>
    <row r="103" spans="1:7" x14ac:dyDescent="0.35">
      <c r="A103" s="1" t="s">
        <v>211</v>
      </c>
      <c r="B103" s="3">
        <v>6.6779240000000004E-2</v>
      </c>
      <c r="C103" s="3">
        <v>0.41530432</v>
      </c>
      <c r="D103" s="3">
        <v>0.16079590999999999</v>
      </c>
      <c r="E103" s="3">
        <v>0.87225414000000001</v>
      </c>
      <c r="F103" s="3">
        <v>-0.74720226999999995</v>
      </c>
      <c r="G103" s="3">
        <v>0.88076074999999998</v>
      </c>
    </row>
    <row r="104" spans="1:7" x14ac:dyDescent="0.35">
      <c r="A104" s="1" t="s">
        <v>213</v>
      </c>
      <c r="B104" s="3">
        <v>1.7836472000000001</v>
      </c>
      <c r="C104" s="3">
        <v>0.46570239000000002</v>
      </c>
      <c r="D104" s="3">
        <v>3.8300152000000001</v>
      </c>
      <c r="E104" s="3">
        <v>1.2814E-4</v>
      </c>
      <c r="F104" s="3">
        <v>0.87088732999999996</v>
      </c>
      <c r="G104" s="3">
        <v>2.6964071000000001</v>
      </c>
    </row>
    <row r="105" spans="1:7" x14ac:dyDescent="0.35">
      <c r="A105" s="1" t="s">
        <v>215</v>
      </c>
      <c r="B105" s="3">
        <v>0.22770340999999999</v>
      </c>
      <c r="C105" s="3">
        <v>0.59199064999999995</v>
      </c>
      <c r="D105" s="3">
        <v>0.38464020999999998</v>
      </c>
      <c r="E105" s="3">
        <v>0.70050400000000002</v>
      </c>
      <c r="F105" s="3">
        <v>-0.93257694000000002</v>
      </c>
      <c r="G105" s="3">
        <v>1.3879838</v>
      </c>
    </row>
    <row r="106" spans="1:7" x14ac:dyDescent="0.35">
      <c r="A106" s="1" t="s">
        <v>217</v>
      </c>
      <c r="B106" s="3">
        <v>1.5387118</v>
      </c>
      <c r="C106" s="3">
        <v>0.57018606999999999</v>
      </c>
      <c r="D106" s="3">
        <v>2.6986135</v>
      </c>
      <c r="E106" s="3">
        <v>6.9629000000000002E-3</v>
      </c>
      <c r="F106" s="3">
        <v>0.42116764000000001</v>
      </c>
      <c r="G106" s="3">
        <v>2.656256</v>
      </c>
    </row>
    <row r="107" spans="1:7" x14ac:dyDescent="0.35">
      <c r="A107" s="1" t="s">
        <v>219</v>
      </c>
      <c r="B107" s="3">
        <v>0.53302559000000005</v>
      </c>
      <c r="C107" s="3">
        <v>0.38783040000000002</v>
      </c>
      <c r="D107" s="3">
        <v>1.3743780000000001</v>
      </c>
      <c r="E107" s="3">
        <v>0.16932435000000001</v>
      </c>
      <c r="F107" s="3">
        <v>-0.22710804000000001</v>
      </c>
      <c r="G107" s="3">
        <v>1.2931592000000001</v>
      </c>
    </row>
    <row r="108" spans="1:7" x14ac:dyDescent="0.35">
      <c r="A108" s="1" t="s">
        <v>221</v>
      </c>
      <c r="B108" s="3">
        <v>1.0258537000000001</v>
      </c>
      <c r="C108" s="3">
        <v>0.17498446000000001</v>
      </c>
      <c r="D108" s="3">
        <v>5.8625417999999998</v>
      </c>
      <c r="E108" s="3">
        <v>4.5580000000000002E-9</v>
      </c>
      <c r="F108" s="3">
        <v>0.68289045999999998</v>
      </c>
      <c r="G108" s="3">
        <v>1.3688168999999999</v>
      </c>
    </row>
    <row r="109" spans="1:7" x14ac:dyDescent="0.35">
      <c r="A109" s="1" t="s">
        <v>223</v>
      </c>
      <c r="B109" s="3">
        <v>1.4809417</v>
      </c>
      <c r="C109" s="3">
        <v>0.39058943000000002</v>
      </c>
      <c r="D109" s="3">
        <v>3.7915559999999999</v>
      </c>
      <c r="E109" s="3">
        <v>1.4971E-4</v>
      </c>
      <c r="F109" s="3">
        <v>0.71540049999999999</v>
      </c>
      <c r="G109" s="3">
        <v>2.2464829000000002</v>
      </c>
    </row>
    <row r="110" spans="1:7" x14ac:dyDescent="0.35">
      <c r="A110" s="1" t="s">
        <v>225</v>
      </c>
      <c r="B110" s="3">
        <v>1.0656952</v>
      </c>
      <c r="C110" s="3">
        <v>0.68104814999999996</v>
      </c>
      <c r="D110" s="3">
        <v>1.5647869000000001</v>
      </c>
      <c r="E110" s="3">
        <v>0.11763289</v>
      </c>
      <c r="F110" s="3">
        <v>-0.26913464999999998</v>
      </c>
      <c r="G110" s="3">
        <v>2.4005250999999999</v>
      </c>
    </row>
    <row r="111" spans="1:7" x14ac:dyDescent="0.35">
      <c r="A111" s="1" t="s">
        <v>227</v>
      </c>
      <c r="B111" s="3">
        <v>0.23198466000000001</v>
      </c>
      <c r="C111" s="3">
        <v>0.3827506</v>
      </c>
      <c r="D111" s="3">
        <v>0.60609875000000002</v>
      </c>
      <c r="E111" s="3">
        <v>0.54444917999999998</v>
      </c>
      <c r="F111" s="3">
        <v>-0.51819272999999999</v>
      </c>
      <c r="G111" s="3">
        <v>0.98216205000000001</v>
      </c>
    </row>
    <row r="112" spans="1:7" x14ac:dyDescent="0.35">
      <c r="A112" s="1" t="s">
        <v>229</v>
      </c>
      <c r="B112" s="3">
        <v>2.0481660000000002</v>
      </c>
      <c r="C112" s="3">
        <v>0.54119596000000003</v>
      </c>
      <c r="D112" s="3">
        <v>3.7845181999999999</v>
      </c>
      <c r="E112" s="3">
        <v>1.5401E-4</v>
      </c>
      <c r="F112" s="3">
        <v>0.98744138999999997</v>
      </c>
      <c r="G112" s="3">
        <v>3.1088906000000001</v>
      </c>
    </row>
    <row r="113" spans="1:7" x14ac:dyDescent="0.35">
      <c r="A113" s="1" t="s">
        <v>231</v>
      </c>
      <c r="B113" s="3">
        <v>0.55915789000000005</v>
      </c>
      <c r="C113" s="3">
        <v>0.16550819999999999</v>
      </c>
      <c r="D113" s="3">
        <v>3.3784301999999999</v>
      </c>
      <c r="E113" s="3">
        <v>7.2900999999999999E-4</v>
      </c>
      <c r="F113" s="3">
        <v>0.23476779</v>
      </c>
      <c r="G113" s="3">
        <v>0.883548</v>
      </c>
    </row>
    <row r="114" spans="1:7" x14ac:dyDescent="0.35">
      <c r="A114" s="1" t="s">
        <v>233</v>
      </c>
      <c r="B114" s="3">
        <v>1.0328891</v>
      </c>
      <c r="C114" s="3">
        <v>0.25844272000000001</v>
      </c>
      <c r="D114" s="3">
        <v>3.996588</v>
      </c>
      <c r="E114" s="3">
        <v>6.4259999999999998E-5</v>
      </c>
      <c r="F114" s="3">
        <v>0.52635063999999998</v>
      </c>
      <c r="G114" s="3">
        <v>1.5394274999999999</v>
      </c>
    </row>
    <row r="115" spans="1:7" x14ac:dyDescent="0.35">
      <c r="A115" s="1" t="s">
        <v>235</v>
      </c>
      <c r="B115" s="3">
        <v>0.91665406000000005</v>
      </c>
      <c r="C115" s="3">
        <v>0.42972413999999998</v>
      </c>
      <c r="D115" s="3">
        <v>2.1331221</v>
      </c>
      <c r="E115" s="3">
        <v>3.291471E-2</v>
      </c>
      <c r="F115" s="3">
        <v>7.4410229999999994E-2</v>
      </c>
      <c r="G115" s="3">
        <v>1.7588979</v>
      </c>
    </row>
    <row r="116" spans="1:7" x14ac:dyDescent="0.35">
      <c r="A116" s="1" t="s">
        <v>237</v>
      </c>
      <c r="B116" s="3">
        <v>0.36966589</v>
      </c>
      <c r="C116" s="3">
        <v>0.29546853000000001</v>
      </c>
      <c r="D116" s="3">
        <v>1.2511175999999999</v>
      </c>
      <c r="E116" s="3">
        <v>0.21089157</v>
      </c>
      <c r="F116" s="3">
        <v>-0.20944178999999999</v>
      </c>
      <c r="G116" s="3">
        <v>0.94877356999999996</v>
      </c>
    </row>
    <row r="117" spans="1:7" x14ac:dyDescent="0.35">
      <c r="A117" s="1" t="s">
        <v>239</v>
      </c>
      <c r="B117" s="3">
        <v>-0.14576095999999999</v>
      </c>
      <c r="C117" s="3">
        <v>0.31366365000000002</v>
      </c>
      <c r="D117" s="3">
        <v>-0.46470466999999999</v>
      </c>
      <c r="E117" s="3">
        <v>0.64214296000000004</v>
      </c>
      <c r="F117" s="3">
        <v>-0.76053042000000004</v>
      </c>
      <c r="G117" s="3">
        <v>0.46900849</v>
      </c>
    </row>
    <row r="118" spans="1:7" x14ac:dyDescent="0.35">
      <c r="A118" s="1" t="s">
        <v>241</v>
      </c>
      <c r="B118" s="3">
        <v>0.30379286</v>
      </c>
      <c r="C118" s="3">
        <v>0.51195921</v>
      </c>
      <c r="D118" s="3">
        <v>0.59339271000000005</v>
      </c>
      <c r="E118" s="3">
        <v>0.55291836999999999</v>
      </c>
      <c r="F118" s="3">
        <v>-0.69962875999999996</v>
      </c>
      <c r="G118" s="3">
        <v>1.3072144999999999</v>
      </c>
    </row>
    <row r="119" spans="1:7" x14ac:dyDescent="0.35">
      <c r="A119" s="1" t="s">
        <v>243</v>
      </c>
      <c r="B119" s="3">
        <v>-0.79455224999999996</v>
      </c>
      <c r="C119" s="3">
        <v>0.86824277999999999</v>
      </c>
      <c r="D119" s="3">
        <v>-0.91512682000000001</v>
      </c>
      <c r="E119" s="3">
        <v>0.36012506</v>
      </c>
      <c r="F119" s="3">
        <v>-2.4962768</v>
      </c>
      <c r="G119" s="3">
        <v>0.90717232000000003</v>
      </c>
    </row>
    <row r="120" spans="1:7" x14ac:dyDescent="0.35">
      <c r="A120" s="1" t="s">
        <v>245</v>
      </c>
      <c r="B120" s="3">
        <v>1.7165904000000001</v>
      </c>
      <c r="C120" s="3">
        <v>0.26245822000000002</v>
      </c>
      <c r="D120" s="3">
        <v>6.5404328999999999</v>
      </c>
      <c r="E120" s="3">
        <v>6.1340000000000005E-11</v>
      </c>
      <c r="F120" s="3">
        <v>1.2021816999999999</v>
      </c>
      <c r="G120" s="3">
        <v>2.2309990000000002</v>
      </c>
    </row>
    <row r="121" spans="1:7" x14ac:dyDescent="0.35">
      <c r="A121" s="1" t="s">
        <v>247</v>
      </c>
      <c r="B121" s="3">
        <v>1.3609312</v>
      </c>
      <c r="C121" s="3">
        <v>0.37817289999999998</v>
      </c>
      <c r="D121" s="3">
        <v>3.5987010000000001</v>
      </c>
      <c r="E121" s="3">
        <v>3.1981000000000002E-4</v>
      </c>
      <c r="F121" s="3">
        <v>0.61972590999999999</v>
      </c>
      <c r="G121" s="3">
        <v>2.1021364</v>
      </c>
    </row>
    <row r="122" spans="1:7" x14ac:dyDescent="0.35">
      <c r="A122" s="1" t="s">
        <v>249</v>
      </c>
      <c r="B122" s="3">
        <v>1.8439496</v>
      </c>
      <c r="C122" s="3">
        <v>0.62131340000000002</v>
      </c>
      <c r="D122" s="3">
        <v>2.9678252000000001</v>
      </c>
      <c r="E122" s="3">
        <v>2.9991499999999999E-3</v>
      </c>
      <c r="F122" s="3">
        <v>0.62619767999999998</v>
      </c>
      <c r="G122" s="3">
        <v>3.0617014999999999</v>
      </c>
    </row>
    <row r="123" spans="1:7" x14ac:dyDescent="0.35">
      <c r="A123" s="1" t="s">
        <v>251</v>
      </c>
      <c r="B123" s="3">
        <v>0.20933567</v>
      </c>
      <c r="C123" s="3">
        <v>0.21110666</v>
      </c>
      <c r="D123" s="3">
        <v>0.99161089999999996</v>
      </c>
      <c r="E123" s="3">
        <v>0.32138737000000001</v>
      </c>
      <c r="F123" s="3">
        <v>-0.20442579</v>
      </c>
      <c r="G123" s="3">
        <v>0.62309711999999995</v>
      </c>
    </row>
    <row r="124" spans="1:7" x14ac:dyDescent="0.35">
      <c r="A124" s="1" t="s">
        <v>253</v>
      </c>
      <c r="B124" s="3">
        <v>1.1138589000000001</v>
      </c>
      <c r="C124" s="3">
        <v>0.26496806000000001</v>
      </c>
      <c r="D124" s="3">
        <v>4.2037478999999998</v>
      </c>
      <c r="E124" s="3">
        <v>2.6250000000000001E-5</v>
      </c>
      <c r="F124" s="3">
        <v>0.59453107999999999</v>
      </c>
      <c r="G124" s="3">
        <v>1.6331868</v>
      </c>
    </row>
    <row r="125" spans="1:7" x14ac:dyDescent="0.35">
      <c r="A125" s="1" t="s">
        <v>255</v>
      </c>
      <c r="B125" s="3">
        <v>-0.14160655999999999</v>
      </c>
      <c r="C125" s="3">
        <v>0.40386843</v>
      </c>
      <c r="D125" s="3">
        <v>-0.35062547999999999</v>
      </c>
      <c r="E125" s="3">
        <v>0.72586934000000003</v>
      </c>
      <c r="F125" s="3">
        <v>-0.93317413999999999</v>
      </c>
      <c r="G125" s="3">
        <v>0.64996102</v>
      </c>
    </row>
    <row r="126" spans="1:7" x14ac:dyDescent="0.35">
      <c r="A126" s="1" t="s">
        <v>257</v>
      </c>
      <c r="B126" s="3">
        <v>1.5944692</v>
      </c>
      <c r="C126" s="3">
        <v>0.39710634</v>
      </c>
      <c r="D126" s="3">
        <v>4.0152197000000003</v>
      </c>
      <c r="E126" s="3">
        <v>5.9389999999999999E-5</v>
      </c>
      <c r="F126" s="3">
        <v>0.81615506999999998</v>
      </c>
      <c r="G126" s="3">
        <v>2.3727833</v>
      </c>
    </row>
    <row r="127" spans="1:7" x14ac:dyDescent="0.35">
      <c r="A127" s="1" t="s">
        <v>259</v>
      </c>
      <c r="B127" s="3">
        <v>0.46511521</v>
      </c>
      <c r="C127" s="3">
        <v>0.19588117999999999</v>
      </c>
      <c r="D127" s="3">
        <v>2.3744762000000001</v>
      </c>
      <c r="E127" s="3">
        <v>1.7573869999999998E-2</v>
      </c>
      <c r="F127" s="3">
        <v>8.1195149999999994E-2</v>
      </c>
      <c r="G127" s="3">
        <v>0.84903527999999995</v>
      </c>
    </row>
    <row r="128" spans="1:7" x14ac:dyDescent="0.35">
      <c r="A128" s="1" t="s">
        <v>261</v>
      </c>
      <c r="B128" s="3">
        <v>-0.41044808999999999</v>
      </c>
      <c r="C128" s="3">
        <v>0.12311024</v>
      </c>
      <c r="D128" s="3">
        <v>-3.3339881</v>
      </c>
      <c r="E128" s="3">
        <v>8.5610000000000005E-4</v>
      </c>
      <c r="F128" s="3">
        <v>-0.65173972999999996</v>
      </c>
      <c r="G128" s="3">
        <v>-0.16915645000000001</v>
      </c>
    </row>
    <row r="129" spans="1:7" x14ac:dyDescent="0.35">
      <c r="A129" s="1" t="s">
        <v>263</v>
      </c>
      <c r="B129" s="3">
        <v>0.15476216000000001</v>
      </c>
      <c r="C129" s="3">
        <v>0.60150546000000005</v>
      </c>
      <c r="D129" s="3">
        <v>0.25729137000000002</v>
      </c>
      <c r="E129" s="3">
        <v>0.79695384999999996</v>
      </c>
      <c r="F129" s="3">
        <v>-1.0241669</v>
      </c>
      <c r="G129" s="3">
        <v>1.3336912000000001</v>
      </c>
    </row>
    <row r="130" spans="1:7" x14ac:dyDescent="0.35">
      <c r="A130" s="1" t="s">
        <v>265</v>
      </c>
      <c r="B130" s="3">
        <v>0.95374908000000003</v>
      </c>
      <c r="C130" s="3">
        <v>0.36323589000000001</v>
      </c>
      <c r="D130" s="3">
        <v>2.6257016000000002</v>
      </c>
      <c r="E130" s="3">
        <v>8.6470599999999998E-3</v>
      </c>
      <c r="F130" s="3">
        <v>0.24181981</v>
      </c>
      <c r="G130" s="3">
        <v>1.6656784</v>
      </c>
    </row>
    <row r="131" spans="1:7" x14ac:dyDescent="0.35">
      <c r="A131" s="1" t="s">
        <v>267</v>
      </c>
      <c r="B131" s="3">
        <v>1.42319</v>
      </c>
      <c r="C131" s="3">
        <v>0.47452016000000002</v>
      </c>
      <c r="D131" s="3">
        <v>2.9992193</v>
      </c>
      <c r="E131" s="3">
        <v>2.7067200000000001E-3</v>
      </c>
      <c r="F131" s="3">
        <v>0.49314759000000002</v>
      </c>
      <c r="G131" s="3">
        <v>2.3532324</v>
      </c>
    </row>
    <row r="132" spans="1:7" x14ac:dyDescent="0.35">
      <c r="A132" s="1" t="s">
        <v>269</v>
      </c>
      <c r="B132" s="3">
        <v>0.92264014999999999</v>
      </c>
      <c r="C132" s="3">
        <v>0.29879338</v>
      </c>
      <c r="D132" s="3">
        <v>3.0878868000000002</v>
      </c>
      <c r="E132" s="3">
        <v>2.01585E-3</v>
      </c>
      <c r="F132" s="3">
        <v>0.33701587999999999</v>
      </c>
      <c r="G132" s="3">
        <v>1.5082644000000001</v>
      </c>
    </row>
    <row r="133" spans="1:7" x14ac:dyDescent="0.35">
      <c r="A133" s="1" t="s">
        <v>271</v>
      </c>
      <c r="B133" s="3">
        <v>1.5002618999999999</v>
      </c>
      <c r="C133" s="3">
        <v>0.5930375</v>
      </c>
      <c r="D133" s="3">
        <v>2.5297926999999998</v>
      </c>
      <c r="E133" s="3">
        <v>1.141299E-2</v>
      </c>
      <c r="F133" s="3">
        <v>0.33792979000000001</v>
      </c>
      <c r="G133" s="3">
        <v>2.6625941000000002</v>
      </c>
    </row>
    <row r="134" spans="1:7" x14ac:dyDescent="0.35">
      <c r="A134" s="1" t="s">
        <v>273</v>
      </c>
      <c r="B134" s="3">
        <v>1.4192916</v>
      </c>
      <c r="C134" s="3">
        <v>0.56215530999999996</v>
      </c>
      <c r="D134" s="3">
        <v>2.5247321999999999</v>
      </c>
      <c r="E134" s="3">
        <v>1.1578649999999999E-2</v>
      </c>
      <c r="F134" s="3">
        <v>0.31748745</v>
      </c>
      <c r="G134" s="3">
        <v>2.5210957999999999</v>
      </c>
    </row>
    <row r="135" spans="1:7" x14ac:dyDescent="0.35">
      <c r="A135" s="1" t="s">
        <v>275</v>
      </c>
      <c r="B135" s="3">
        <v>1.8258928999999999</v>
      </c>
      <c r="C135" s="3">
        <v>0.41354010000000002</v>
      </c>
      <c r="D135" s="3">
        <v>4.4152741000000004</v>
      </c>
      <c r="E135" s="3">
        <v>1.009E-5</v>
      </c>
      <c r="F135" s="3">
        <v>1.0153692000000001</v>
      </c>
      <c r="G135" s="3">
        <v>2.6364166</v>
      </c>
    </row>
    <row r="136" spans="1:7" x14ac:dyDescent="0.35">
      <c r="A136" s="1" t="s">
        <v>277</v>
      </c>
      <c r="B136" s="3">
        <v>1.7708511</v>
      </c>
      <c r="C136" s="3">
        <v>0.53218869999999996</v>
      </c>
      <c r="D136" s="3">
        <v>3.3274872000000002</v>
      </c>
      <c r="E136" s="3">
        <v>8.7633000000000003E-4</v>
      </c>
      <c r="F136" s="3">
        <v>0.72778041999999998</v>
      </c>
      <c r="G136" s="3">
        <v>2.8139218000000001</v>
      </c>
    </row>
    <row r="137" spans="1:7" x14ac:dyDescent="0.35">
      <c r="A137" s="1" t="s">
        <v>279</v>
      </c>
      <c r="B137" s="3">
        <v>0.22792898</v>
      </c>
      <c r="C137" s="3">
        <v>0.39518235000000002</v>
      </c>
      <c r="D137" s="3">
        <v>0.57676912000000002</v>
      </c>
      <c r="E137" s="3">
        <v>0.56409544</v>
      </c>
      <c r="F137" s="3">
        <v>-0.54661420000000005</v>
      </c>
      <c r="G137" s="3">
        <v>1.0024721999999999</v>
      </c>
    </row>
    <row r="138" spans="1:7" x14ac:dyDescent="0.35">
      <c r="A138" s="1" t="s">
        <v>281</v>
      </c>
      <c r="B138" s="3">
        <v>-0.59367888000000002</v>
      </c>
      <c r="C138" s="3">
        <v>0.26249939</v>
      </c>
      <c r="D138" s="3">
        <v>-2.2616391</v>
      </c>
      <c r="E138" s="3">
        <v>2.3719710000000001E-2</v>
      </c>
      <c r="F138" s="3">
        <v>-1.1081681999999999</v>
      </c>
      <c r="G138" s="3">
        <v>-7.9189529999999994E-2</v>
      </c>
    </row>
    <row r="139" spans="1:7" x14ac:dyDescent="0.35">
      <c r="A139" s="1" t="s">
        <v>283</v>
      </c>
      <c r="B139" s="3">
        <v>0.63229626999999999</v>
      </c>
      <c r="C139" s="3">
        <v>0.14867475999999999</v>
      </c>
      <c r="D139" s="3">
        <v>4.2528823999999998</v>
      </c>
      <c r="E139" s="3">
        <v>2.1100000000000001E-5</v>
      </c>
      <c r="F139" s="3">
        <v>0.34089910000000001</v>
      </c>
      <c r="G139" s="3">
        <v>0.92369345000000003</v>
      </c>
    </row>
    <row r="140" spans="1:7" x14ac:dyDescent="0.35">
      <c r="A140" s="1" t="s">
        <v>285</v>
      </c>
      <c r="B140" s="3">
        <v>0.89106883000000003</v>
      </c>
      <c r="C140" s="3">
        <v>0.46729676999999997</v>
      </c>
      <c r="D140" s="3">
        <v>1.9068585</v>
      </c>
      <c r="E140" s="3">
        <v>5.6538909999999998E-2</v>
      </c>
      <c r="F140" s="3">
        <v>-2.4816000000000001E-2</v>
      </c>
      <c r="G140" s="3">
        <v>1.8069537</v>
      </c>
    </row>
    <row r="141" spans="1:7" x14ac:dyDescent="0.35">
      <c r="A141" s="1" t="s">
        <v>287</v>
      </c>
      <c r="B141" s="3">
        <v>2.2884943</v>
      </c>
      <c r="C141" s="3">
        <v>0.59124189999999999</v>
      </c>
      <c r="D141" s="3">
        <v>3.8706564999999999</v>
      </c>
      <c r="E141" s="3">
        <v>1.0854E-4</v>
      </c>
      <c r="F141" s="3">
        <v>1.1296815</v>
      </c>
      <c r="G141" s="3">
        <v>3.4473072</v>
      </c>
    </row>
    <row r="142" spans="1:7" x14ac:dyDescent="0.35">
      <c r="A142" s="1" t="s">
        <v>289</v>
      </c>
      <c r="B142" s="3">
        <v>2.4635125000000002</v>
      </c>
      <c r="C142" s="3">
        <v>0.65355423999999995</v>
      </c>
      <c r="D142" s="3">
        <v>3.7694078000000002</v>
      </c>
      <c r="E142" s="3">
        <v>1.6364E-4</v>
      </c>
      <c r="F142" s="3">
        <v>1.1825696999999999</v>
      </c>
      <c r="G142" s="3">
        <v>3.7444552999999998</v>
      </c>
    </row>
    <row r="143" spans="1:7" x14ac:dyDescent="0.35">
      <c r="A143" s="1" t="s">
        <v>291</v>
      </c>
      <c r="B143" s="3">
        <v>0.27154731999999998</v>
      </c>
      <c r="C143" s="3">
        <v>0.87239959</v>
      </c>
      <c r="D143" s="3">
        <v>0.31126483999999999</v>
      </c>
      <c r="E143" s="3">
        <v>0.75559929000000003</v>
      </c>
      <c r="F143" s="3">
        <v>-1.4383245</v>
      </c>
      <c r="G143" s="3">
        <v>1.9814191000000001</v>
      </c>
    </row>
    <row r="144" spans="1:7" x14ac:dyDescent="0.35">
      <c r="A144" s="1" t="s">
        <v>293</v>
      </c>
      <c r="B144" s="3">
        <v>0.89144939000000001</v>
      </c>
      <c r="C144" s="3">
        <v>0.18674254000000001</v>
      </c>
      <c r="D144" s="3">
        <v>4.7736814000000001</v>
      </c>
      <c r="E144" s="3">
        <v>1.809E-6</v>
      </c>
      <c r="F144" s="3">
        <v>0.52544073999999996</v>
      </c>
      <c r="G144" s="3">
        <v>1.257458</v>
      </c>
    </row>
    <row r="145" spans="1:7" x14ac:dyDescent="0.35">
      <c r="A145" s="1" t="s">
        <v>295</v>
      </c>
      <c r="B145" s="3">
        <v>-1.0609542000000001</v>
      </c>
      <c r="C145" s="3">
        <v>0.46163232999999998</v>
      </c>
      <c r="D145" s="3">
        <v>-2.2982665999999998</v>
      </c>
      <c r="E145" s="3">
        <v>2.1546619999999999E-2</v>
      </c>
      <c r="F145" s="3">
        <v>-1.9657369</v>
      </c>
      <c r="G145" s="3">
        <v>-0.15617141000000001</v>
      </c>
    </row>
    <row r="146" spans="1:7" x14ac:dyDescent="0.35">
      <c r="A146" s="1" t="s">
        <v>297</v>
      </c>
      <c r="B146" s="3">
        <v>0.81493139999999997</v>
      </c>
      <c r="C146" s="3">
        <v>0.74432935</v>
      </c>
      <c r="D146" s="3">
        <v>1.0948532</v>
      </c>
      <c r="E146" s="3">
        <v>0.27358093999999999</v>
      </c>
      <c r="F146" s="3">
        <v>-0.64392731999999997</v>
      </c>
      <c r="G146" s="3">
        <v>2.2737900999999998</v>
      </c>
    </row>
    <row r="147" spans="1:7" x14ac:dyDescent="0.35">
      <c r="A147" s="1" t="s">
        <v>299</v>
      </c>
      <c r="B147" s="3">
        <v>1.0588735</v>
      </c>
      <c r="C147" s="3">
        <v>0.43209826000000001</v>
      </c>
      <c r="D147" s="3">
        <v>2.4505387999999999</v>
      </c>
      <c r="E147" s="3">
        <v>1.4264260000000001E-2</v>
      </c>
      <c r="F147" s="3">
        <v>0.21197651000000001</v>
      </c>
      <c r="G147" s="3">
        <v>1.9057706000000001</v>
      </c>
    </row>
    <row r="148" spans="1:7" x14ac:dyDescent="0.35">
      <c r="A148" s="1" t="s">
        <v>301</v>
      </c>
      <c r="B148" s="3">
        <v>0.30841759000000002</v>
      </c>
      <c r="C148" s="3">
        <v>0.44824067000000001</v>
      </c>
      <c r="D148" s="3">
        <v>0.68806248000000003</v>
      </c>
      <c r="E148" s="3">
        <v>0.49141343999999998</v>
      </c>
      <c r="F148" s="3">
        <v>-0.57011798000000002</v>
      </c>
      <c r="G148" s="3">
        <v>1.1869531</v>
      </c>
    </row>
    <row r="149" spans="1:7" x14ac:dyDescent="0.35">
      <c r="A149" s="1" t="s">
        <v>303</v>
      </c>
      <c r="B149" s="3">
        <v>-0.65370271000000002</v>
      </c>
      <c r="C149" s="3">
        <v>0.2110303</v>
      </c>
      <c r="D149" s="3">
        <v>-3.0976723000000002</v>
      </c>
      <c r="E149" s="3">
        <v>1.9504699999999999E-3</v>
      </c>
      <c r="F149" s="3">
        <v>-1.0673144999999999</v>
      </c>
      <c r="G149" s="3">
        <v>-0.24009093000000001</v>
      </c>
    </row>
    <row r="150" spans="1:7" x14ac:dyDescent="0.35">
      <c r="A150" s="1" t="s">
        <v>305</v>
      </c>
      <c r="B150" s="3">
        <v>0.70019215999999995</v>
      </c>
      <c r="C150" s="3">
        <v>0.23617178</v>
      </c>
      <c r="D150" s="3">
        <v>2.9647578999999999</v>
      </c>
      <c r="E150" s="3">
        <v>3.0292100000000001E-3</v>
      </c>
      <c r="F150" s="3">
        <v>0.23730397</v>
      </c>
      <c r="G150" s="3">
        <v>1.1630803000000001</v>
      </c>
    </row>
    <row r="151" spans="1:7" x14ac:dyDescent="0.35">
      <c r="A151" s="1" t="s">
        <v>307</v>
      </c>
      <c r="B151" s="3">
        <v>1.3586322</v>
      </c>
      <c r="C151" s="3">
        <v>0.36980378000000003</v>
      </c>
      <c r="D151" s="3">
        <v>3.6739274000000002</v>
      </c>
      <c r="E151" s="3">
        <v>2.3885000000000001E-4</v>
      </c>
      <c r="F151" s="3">
        <v>0.63383016000000003</v>
      </c>
      <c r="G151" s="3">
        <v>2.0834343</v>
      </c>
    </row>
    <row r="152" spans="1:7" x14ac:dyDescent="0.35">
      <c r="A152" s="1" t="s">
        <v>309</v>
      </c>
      <c r="B152" s="3">
        <v>8.3955989999999994E-2</v>
      </c>
      <c r="C152" s="3">
        <v>0.50338028999999995</v>
      </c>
      <c r="D152" s="3">
        <v>0.16678441999999999</v>
      </c>
      <c r="E152" s="3">
        <v>0.86753966999999998</v>
      </c>
      <c r="F152" s="3">
        <v>-0.90265125000000002</v>
      </c>
      <c r="G152" s="3">
        <v>1.0705632</v>
      </c>
    </row>
    <row r="153" spans="1:7" x14ac:dyDescent="0.35">
      <c r="A153" s="1" t="s">
        <v>311</v>
      </c>
      <c r="B153" s="3">
        <v>-0.72949991000000003</v>
      </c>
      <c r="C153" s="3">
        <v>0.17280556</v>
      </c>
      <c r="D153" s="3">
        <v>-4.2215071000000002</v>
      </c>
      <c r="E153" s="3">
        <v>2.427E-5</v>
      </c>
      <c r="F153" s="3">
        <v>-1.0681925999999999</v>
      </c>
      <c r="G153" s="3">
        <v>-0.39080724</v>
      </c>
    </row>
    <row r="154" spans="1:7" x14ac:dyDescent="0.35">
      <c r="A154" s="1" t="s">
        <v>313</v>
      </c>
      <c r="B154" s="3">
        <v>0.12290582</v>
      </c>
      <c r="C154" s="3">
        <v>0.32196863999999997</v>
      </c>
      <c r="D154" s="3">
        <v>0.38173225999999999</v>
      </c>
      <c r="E154" s="3">
        <v>0.70265997000000002</v>
      </c>
      <c r="F154" s="3">
        <v>-0.50814112</v>
      </c>
      <c r="G154" s="3">
        <v>0.75395274999999995</v>
      </c>
    </row>
    <row r="155" spans="1:7" x14ac:dyDescent="0.35">
      <c r="A155" s="1" t="s">
        <v>315</v>
      </c>
      <c r="B155" s="3">
        <v>1.1230426</v>
      </c>
      <c r="C155" s="3">
        <v>0.15388895</v>
      </c>
      <c r="D155" s="3">
        <v>7.2977467000000003</v>
      </c>
      <c r="E155" s="3">
        <v>2.9259999999999999E-13</v>
      </c>
      <c r="F155" s="3">
        <v>0.82142577000000006</v>
      </c>
      <c r="G155" s="3">
        <v>1.4246593999999999</v>
      </c>
    </row>
    <row r="156" spans="1:7" x14ac:dyDescent="0.35">
      <c r="A156" s="1" t="s">
        <v>317</v>
      </c>
      <c r="B156" s="3">
        <v>-0.17957898999999999</v>
      </c>
      <c r="C156" s="3">
        <v>0.81340511000000004</v>
      </c>
      <c r="D156" s="3">
        <v>-0.22077436</v>
      </c>
      <c r="E156" s="3">
        <v>0.82526812999999999</v>
      </c>
      <c r="F156" s="3">
        <v>-1.7738236999999999</v>
      </c>
      <c r="G156" s="3">
        <v>1.4146657</v>
      </c>
    </row>
    <row r="157" spans="1:7" x14ac:dyDescent="0.35">
      <c r="A157" s="1" t="s">
        <v>319</v>
      </c>
      <c r="B157" s="3">
        <v>0.96774442000000005</v>
      </c>
      <c r="C157" s="3">
        <v>0.45466937000000002</v>
      </c>
      <c r="D157" s="3">
        <v>2.1284575000000001</v>
      </c>
      <c r="E157" s="3">
        <v>3.3299170000000003E-2</v>
      </c>
      <c r="F157" s="3">
        <v>7.6608830000000003E-2</v>
      </c>
      <c r="G157" s="3">
        <v>1.8588800000000001</v>
      </c>
    </row>
    <row r="158" spans="1:7" x14ac:dyDescent="0.35">
      <c r="A158" s="1" t="s">
        <v>321</v>
      </c>
      <c r="B158" s="3">
        <v>0.43166975000000002</v>
      </c>
      <c r="C158" s="3">
        <v>0.21988595</v>
      </c>
      <c r="D158" s="3">
        <v>1.9631529000000001</v>
      </c>
      <c r="E158" s="3">
        <v>4.9628409999999998E-2</v>
      </c>
      <c r="F158" s="3">
        <v>7.0120000000000002E-4</v>
      </c>
      <c r="G158" s="3">
        <v>0.86263829999999997</v>
      </c>
    </row>
    <row r="159" spans="1:7" x14ac:dyDescent="0.35">
      <c r="A159" s="1" t="s">
        <v>323</v>
      </c>
      <c r="B159" s="3">
        <v>0.56421690999999996</v>
      </c>
      <c r="C159" s="3">
        <v>0.70061430999999996</v>
      </c>
      <c r="D159" s="3">
        <v>0.80531741000000001</v>
      </c>
      <c r="E159" s="3">
        <v>0.42063654</v>
      </c>
      <c r="F159" s="3">
        <v>-0.80896190999999995</v>
      </c>
      <c r="G159" s="3">
        <v>1.9373956999999999</v>
      </c>
    </row>
    <row r="160" spans="1:7" x14ac:dyDescent="0.35">
      <c r="A160" s="1" t="s">
        <v>325</v>
      </c>
      <c r="B160" s="3">
        <v>-1.4343637</v>
      </c>
      <c r="C160" s="3">
        <v>0.80524249999999997</v>
      </c>
      <c r="D160" s="3">
        <v>-1.7812817000000001</v>
      </c>
      <c r="E160" s="3">
        <v>7.4866440000000006E-2</v>
      </c>
      <c r="F160" s="3">
        <v>-3.01261</v>
      </c>
      <c r="G160" s="3">
        <v>0.14388255999999999</v>
      </c>
    </row>
    <row r="161" spans="1:7" x14ac:dyDescent="0.35">
      <c r="A161" s="1" t="s">
        <v>327</v>
      </c>
      <c r="B161" s="3">
        <v>-0.12104909</v>
      </c>
      <c r="C161" s="3">
        <v>0.33914403999999998</v>
      </c>
      <c r="D161" s="3">
        <v>-0.35692531999999999</v>
      </c>
      <c r="E161" s="3">
        <v>0.72114772000000005</v>
      </c>
      <c r="F161" s="3">
        <v>-0.78575919999999999</v>
      </c>
      <c r="G161" s="3">
        <v>0.54366101</v>
      </c>
    </row>
    <row r="162" spans="1:7" x14ac:dyDescent="0.35">
      <c r="A162" s="1" t="s">
        <v>329</v>
      </c>
      <c r="B162" s="3">
        <v>1.5118971999999999</v>
      </c>
      <c r="C162" s="3">
        <v>0.22511795000000001</v>
      </c>
      <c r="D162" s="3">
        <v>6.7160223999999999</v>
      </c>
      <c r="E162" s="3">
        <v>1.868E-11</v>
      </c>
      <c r="F162" s="3">
        <v>1.0706741</v>
      </c>
      <c r="G162" s="3">
        <v>1.9531202999999999</v>
      </c>
    </row>
    <row r="163" spans="1:7" x14ac:dyDescent="0.35">
      <c r="A163" s="1" t="s">
        <v>331</v>
      </c>
      <c r="B163" s="3">
        <v>1.9851890000000001</v>
      </c>
      <c r="C163" s="3">
        <v>0.65698060000000003</v>
      </c>
      <c r="D163" s="3">
        <v>3.0216858000000002</v>
      </c>
      <c r="E163" s="3">
        <v>2.5137100000000002E-3</v>
      </c>
      <c r="F163" s="3">
        <v>0.69753063999999998</v>
      </c>
      <c r="G163" s="3">
        <v>3.2728473</v>
      </c>
    </row>
    <row r="164" spans="1:7" x14ac:dyDescent="0.35">
      <c r="A164" s="1" t="s">
        <v>333</v>
      </c>
      <c r="B164" s="3">
        <v>1.0376084999999999</v>
      </c>
      <c r="C164" s="3">
        <v>0.23876649</v>
      </c>
      <c r="D164" s="3">
        <v>4.3457042000000001</v>
      </c>
      <c r="E164" s="3">
        <v>1.3879999999999999E-5</v>
      </c>
      <c r="F164" s="3">
        <v>0.56963481000000005</v>
      </c>
      <c r="G164" s="3">
        <v>1.5055822000000001</v>
      </c>
    </row>
  </sheetData>
  <mergeCells count="1">
    <mergeCell ref="A1:F1"/>
  </mergeCells>
  <pageMargins left="0.7" right="0.7" top="0.75" bottom="0.75" header="0.3" footer="0.3"/>
  <pageSetup paperSize="9" scale="93" orientation="portrait" r:id="rId1"/>
  <headerFooter>
    <oddHeader>&amp;C&amp;"Calibri"&amp;10&amp;K000000OFFICIAL-SENSITIVE&amp;1#_x000D_&amp;"Calibri"&amp;11&amp;K000000</oddHeader>
    <oddFooter>&amp;C&amp;"Calibri"&amp;11&amp;K000000_x000D_&amp;1#&amp;"Calibri"&amp;10&amp;K000000OFFICIAL-SENSITIVE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O43"/>
  <sheetViews>
    <sheetView zoomScaleNormal="100" workbookViewId="0">
      <selection sqref="A1:O1"/>
    </sheetView>
  </sheetViews>
  <sheetFormatPr defaultColWidth="11" defaultRowHeight="15.5" x14ac:dyDescent="0.35"/>
  <cols>
    <col min="1" max="1" width="11.5" customWidth="1"/>
    <col min="2" max="2" width="9.5" customWidth="1"/>
    <col min="3" max="3" width="5.25" customWidth="1"/>
    <col min="4" max="4" width="10.33203125" customWidth="1"/>
    <col min="5" max="5" width="10.5" customWidth="1"/>
    <col min="6" max="6" width="1.5" customWidth="1"/>
    <col min="7" max="7" width="10.25" customWidth="1"/>
    <col min="8" max="8" width="11.5" customWidth="1"/>
    <col min="9" max="9" width="1.58203125" customWidth="1"/>
    <col min="10" max="10" width="9.75" customWidth="1"/>
    <col min="11" max="11" width="12.75" customWidth="1"/>
    <col min="12" max="12" width="3.08203125" customWidth="1"/>
    <col min="14" max="14" width="5.33203125" bestFit="1" customWidth="1"/>
  </cols>
  <sheetData>
    <row r="1" spans="1:15" x14ac:dyDescent="0.35">
      <c r="A1" s="138" t="s">
        <v>817</v>
      </c>
      <c r="B1" s="138"/>
      <c r="C1" s="138"/>
      <c r="D1" s="138"/>
      <c r="E1" s="138"/>
      <c r="F1" s="138"/>
      <c r="G1" s="138"/>
      <c r="H1" s="138"/>
      <c r="I1" s="138"/>
      <c r="J1" s="138"/>
      <c r="K1" s="138"/>
      <c r="L1" s="138"/>
      <c r="M1" s="138"/>
      <c r="N1" s="138"/>
      <c r="O1" s="138"/>
    </row>
    <row r="2" spans="1:15" x14ac:dyDescent="0.35">
      <c r="A2" s="29" t="s">
        <v>818</v>
      </c>
      <c r="B2" s="30" t="s">
        <v>819</v>
      </c>
      <c r="C2" s="18"/>
      <c r="D2" s="29" t="s">
        <v>0</v>
      </c>
      <c r="E2" s="30" t="s">
        <v>819</v>
      </c>
      <c r="F2" s="18"/>
      <c r="G2" s="29" t="s">
        <v>0</v>
      </c>
      <c r="H2" s="30" t="s">
        <v>819</v>
      </c>
      <c r="I2" s="18"/>
      <c r="J2" s="29" t="s">
        <v>0</v>
      </c>
      <c r="K2" s="30" t="s">
        <v>819</v>
      </c>
      <c r="N2" s="28"/>
    </row>
    <row r="3" spans="1:15" x14ac:dyDescent="0.35">
      <c r="A3" s="18" t="s">
        <v>181</v>
      </c>
      <c r="B3" s="23">
        <v>-59.617691284087115</v>
      </c>
      <c r="D3" s="18" t="s">
        <v>207</v>
      </c>
      <c r="E3" s="23">
        <v>-29.501607299201936</v>
      </c>
      <c r="G3" s="18" t="s">
        <v>55</v>
      </c>
      <c r="H3" s="23">
        <v>-16.637763172524</v>
      </c>
      <c r="J3" s="18" t="s">
        <v>101</v>
      </c>
      <c r="K3" s="23">
        <v>-2.5464135270156341</v>
      </c>
    </row>
    <row r="4" spans="1:15" x14ac:dyDescent="0.35">
      <c r="A4" s="18" t="s">
        <v>53</v>
      </c>
      <c r="B4" s="23">
        <v>-58.569120435957011</v>
      </c>
      <c r="D4" s="18" t="s">
        <v>37</v>
      </c>
      <c r="E4" s="23">
        <v>-29.383358219798072</v>
      </c>
      <c r="G4" s="18" t="s">
        <v>305</v>
      </c>
      <c r="H4" s="23">
        <v>-16.058330577741909</v>
      </c>
      <c r="J4" s="18" t="s">
        <v>309</v>
      </c>
      <c r="K4" s="23">
        <v>-2.077026151461292</v>
      </c>
    </row>
    <row r="5" spans="1:15" x14ac:dyDescent="0.35">
      <c r="A5" s="18" t="s">
        <v>69</v>
      </c>
      <c r="B5" s="23">
        <v>-57.481123256653213</v>
      </c>
      <c r="D5" s="18" t="s">
        <v>23</v>
      </c>
      <c r="E5" s="23">
        <v>-29.238857804336703</v>
      </c>
      <c r="G5" s="18" t="s">
        <v>161</v>
      </c>
      <c r="H5" s="23">
        <v>-15.274164523081325</v>
      </c>
      <c r="J5" s="18" t="s">
        <v>211</v>
      </c>
      <c r="K5" s="23">
        <v>-1.6556223953856919</v>
      </c>
    </row>
    <row r="6" spans="1:15" x14ac:dyDescent="0.35">
      <c r="A6" s="18" t="s">
        <v>137</v>
      </c>
      <c r="B6" s="23">
        <v>-52.818507342324537</v>
      </c>
      <c r="D6" s="18" t="s">
        <v>247</v>
      </c>
      <c r="E6" s="23">
        <v>-28.839535808253082</v>
      </c>
      <c r="G6" s="18" t="s">
        <v>283</v>
      </c>
      <c r="H6" s="23">
        <v>-14.621345820819442</v>
      </c>
      <c r="J6" s="18" t="s">
        <v>205</v>
      </c>
      <c r="K6" s="23">
        <v>-0.81309832680644956</v>
      </c>
    </row>
    <row r="7" spans="1:15" x14ac:dyDescent="0.35">
      <c r="A7" s="18" t="s">
        <v>51</v>
      </c>
      <c r="B7" s="23">
        <v>-50.158904180350163</v>
      </c>
      <c r="D7" s="18" t="s">
        <v>307</v>
      </c>
      <c r="E7" s="23">
        <v>-28.798624575719632</v>
      </c>
      <c r="G7" s="18" t="s">
        <v>73</v>
      </c>
      <c r="H7" s="23">
        <v>-14.11213470844327</v>
      </c>
      <c r="J7" s="18" t="s">
        <v>123</v>
      </c>
      <c r="K7" s="23">
        <v>0.27020514784270588</v>
      </c>
    </row>
    <row r="8" spans="1:15" x14ac:dyDescent="0.35">
      <c r="A8" s="18" t="s">
        <v>35</v>
      </c>
      <c r="B8" s="23">
        <v>-49.372215013728606</v>
      </c>
      <c r="D8" s="18" t="s">
        <v>145</v>
      </c>
      <c r="E8" s="23">
        <v>-27.555222209091635</v>
      </c>
      <c r="G8" s="18" t="s">
        <v>111</v>
      </c>
      <c r="H8" s="23">
        <v>-13.752908294357324</v>
      </c>
      <c r="J8" s="18" t="s">
        <v>89</v>
      </c>
      <c r="K8" s="23">
        <v>0.71800941497217607</v>
      </c>
    </row>
    <row r="9" spans="1:15" x14ac:dyDescent="0.35">
      <c r="A9" s="18" t="s">
        <v>45</v>
      </c>
      <c r="B9" s="23">
        <v>-47.080324306454756</v>
      </c>
      <c r="D9" s="18" t="s">
        <v>115</v>
      </c>
      <c r="E9" s="23">
        <v>-27.32534959911057</v>
      </c>
      <c r="G9" s="18" t="s">
        <v>139</v>
      </c>
      <c r="H9" s="23">
        <v>-13.61662520088711</v>
      </c>
      <c r="J9" s="18" t="s">
        <v>95</v>
      </c>
      <c r="K9" s="23">
        <v>1.0718647487488075</v>
      </c>
    </row>
    <row r="10" spans="1:15" x14ac:dyDescent="0.35">
      <c r="A10" s="18" t="s">
        <v>289</v>
      </c>
      <c r="B10" s="23">
        <v>-45.983364659282969</v>
      </c>
      <c r="D10" s="18" t="s">
        <v>127</v>
      </c>
      <c r="E10" s="23">
        <v>-26.044091393290316</v>
      </c>
      <c r="G10" s="18" t="s">
        <v>31</v>
      </c>
      <c r="H10" s="23">
        <v>-13.554894975195475</v>
      </c>
      <c r="J10" s="18" t="s">
        <v>97</v>
      </c>
      <c r="K10" s="23">
        <v>1.1465356591165765</v>
      </c>
    </row>
    <row r="11" spans="1:15" x14ac:dyDescent="0.35">
      <c r="A11" s="18" t="s">
        <v>195</v>
      </c>
      <c r="B11" s="23">
        <v>-44.396749543916094</v>
      </c>
      <c r="D11" s="18" t="s">
        <v>121</v>
      </c>
      <c r="E11" s="23">
        <v>-25.289905940022283</v>
      </c>
      <c r="G11" s="18" t="s">
        <v>99</v>
      </c>
      <c r="H11" s="23">
        <v>-13.375843422110156</v>
      </c>
      <c r="J11" s="18" t="s">
        <v>327</v>
      </c>
      <c r="K11" s="23">
        <v>3.0724829284239918</v>
      </c>
    </row>
    <row r="12" spans="1:15" x14ac:dyDescent="0.35">
      <c r="A12" s="18" t="s">
        <v>203</v>
      </c>
      <c r="B12" s="23">
        <v>-43.969562997303193</v>
      </c>
      <c r="D12" s="18" t="s">
        <v>131</v>
      </c>
      <c r="E12" s="23">
        <v>-25.047954853458364</v>
      </c>
      <c r="G12" s="18" t="s">
        <v>323</v>
      </c>
      <c r="H12" s="23">
        <v>-13.155778302955589</v>
      </c>
      <c r="J12" s="18" t="s">
        <v>169</v>
      </c>
      <c r="K12" s="23">
        <v>3.3046132085521984</v>
      </c>
    </row>
    <row r="13" spans="1:15" x14ac:dyDescent="0.35">
      <c r="A13" s="18" t="s">
        <v>287</v>
      </c>
      <c r="B13" s="23">
        <v>-43.567422274759068</v>
      </c>
      <c r="D13" s="18" t="s">
        <v>315</v>
      </c>
      <c r="E13" s="23">
        <v>-24.479092685877802</v>
      </c>
      <c r="G13" s="18" t="s">
        <v>231</v>
      </c>
      <c r="H13" s="23">
        <v>-13.045872151816607</v>
      </c>
      <c r="J13" s="18" t="s">
        <v>255</v>
      </c>
      <c r="K13" s="23">
        <v>3.6035738640985748</v>
      </c>
    </row>
    <row r="14" spans="1:15" x14ac:dyDescent="0.35">
      <c r="A14" s="18" t="s">
        <v>77</v>
      </c>
      <c r="B14" s="23">
        <v>-42.598640599071388</v>
      </c>
      <c r="D14" s="18" t="s">
        <v>253</v>
      </c>
      <c r="E14" s="23">
        <v>-24.305503148726714</v>
      </c>
      <c r="G14" s="18" t="s">
        <v>219</v>
      </c>
      <c r="H14" s="23">
        <v>-12.475934617824535</v>
      </c>
      <c r="J14" s="18" t="s">
        <v>39</v>
      </c>
      <c r="K14" s="23">
        <v>3.7091818232609208</v>
      </c>
    </row>
    <row r="15" spans="1:15" x14ac:dyDescent="0.35">
      <c r="A15" s="18" t="s">
        <v>133</v>
      </c>
      <c r="B15" s="23">
        <v>-42.054915910054333</v>
      </c>
      <c r="D15" s="18" t="s">
        <v>225</v>
      </c>
      <c r="E15" s="23">
        <v>-23.388562058223638</v>
      </c>
      <c r="G15" s="18" t="s">
        <v>107</v>
      </c>
      <c r="H15" s="23">
        <v>-12.181252448775037</v>
      </c>
      <c r="J15" s="18" t="s">
        <v>239</v>
      </c>
      <c r="K15" s="23">
        <v>3.7112324333313129</v>
      </c>
    </row>
    <row r="16" spans="1:15" x14ac:dyDescent="0.35">
      <c r="A16" s="18" t="s">
        <v>93</v>
      </c>
      <c r="B16" s="23">
        <v>-41.688345094749081</v>
      </c>
      <c r="D16" s="18" t="s">
        <v>299</v>
      </c>
      <c r="E16" s="23">
        <v>-23.257795522106118</v>
      </c>
      <c r="G16" s="18" t="s">
        <v>49</v>
      </c>
      <c r="H16" s="23">
        <v>-12.166243381461516</v>
      </c>
      <c r="J16" s="18" t="s">
        <v>187</v>
      </c>
      <c r="K16" s="23">
        <v>3.7136593045645316</v>
      </c>
    </row>
    <row r="17" spans="1:11" x14ac:dyDescent="0.35">
      <c r="A17" s="18" t="s">
        <v>75</v>
      </c>
      <c r="B17" s="23">
        <v>-40.978144295073051</v>
      </c>
      <c r="D17" s="18" t="s">
        <v>67</v>
      </c>
      <c r="E17" s="23">
        <v>-23.140218985249927</v>
      </c>
      <c r="G17" s="18" t="s">
        <v>59</v>
      </c>
      <c r="H17" s="23">
        <v>-11.773245281987133</v>
      </c>
      <c r="J17" s="18" t="s">
        <v>317</v>
      </c>
      <c r="K17" s="23">
        <v>4.5917768655183488</v>
      </c>
    </row>
    <row r="18" spans="1:11" x14ac:dyDescent="0.35">
      <c r="A18" s="18" t="s">
        <v>229</v>
      </c>
      <c r="B18" s="23">
        <v>-40.072908241359571</v>
      </c>
      <c r="D18" s="18" t="s">
        <v>333</v>
      </c>
      <c r="E18" s="23">
        <v>-22.848728389416774</v>
      </c>
      <c r="G18" s="18" t="s">
        <v>143</v>
      </c>
      <c r="H18" s="23">
        <v>-11.307429939443015</v>
      </c>
      <c r="J18" s="18" t="s">
        <v>79</v>
      </c>
      <c r="K18" s="23">
        <v>5.1620904571310078</v>
      </c>
    </row>
    <row r="19" spans="1:11" x14ac:dyDescent="0.35">
      <c r="A19" s="18" t="s">
        <v>331</v>
      </c>
      <c r="B19" s="23">
        <v>-39.121934587439441</v>
      </c>
      <c r="D19" s="18" t="s">
        <v>233</v>
      </c>
      <c r="E19" s="23">
        <v>-22.757647741421462</v>
      </c>
      <c r="G19" s="18" t="s">
        <v>85</v>
      </c>
      <c r="H19" s="23">
        <v>-11.030528993458343</v>
      </c>
      <c r="J19" s="18" t="s">
        <v>201</v>
      </c>
      <c r="K19" s="23">
        <v>8.2751479456969257</v>
      </c>
    </row>
    <row r="20" spans="1:11" x14ac:dyDescent="0.35">
      <c r="A20" s="18" t="s">
        <v>175</v>
      </c>
      <c r="B20" s="23">
        <v>-39.040723919494226</v>
      </c>
      <c r="D20" s="18" t="s">
        <v>43</v>
      </c>
      <c r="E20" s="23">
        <v>-22.660450518964371</v>
      </c>
      <c r="G20" s="18" t="s">
        <v>259</v>
      </c>
      <c r="H20" s="23">
        <v>-10.977300881549601</v>
      </c>
      <c r="J20" s="18" t="s">
        <v>21</v>
      </c>
      <c r="K20" s="23">
        <v>9.0430895394924207</v>
      </c>
    </row>
    <row r="21" spans="1:11" x14ac:dyDescent="0.35">
      <c r="A21" s="18" t="s">
        <v>119</v>
      </c>
      <c r="B21" s="23">
        <v>-38.843383282068054</v>
      </c>
      <c r="D21" s="18" t="s">
        <v>221</v>
      </c>
      <c r="E21" s="23">
        <v>-22.621670483405744</v>
      </c>
      <c r="G21" s="18" t="s">
        <v>321</v>
      </c>
      <c r="H21" s="23">
        <v>-10.229829013168146</v>
      </c>
      <c r="J21" s="18" t="s">
        <v>105</v>
      </c>
      <c r="K21" s="23">
        <v>9.2580620748085032</v>
      </c>
    </row>
    <row r="22" spans="1:11" x14ac:dyDescent="0.35">
      <c r="A22" s="18" t="s">
        <v>249</v>
      </c>
      <c r="B22" s="23">
        <v>-36.933937632814917</v>
      </c>
      <c r="D22" s="18" t="s">
        <v>171</v>
      </c>
      <c r="E22" s="23">
        <v>-22.417823929902823</v>
      </c>
      <c r="G22" s="18" t="s">
        <v>83</v>
      </c>
      <c r="H22" s="23">
        <v>-9.5300355591866115</v>
      </c>
      <c r="J22" s="18" t="s">
        <v>183</v>
      </c>
      <c r="K22" s="23">
        <v>9.8274670954625609</v>
      </c>
    </row>
    <row r="23" spans="1:11" x14ac:dyDescent="0.35">
      <c r="A23" s="18" t="s">
        <v>275</v>
      </c>
      <c r="B23" s="23">
        <v>-36.648602849696765</v>
      </c>
      <c r="D23" s="18" t="s">
        <v>185</v>
      </c>
      <c r="E23" s="23">
        <v>-22.193775377272061</v>
      </c>
      <c r="G23" s="18" t="s">
        <v>153</v>
      </c>
      <c r="H23" s="23">
        <v>-9.2287408797909531</v>
      </c>
      <c r="J23" s="18" t="s">
        <v>261</v>
      </c>
      <c r="K23" s="23">
        <v>10.806142276824238</v>
      </c>
    </row>
    <row r="24" spans="1:11" x14ac:dyDescent="0.35">
      <c r="A24" s="18" t="s">
        <v>165</v>
      </c>
      <c r="B24" s="23">
        <v>-36.602580356341441</v>
      </c>
      <c r="D24" s="18" t="s">
        <v>12</v>
      </c>
      <c r="E24" s="23">
        <v>-21.826749330217954</v>
      </c>
      <c r="G24" s="18" t="s">
        <v>237</v>
      </c>
      <c r="H24" s="23">
        <v>-8.8274638075764074</v>
      </c>
      <c r="J24" s="18" t="s">
        <v>113</v>
      </c>
      <c r="K24" s="23">
        <v>11.584124471446833</v>
      </c>
    </row>
    <row r="25" spans="1:11" x14ac:dyDescent="0.35">
      <c r="A25" s="18" t="s">
        <v>213</v>
      </c>
      <c r="B25" s="23">
        <v>-35.975976123951227</v>
      </c>
      <c r="D25" s="18" t="s">
        <v>319</v>
      </c>
      <c r="E25" s="23">
        <v>-21.489365968114793</v>
      </c>
      <c r="G25" s="18" t="s">
        <v>71</v>
      </c>
      <c r="H25" s="23">
        <v>-8.7017711218223432</v>
      </c>
      <c r="J25" s="18" t="s">
        <v>159</v>
      </c>
      <c r="K25" s="23">
        <v>11.664735724505171</v>
      </c>
    </row>
    <row r="26" spans="1:11" x14ac:dyDescent="0.35">
      <c r="A26" s="18" t="s">
        <v>199</v>
      </c>
      <c r="B26" s="23">
        <v>-35.919850486576131</v>
      </c>
      <c r="D26" s="18" t="s">
        <v>265</v>
      </c>
      <c r="E26" s="23">
        <v>-21.214189095377765</v>
      </c>
      <c r="G26" s="18" t="s">
        <v>27</v>
      </c>
      <c r="H26" s="23">
        <v>-8.2783331574421641</v>
      </c>
      <c r="J26" s="18" t="s">
        <v>16</v>
      </c>
      <c r="K26" s="23">
        <v>14.396930922818573</v>
      </c>
    </row>
    <row r="27" spans="1:11" x14ac:dyDescent="0.35">
      <c r="A27" s="18" t="s">
        <v>277</v>
      </c>
      <c r="B27" s="23">
        <v>-35.77083371807683</v>
      </c>
      <c r="D27" s="18" t="s">
        <v>8</v>
      </c>
      <c r="E27" s="23">
        <v>-21.075246715688845</v>
      </c>
      <c r="G27" s="18" t="s">
        <v>103</v>
      </c>
      <c r="H27" s="23">
        <v>-7.9371035075710754</v>
      </c>
      <c r="J27" s="18" t="s">
        <v>281</v>
      </c>
      <c r="K27" s="23">
        <v>15.999966926285003</v>
      </c>
    </row>
    <row r="28" spans="1:11" x14ac:dyDescent="0.35">
      <c r="A28" s="18" t="s">
        <v>245</v>
      </c>
      <c r="B28" s="23">
        <v>-34.893617493185658</v>
      </c>
      <c r="D28" s="18" t="s">
        <v>157</v>
      </c>
      <c r="E28" s="23">
        <v>-20.769506117388847</v>
      </c>
      <c r="G28" s="18" t="s">
        <v>301</v>
      </c>
      <c r="H28" s="23">
        <v>-7.4206801934110223</v>
      </c>
      <c r="J28" s="18" t="s">
        <v>303</v>
      </c>
      <c r="K28" s="23">
        <v>17.753783437938409</v>
      </c>
    </row>
    <row r="29" spans="1:11" x14ac:dyDescent="0.35">
      <c r="A29" s="18" t="s">
        <v>109</v>
      </c>
      <c r="B29" s="23">
        <v>-34.045094336212713</v>
      </c>
      <c r="D29" s="18" t="s">
        <v>141</v>
      </c>
      <c r="E29" s="23">
        <v>-20.67636985010315</v>
      </c>
      <c r="G29" s="18" t="s">
        <v>241</v>
      </c>
      <c r="H29" s="23">
        <v>-7.3135797020624445</v>
      </c>
      <c r="J29" s="18" t="s">
        <v>311</v>
      </c>
      <c r="K29" s="23">
        <v>20.006410655954809</v>
      </c>
    </row>
    <row r="30" spans="1:11" x14ac:dyDescent="0.35">
      <c r="A30" s="18" t="s">
        <v>61</v>
      </c>
      <c r="B30" s="23">
        <v>-33.515749436009671</v>
      </c>
      <c r="D30" s="18" t="s">
        <v>269</v>
      </c>
      <c r="E30" s="23">
        <v>-20.599064643831543</v>
      </c>
      <c r="G30" s="18" t="s">
        <v>47</v>
      </c>
      <c r="H30" s="23">
        <v>-7.0918959639119761</v>
      </c>
      <c r="J30" s="18" t="s">
        <v>163</v>
      </c>
      <c r="K30" s="23">
        <v>20.62654959838186</v>
      </c>
    </row>
    <row r="31" spans="1:11" x14ac:dyDescent="0.35">
      <c r="A31" s="18" t="s">
        <v>257</v>
      </c>
      <c r="B31" s="23">
        <v>-32.875246136246652</v>
      </c>
      <c r="D31" s="18" t="s">
        <v>235</v>
      </c>
      <c r="E31" s="23">
        <v>-20.480150400823039</v>
      </c>
      <c r="G31" s="18" t="s">
        <v>177</v>
      </c>
      <c r="H31" s="23">
        <v>-6.7722008845126354</v>
      </c>
      <c r="J31" s="18" t="s">
        <v>243</v>
      </c>
      <c r="K31" s="23">
        <v>21.974041620110697</v>
      </c>
    </row>
    <row r="32" spans="1:11" x14ac:dyDescent="0.35">
      <c r="A32" s="18" t="s">
        <v>189</v>
      </c>
      <c r="B32" s="23">
        <v>-32.487711309130418</v>
      </c>
      <c r="D32" s="18" t="s">
        <v>167</v>
      </c>
      <c r="E32" s="23">
        <v>-20.358155373515153</v>
      </c>
      <c r="G32" s="18" t="s">
        <v>151</v>
      </c>
      <c r="H32" s="23">
        <v>-6.6506797255167065</v>
      </c>
      <c r="J32" s="18" t="s">
        <v>155</v>
      </c>
      <c r="K32" s="23">
        <v>22.380063387189853</v>
      </c>
    </row>
    <row r="33" spans="1:11" x14ac:dyDescent="0.35">
      <c r="A33" s="18" t="s">
        <v>29</v>
      </c>
      <c r="B33" s="23">
        <v>-32.255829553467407</v>
      </c>
      <c r="D33" s="18" t="s">
        <v>293</v>
      </c>
      <c r="E33" s="23">
        <v>-19.977500531543303</v>
      </c>
      <c r="G33" s="18" t="s">
        <v>291</v>
      </c>
      <c r="H33" s="23">
        <v>-6.5633790182019318</v>
      </c>
      <c r="J33" s="18" t="s">
        <v>135</v>
      </c>
      <c r="K33" s="23">
        <v>24.194513771072046</v>
      </c>
    </row>
    <row r="34" spans="1:11" x14ac:dyDescent="0.35">
      <c r="A34" s="18" t="s">
        <v>125</v>
      </c>
      <c r="B34" s="23">
        <v>-32.048495204023638</v>
      </c>
      <c r="D34" s="18" t="s">
        <v>285</v>
      </c>
      <c r="E34" s="23">
        <v>-19.969886828765794</v>
      </c>
      <c r="G34" s="18" t="s">
        <v>91</v>
      </c>
      <c r="H34" s="23">
        <v>-6.5277090882530757</v>
      </c>
      <c r="J34" s="18" t="s">
        <v>193</v>
      </c>
      <c r="K34" s="23">
        <v>25.657756236742422</v>
      </c>
    </row>
    <row r="35" spans="1:11" x14ac:dyDescent="0.35">
      <c r="A35" s="18" t="s">
        <v>217</v>
      </c>
      <c r="B35" s="23">
        <v>-31.933018937735625</v>
      </c>
      <c r="D35" s="18" t="s">
        <v>25</v>
      </c>
      <c r="E35" s="23">
        <v>-19.426309874035873</v>
      </c>
      <c r="G35" s="18" t="s">
        <v>227</v>
      </c>
      <c r="H35" s="23">
        <v>-5.6346433658713835</v>
      </c>
      <c r="J35" s="18" t="s">
        <v>295</v>
      </c>
      <c r="K35" s="23">
        <v>30.374194632717845</v>
      </c>
    </row>
    <row r="36" spans="1:11" x14ac:dyDescent="0.35">
      <c r="A36" s="18" t="s">
        <v>57</v>
      </c>
      <c r="B36" s="23">
        <v>-31.558096522707491</v>
      </c>
      <c r="D36" s="18" t="s">
        <v>149</v>
      </c>
      <c r="E36" s="23">
        <v>-19.396259349774802</v>
      </c>
      <c r="G36" s="18" t="s">
        <v>279</v>
      </c>
      <c r="H36" s="23">
        <v>-5.5389159216887247</v>
      </c>
      <c r="J36" s="18" t="s">
        <v>87</v>
      </c>
      <c r="K36" s="23">
        <v>30.918312629485211</v>
      </c>
    </row>
    <row r="37" spans="1:11" x14ac:dyDescent="0.35">
      <c r="A37" s="18" t="s">
        <v>329</v>
      </c>
      <c r="B37" s="23">
        <v>-31.475188868396675</v>
      </c>
      <c r="D37" s="18" t="s">
        <v>191</v>
      </c>
      <c r="E37" s="23">
        <v>-19.343323402383859</v>
      </c>
      <c r="G37" s="18" t="s">
        <v>215</v>
      </c>
      <c r="H37" s="23">
        <v>-5.5335888748035078</v>
      </c>
      <c r="J37" s="18" t="s">
        <v>81</v>
      </c>
      <c r="K37" s="23">
        <v>30.927506690812301</v>
      </c>
    </row>
    <row r="38" spans="1:11" x14ac:dyDescent="0.35">
      <c r="A38" s="18" t="s">
        <v>271</v>
      </c>
      <c r="B38" s="23">
        <v>-31.275572000139263</v>
      </c>
      <c r="D38" s="18" t="s">
        <v>173</v>
      </c>
      <c r="E38" s="23">
        <v>-18.555446913671513</v>
      </c>
      <c r="G38" s="18" t="s">
        <v>147</v>
      </c>
      <c r="H38" s="23">
        <v>-5.5013908891108017</v>
      </c>
      <c r="J38" s="18" t="s">
        <v>117</v>
      </c>
      <c r="K38" s="23">
        <v>34.088048293562998</v>
      </c>
    </row>
    <row r="39" spans="1:11" x14ac:dyDescent="0.35">
      <c r="A39" s="18" t="s">
        <v>223</v>
      </c>
      <c r="B39" s="23">
        <v>-30.942826635198649</v>
      </c>
      <c r="D39" s="18" t="s">
        <v>297</v>
      </c>
      <c r="E39" s="23">
        <v>-18.431974893823622</v>
      </c>
      <c r="G39" s="18" t="s">
        <v>251</v>
      </c>
      <c r="H39" s="23">
        <v>-5.0988077759384742</v>
      </c>
      <c r="J39" s="18" t="s">
        <v>209</v>
      </c>
      <c r="K39" s="23">
        <v>35.350307235073885</v>
      </c>
    </row>
    <row r="40" spans="1:11" x14ac:dyDescent="0.35">
      <c r="A40" s="18" t="s">
        <v>267</v>
      </c>
      <c r="B40" s="23">
        <v>-29.938551969630279</v>
      </c>
      <c r="D40" s="18" t="s">
        <v>63</v>
      </c>
      <c r="E40" s="23">
        <v>-17.915410609352978</v>
      </c>
      <c r="G40" s="18" t="s">
        <v>179</v>
      </c>
      <c r="H40" s="23">
        <v>-3.8613795008210827</v>
      </c>
      <c r="J40" s="18" t="s">
        <v>325</v>
      </c>
      <c r="K40" s="23">
        <v>43.13111681797124</v>
      </c>
    </row>
    <row r="41" spans="1:11" x14ac:dyDescent="0.35">
      <c r="A41" s="18" t="s">
        <v>273</v>
      </c>
      <c r="B41" s="23">
        <v>-29.870236797804051</v>
      </c>
      <c r="D41" s="18" t="s">
        <v>33</v>
      </c>
      <c r="E41" s="23">
        <v>-17.677633516049251</v>
      </c>
      <c r="G41" s="18" t="s">
        <v>263</v>
      </c>
      <c r="H41" s="23">
        <v>-3.7951621423165438</v>
      </c>
    </row>
    <row r="42" spans="1:11" x14ac:dyDescent="0.35">
      <c r="A42" s="18" t="s">
        <v>197</v>
      </c>
      <c r="B42" s="23">
        <v>-29.589405916142862</v>
      </c>
      <c r="D42" s="18" t="s">
        <v>41</v>
      </c>
      <c r="E42" s="23">
        <v>-17.313071028566441</v>
      </c>
      <c r="G42" s="18" t="s">
        <v>313</v>
      </c>
      <c r="H42" s="23">
        <v>-3.0259195453619436</v>
      </c>
    </row>
    <row r="43" spans="1:11" x14ac:dyDescent="0.35">
      <c r="A43" s="18" t="s">
        <v>129</v>
      </c>
      <c r="B43" s="23">
        <v>-29.530655463145315</v>
      </c>
      <c r="D43" s="18" t="s">
        <v>65</v>
      </c>
      <c r="E43" s="23">
        <v>-17.027732041145459</v>
      </c>
      <c r="G43" s="18" t="s">
        <v>19</v>
      </c>
      <c r="H43" s="23">
        <v>-2.5925970421034172</v>
      </c>
    </row>
  </sheetData>
  <mergeCells count="1">
    <mergeCell ref="A1:O1"/>
  </mergeCells>
  <pageMargins left="0.7" right="0.7" top="0.78740157499999996" bottom="0.78740157499999996" header="0.3" footer="0.3"/>
  <pageSetup paperSize="9" scale="67" orientation="portrait" r:id="rId1"/>
  <headerFooter>
    <oddHeader>&amp;C&amp;"Calibri"&amp;10&amp;K000000OFFICIAL-SENSITIVE&amp;1#_x000D_&amp;"Calibri"&amp;11&amp;K000000</oddHeader>
    <oddFooter>&amp;C&amp;"Calibri"&amp;11&amp;K000000_x000D_&amp;1#&amp;"Calibri"&amp;10&amp;K000000OFFICIAL-SENSITIVE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N164"/>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0.58203125" defaultRowHeight="15.5" x14ac:dyDescent="0.35"/>
  <cols>
    <col min="1" max="1" width="12.33203125" style="8" bestFit="1" customWidth="1"/>
    <col min="2" max="2" width="15.83203125" customWidth="1"/>
    <col min="3" max="3" width="14" customWidth="1"/>
    <col min="4" max="4" width="19.08203125" customWidth="1"/>
    <col min="5" max="5" width="14.33203125" customWidth="1"/>
    <col min="6" max="6" width="50.08203125" bestFit="1" customWidth="1"/>
    <col min="7" max="10" width="32.08203125" customWidth="1"/>
    <col min="11" max="11" width="50.08203125" bestFit="1" customWidth="1"/>
    <col min="12" max="14" width="32.08203125" customWidth="1"/>
  </cols>
  <sheetData>
    <row r="1" spans="1:14" x14ac:dyDescent="0.35">
      <c r="G1" s="140" t="s">
        <v>820</v>
      </c>
      <c r="H1" s="140"/>
      <c r="I1" s="140"/>
      <c r="J1" s="140"/>
      <c r="L1" s="140" t="s">
        <v>821</v>
      </c>
      <c r="M1" s="140"/>
      <c r="N1" s="140"/>
    </row>
    <row r="2" spans="1:14" s="8" customFormat="1" x14ac:dyDescent="0.35">
      <c r="A2" s="8" t="s">
        <v>0</v>
      </c>
      <c r="B2" s="8" t="s">
        <v>1</v>
      </c>
      <c r="C2" s="8" t="s">
        <v>2</v>
      </c>
      <c r="D2" s="8" t="s">
        <v>3</v>
      </c>
      <c r="E2" s="8" t="s">
        <v>4</v>
      </c>
      <c r="F2" s="8" t="s">
        <v>5</v>
      </c>
      <c r="G2" s="123" t="s">
        <v>17</v>
      </c>
      <c r="H2" s="123" t="s">
        <v>14</v>
      </c>
      <c r="I2" s="123" t="s">
        <v>13</v>
      </c>
      <c r="J2" s="123" t="s">
        <v>9</v>
      </c>
      <c r="K2" s="8" t="s">
        <v>6</v>
      </c>
      <c r="L2" s="123" t="s">
        <v>17</v>
      </c>
      <c r="M2" s="123" t="s">
        <v>14</v>
      </c>
      <c r="N2" s="123" t="s">
        <v>10</v>
      </c>
    </row>
    <row r="3" spans="1:14" x14ac:dyDescent="0.35">
      <c r="A3" s="8" t="s">
        <v>175</v>
      </c>
      <c r="B3" s="9">
        <v>4.5453714999999999</v>
      </c>
      <c r="C3" s="9">
        <v>4.6928888999999998</v>
      </c>
      <c r="D3" s="9">
        <v>1.8579585000000001</v>
      </c>
      <c r="E3" s="9">
        <v>2.8539536000000001</v>
      </c>
      <c r="F3" t="s">
        <v>17</v>
      </c>
      <c r="G3" s="17">
        <f t="shared" ref="G3:G34" si="0">IF($F3=$G$2,$B3,"")</f>
        <v>4.5453714999999999</v>
      </c>
      <c r="H3" s="17" t="str">
        <f t="shared" ref="H3:H34" si="1">IF($F3=$H$2,$B3,"")</f>
        <v/>
      </c>
      <c r="I3" s="17" t="str">
        <f t="shared" ref="I3:I34" si="2">IF($F3=$I$2,$B3,"")</f>
        <v/>
      </c>
      <c r="J3" s="17" t="str">
        <f t="shared" ref="J3:J34" si="3">IF($F3=$J$2,$B3,"")</f>
        <v/>
      </c>
      <c r="K3" t="s">
        <v>17</v>
      </c>
      <c r="L3" s="17">
        <f>IF($K3=$L$2,$B3,"")</f>
        <v>4.5453714999999999</v>
      </c>
      <c r="M3" s="17" t="str">
        <f>IF($K3=$M$2,$B3,"")</f>
        <v/>
      </c>
      <c r="N3" s="17" t="str">
        <f>IF($K3=$N$2,$B3,"")</f>
        <v/>
      </c>
    </row>
    <row r="4" spans="1:14" x14ac:dyDescent="0.35">
      <c r="A4" s="8" t="s">
        <v>93</v>
      </c>
      <c r="B4" s="9">
        <v>4.5008156000000001</v>
      </c>
      <c r="C4" s="9">
        <v>1.5172998</v>
      </c>
      <c r="D4" s="9">
        <v>2.1945204999999999</v>
      </c>
      <c r="E4" s="9">
        <v>-4.2151227000000002</v>
      </c>
      <c r="F4" t="s">
        <v>17</v>
      </c>
      <c r="G4" s="17">
        <f t="shared" si="0"/>
        <v>4.5008156000000001</v>
      </c>
      <c r="H4" s="17" t="str">
        <f t="shared" si="1"/>
        <v/>
      </c>
      <c r="I4" s="17" t="str">
        <f t="shared" si="2"/>
        <v/>
      </c>
      <c r="J4" s="17" t="str">
        <f t="shared" si="3"/>
        <v/>
      </c>
      <c r="K4" t="s">
        <v>17</v>
      </c>
      <c r="L4" s="17">
        <f t="shared" ref="L4:L67" si="4">IF($K4=$L$2,$B4,"")</f>
        <v>4.5008156000000001</v>
      </c>
      <c r="M4" s="17" t="str">
        <f t="shared" ref="M4:M67" si="5">IF($K4=$M$2,$B4,"")</f>
        <v/>
      </c>
      <c r="N4" s="17" t="str">
        <f t="shared" ref="N4:N67" si="6">IF($K4=$N$2,$B4,"")</f>
        <v/>
      </c>
    </row>
    <row r="5" spans="1:14" x14ac:dyDescent="0.35">
      <c r="A5" s="8" t="s">
        <v>325</v>
      </c>
      <c r="B5" s="9">
        <v>4.2116023</v>
      </c>
      <c r="C5" s="9">
        <v>-4.4329939999999999</v>
      </c>
      <c r="D5" s="9">
        <v>-1.7754989000000001</v>
      </c>
      <c r="E5" s="9">
        <v>6.3303668999999996</v>
      </c>
      <c r="F5" t="s">
        <v>17</v>
      </c>
      <c r="G5" s="17">
        <f t="shared" si="0"/>
        <v>4.2116023</v>
      </c>
      <c r="H5" s="17" t="str">
        <f t="shared" si="1"/>
        <v/>
      </c>
      <c r="I5" s="17" t="str">
        <f t="shared" si="2"/>
        <v/>
      </c>
      <c r="J5" s="17" t="str">
        <f t="shared" si="3"/>
        <v/>
      </c>
      <c r="K5" t="s">
        <v>17</v>
      </c>
      <c r="L5" s="17">
        <f t="shared" si="4"/>
        <v>4.2116023</v>
      </c>
      <c r="M5" s="17" t="str">
        <f t="shared" si="5"/>
        <v/>
      </c>
      <c r="N5" s="17" t="str">
        <f t="shared" si="6"/>
        <v/>
      </c>
    </row>
    <row r="6" spans="1:14" x14ac:dyDescent="0.35">
      <c r="A6" s="8" t="s">
        <v>109</v>
      </c>
      <c r="B6" s="9">
        <v>3.8570897</v>
      </c>
      <c r="C6" s="9">
        <v>1.6002243</v>
      </c>
      <c r="D6" s="9">
        <v>1.8695531999999999</v>
      </c>
      <c r="E6" s="9">
        <v>0.11258041000000001</v>
      </c>
      <c r="F6" t="s">
        <v>9</v>
      </c>
      <c r="G6" s="17" t="str">
        <f t="shared" si="0"/>
        <v/>
      </c>
      <c r="H6" s="17" t="str">
        <f t="shared" si="1"/>
        <v/>
      </c>
      <c r="I6" s="17" t="str">
        <f t="shared" si="2"/>
        <v/>
      </c>
      <c r="J6" s="17">
        <f t="shared" si="3"/>
        <v>3.8570897</v>
      </c>
      <c r="K6" t="s">
        <v>17</v>
      </c>
      <c r="L6" s="17">
        <f t="shared" si="4"/>
        <v>3.8570897</v>
      </c>
      <c r="M6" s="17" t="str">
        <f t="shared" si="5"/>
        <v/>
      </c>
      <c r="N6" s="17" t="str">
        <f t="shared" si="6"/>
        <v/>
      </c>
    </row>
    <row r="7" spans="1:14" x14ac:dyDescent="0.35">
      <c r="A7" s="8" t="s">
        <v>275</v>
      </c>
      <c r="B7" s="9">
        <v>3.3369977999999998</v>
      </c>
      <c r="C7" s="9">
        <v>1.0365348999999999</v>
      </c>
      <c r="D7" s="9">
        <v>1.7823875</v>
      </c>
      <c r="E7" s="9">
        <v>-1.4937786</v>
      </c>
      <c r="F7" t="s">
        <v>17</v>
      </c>
      <c r="G7" s="17">
        <f t="shared" si="0"/>
        <v>3.3369977999999998</v>
      </c>
      <c r="H7" s="17" t="str">
        <f t="shared" si="1"/>
        <v/>
      </c>
      <c r="I7" s="17" t="str">
        <f t="shared" si="2"/>
        <v/>
      </c>
      <c r="J7" s="17" t="str">
        <f t="shared" si="3"/>
        <v/>
      </c>
      <c r="K7" t="s">
        <v>17</v>
      </c>
      <c r="L7" s="17">
        <f t="shared" si="4"/>
        <v>3.3369977999999998</v>
      </c>
      <c r="M7" s="17" t="str">
        <f t="shared" si="5"/>
        <v/>
      </c>
      <c r="N7" s="17" t="str">
        <f t="shared" si="6"/>
        <v/>
      </c>
    </row>
    <row r="8" spans="1:14" x14ac:dyDescent="0.35">
      <c r="A8" s="8" t="s">
        <v>119</v>
      </c>
      <c r="B8" s="9">
        <v>3.2967157</v>
      </c>
      <c r="C8" s="9">
        <v>1.1329913</v>
      </c>
      <c r="D8" s="9">
        <v>1.7527526</v>
      </c>
      <c r="E8" s="9"/>
      <c r="F8" t="s">
        <v>17</v>
      </c>
      <c r="G8" s="17">
        <f t="shared" si="0"/>
        <v>3.2967157</v>
      </c>
      <c r="H8" s="17" t="str">
        <f t="shared" si="1"/>
        <v/>
      </c>
      <c r="I8" s="17" t="str">
        <f t="shared" si="2"/>
        <v/>
      </c>
      <c r="J8" s="17" t="str">
        <f t="shared" si="3"/>
        <v/>
      </c>
      <c r="K8" t="s">
        <v>10</v>
      </c>
      <c r="L8" s="17" t="str">
        <f t="shared" si="4"/>
        <v/>
      </c>
      <c r="M8" s="17" t="str">
        <f t="shared" si="5"/>
        <v/>
      </c>
      <c r="N8" s="17">
        <f t="shared" si="6"/>
        <v>3.2967157</v>
      </c>
    </row>
    <row r="9" spans="1:14" x14ac:dyDescent="0.35">
      <c r="A9" s="8" t="s">
        <v>225</v>
      </c>
      <c r="B9" s="9">
        <v>3.2835025999999998</v>
      </c>
      <c r="C9" s="9">
        <v>6.2655773000000003</v>
      </c>
      <c r="D9" s="9">
        <v>0.90237555999999997</v>
      </c>
      <c r="E9" s="9">
        <v>0.24207434</v>
      </c>
      <c r="F9" t="s">
        <v>17</v>
      </c>
      <c r="G9" s="17">
        <f t="shared" si="0"/>
        <v>3.2835025999999998</v>
      </c>
      <c r="H9" s="17" t="str">
        <f t="shared" si="1"/>
        <v/>
      </c>
      <c r="I9" s="17" t="str">
        <f t="shared" si="2"/>
        <v/>
      </c>
      <c r="J9" s="17" t="str">
        <f t="shared" si="3"/>
        <v/>
      </c>
      <c r="K9" t="s">
        <v>10</v>
      </c>
      <c r="L9" s="17" t="str">
        <f t="shared" si="4"/>
        <v/>
      </c>
      <c r="M9" s="17" t="str">
        <f t="shared" si="5"/>
        <v/>
      </c>
      <c r="N9" s="17">
        <f t="shared" si="6"/>
        <v>3.2835025999999998</v>
      </c>
    </row>
    <row r="10" spans="1:14" x14ac:dyDescent="0.35">
      <c r="A10" s="8" t="s">
        <v>263</v>
      </c>
      <c r="B10" s="9">
        <v>3.1941972000000001</v>
      </c>
      <c r="C10" s="9">
        <v>-1.1316149</v>
      </c>
      <c r="D10" s="9">
        <v>-0.34665443000000001</v>
      </c>
      <c r="E10" s="9">
        <v>5.1447434000000003</v>
      </c>
      <c r="F10" t="s">
        <v>17</v>
      </c>
      <c r="G10" s="17">
        <f t="shared" si="0"/>
        <v>3.1941972000000001</v>
      </c>
      <c r="H10" s="17" t="str">
        <f t="shared" si="1"/>
        <v/>
      </c>
      <c r="I10" s="17" t="str">
        <f t="shared" si="2"/>
        <v/>
      </c>
      <c r="J10" s="17" t="str">
        <f t="shared" si="3"/>
        <v/>
      </c>
      <c r="K10" t="s">
        <v>10</v>
      </c>
      <c r="L10" s="17" t="str">
        <f t="shared" si="4"/>
        <v/>
      </c>
      <c r="M10" s="17" t="str">
        <f t="shared" si="5"/>
        <v/>
      </c>
      <c r="N10" s="17">
        <f t="shared" si="6"/>
        <v>3.1941972000000001</v>
      </c>
    </row>
    <row r="11" spans="1:14" x14ac:dyDescent="0.35">
      <c r="A11" s="8" t="s">
        <v>35</v>
      </c>
      <c r="B11" s="9">
        <v>3.0240364999999998</v>
      </c>
      <c r="C11" s="9">
        <v>2.2027583000000002</v>
      </c>
      <c r="D11" s="9">
        <v>2.5659689999999999</v>
      </c>
      <c r="E11" s="9">
        <v>0.61418209999999995</v>
      </c>
      <c r="F11" t="s">
        <v>17</v>
      </c>
      <c r="G11" s="17">
        <f t="shared" si="0"/>
        <v>3.0240364999999998</v>
      </c>
      <c r="H11" s="17" t="str">
        <f t="shared" si="1"/>
        <v/>
      </c>
      <c r="I11" s="17" t="str">
        <f t="shared" si="2"/>
        <v/>
      </c>
      <c r="J11" s="17" t="str">
        <f t="shared" si="3"/>
        <v/>
      </c>
      <c r="K11" t="s">
        <v>10</v>
      </c>
      <c r="L11" s="17" t="str">
        <f t="shared" si="4"/>
        <v/>
      </c>
      <c r="M11" s="17" t="str">
        <f t="shared" si="5"/>
        <v/>
      </c>
      <c r="N11" s="17">
        <f t="shared" si="6"/>
        <v>3.0240364999999998</v>
      </c>
    </row>
    <row r="12" spans="1:14" x14ac:dyDescent="0.35">
      <c r="A12" s="8" t="s">
        <v>125</v>
      </c>
      <c r="B12" s="9">
        <v>2.8800697</v>
      </c>
      <c r="C12" s="9">
        <v>4.8835459999999999</v>
      </c>
      <c r="D12" s="9">
        <v>1.3401783</v>
      </c>
      <c r="E12" s="9">
        <v>-3.6952775999999998</v>
      </c>
      <c r="F12" t="s">
        <v>17</v>
      </c>
      <c r="G12" s="17">
        <f t="shared" si="0"/>
        <v>2.8800697</v>
      </c>
      <c r="H12" s="17" t="str">
        <f t="shared" si="1"/>
        <v/>
      </c>
      <c r="I12" s="17" t="str">
        <f t="shared" si="2"/>
        <v/>
      </c>
      <c r="J12" s="17" t="str">
        <f t="shared" si="3"/>
        <v/>
      </c>
      <c r="K12" t="s">
        <v>17</v>
      </c>
      <c r="L12" s="17">
        <f t="shared" si="4"/>
        <v>2.8800697</v>
      </c>
      <c r="M12" s="17" t="str">
        <f t="shared" si="5"/>
        <v/>
      </c>
      <c r="N12" s="17" t="str">
        <f t="shared" si="6"/>
        <v/>
      </c>
    </row>
    <row r="13" spans="1:14" x14ac:dyDescent="0.35">
      <c r="A13" s="8" t="s">
        <v>207</v>
      </c>
      <c r="B13" s="9">
        <v>2.8255821000000001</v>
      </c>
      <c r="C13" s="9">
        <v>2.4502548000000002</v>
      </c>
      <c r="D13" s="9">
        <v>1.1488415000000001</v>
      </c>
      <c r="E13" s="9">
        <v>-1.3496893999999999</v>
      </c>
      <c r="F13" t="s">
        <v>17</v>
      </c>
      <c r="G13" s="17">
        <f t="shared" si="0"/>
        <v>2.8255821000000001</v>
      </c>
      <c r="H13" s="17" t="str">
        <f t="shared" si="1"/>
        <v/>
      </c>
      <c r="I13" s="17" t="str">
        <f t="shared" si="2"/>
        <v/>
      </c>
      <c r="J13" s="17" t="str">
        <f t="shared" si="3"/>
        <v/>
      </c>
      <c r="K13" t="s">
        <v>10</v>
      </c>
      <c r="L13" s="17" t="str">
        <f t="shared" si="4"/>
        <v/>
      </c>
      <c r="M13" s="17" t="str">
        <f t="shared" si="5"/>
        <v/>
      </c>
      <c r="N13" s="17">
        <f t="shared" si="6"/>
        <v>2.8255821000000001</v>
      </c>
    </row>
    <row r="14" spans="1:14" x14ac:dyDescent="0.35">
      <c r="A14" s="8" t="s">
        <v>195</v>
      </c>
      <c r="B14" s="9">
        <v>2.8215997000000002</v>
      </c>
      <c r="C14" s="9">
        <v>0.25198163000000001</v>
      </c>
      <c r="D14" s="9">
        <v>2.2193491999999999</v>
      </c>
      <c r="E14" s="9">
        <v>1.6955587000000001</v>
      </c>
      <c r="F14" t="s">
        <v>17</v>
      </c>
      <c r="G14" s="17">
        <f t="shared" si="0"/>
        <v>2.8215997000000002</v>
      </c>
      <c r="H14" s="17" t="str">
        <f t="shared" si="1"/>
        <v/>
      </c>
      <c r="I14" s="17" t="str">
        <f t="shared" si="2"/>
        <v/>
      </c>
      <c r="J14" s="17" t="str">
        <f t="shared" si="3"/>
        <v/>
      </c>
      <c r="K14" t="s">
        <v>10</v>
      </c>
      <c r="L14" s="17" t="str">
        <f t="shared" si="4"/>
        <v/>
      </c>
      <c r="M14" s="17" t="str">
        <f t="shared" si="5"/>
        <v/>
      </c>
      <c r="N14" s="17">
        <f t="shared" si="6"/>
        <v>2.8215997000000002</v>
      </c>
    </row>
    <row r="15" spans="1:14" x14ac:dyDescent="0.35">
      <c r="A15" s="8" t="s">
        <v>69</v>
      </c>
      <c r="B15" s="9">
        <v>2.7962943999999998</v>
      </c>
      <c r="C15" s="9">
        <v>2.1802638999999999</v>
      </c>
      <c r="D15" s="9">
        <v>4.2710811</v>
      </c>
      <c r="E15" s="9">
        <v>0.13025149999999999</v>
      </c>
      <c r="F15" t="s">
        <v>17</v>
      </c>
      <c r="G15" s="17">
        <f t="shared" si="0"/>
        <v>2.7962943999999998</v>
      </c>
      <c r="H15" s="17" t="str">
        <f t="shared" si="1"/>
        <v/>
      </c>
      <c r="I15" s="17" t="str">
        <f t="shared" si="2"/>
        <v/>
      </c>
      <c r="J15" s="17" t="str">
        <f t="shared" si="3"/>
        <v/>
      </c>
      <c r="K15" t="s">
        <v>10</v>
      </c>
      <c r="L15" s="17" t="str">
        <f t="shared" si="4"/>
        <v/>
      </c>
      <c r="M15" s="17" t="str">
        <f t="shared" si="5"/>
        <v/>
      </c>
      <c r="N15" s="17">
        <f t="shared" si="6"/>
        <v>2.7962943999999998</v>
      </c>
    </row>
    <row r="16" spans="1:14" x14ac:dyDescent="0.35">
      <c r="A16" s="8" t="s">
        <v>71</v>
      </c>
      <c r="B16" s="9">
        <v>2.7044940999999998</v>
      </c>
      <c r="C16" s="9">
        <v>-0.26292012999999997</v>
      </c>
      <c r="D16" s="9">
        <v>1.5550489999999999</v>
      </c>
      <c r="E16" s="9">
        <v>1.5698662000000001</v>
      </c>
      <c r="F16" t="s">
        <v>9</v>
      </c>
      <c r="G16" s="17" t="str">
        <f t="shared" si="0"/>
        <v/>
      </c>
      <c r="H16" s="17" t="str">
        <f t="shared" si="1"/>
        <v/>
      </c>
      <c r="I16" s="17" t="str">
        <f t="shared" si="2"/>
        <v/>
      </c>
      <c r="J16" s="17">
        <f t="shared" si="3"/>
        <v>2.7044940999999998</v>
      </c>
      <c r="K16" t="s">
        <v>17</v>
      </c>
      <c r="L16" s="17">
        <f t="shared" si="4"/>
        <v>2.7044940999999998</v>
      </c>
      <c r="M16" s="17" t="str">
        <f t="shared" si="5"/>
        <v/>
      </c>
      <c r="N16" s="17" t="str">
        <f t="shared" si="6"/>
        <v/>
      </c>
    </row>
    <row r="17" spans="1:14" x14ac:dyDescent="0.35">
      <c r="A17" s="8" t="s">
        <v>277</v>
      </c>
      <c r="B17" s="9">
        <v>2.6722165000000002</v>
      </c>
      <c r="C17" s="9">
        <v>1.8108321999999999</v>
      </c>
      <c r="D17" s="9">
        <v>1.8026359000000001</v>
      </c>
      <c r="E17" s="9">
        <v>-0.29910016</v>
      </c>
      <c r="F17" t="s">
        <v>17</v>
      </c>
      <c r="G17" s="17">
        <f t="shared" si="0"/>
        <v>2.6722165000000002</v>
      </c>
      <c r="H17" s="17" t="str">
        <f t="shared" si="1"/>
        <v/>
      </c>
      <c r="I17" s="17" t="str">
        <f t="shared" si="2"/>
        <v/>
      </c>
      <c r="J17" s="17" t="str">
        <f t="shared" si="3"/>
        <v/>
      </c>
      <c r="K17" t="s">
        <v>17</v>
      </c>
      <c r="L17" s="17">
        <f t="shared" si="4"/>
        <v>2.6722165000000002</v>
      </c>
      <c r="M17" s="17" t="str">
        <f t="shared" si="5"/>
        <v/>
      </c>
      <c r="N17" s="17" t="str">
        <f t="shared" si="6"/>
        <v/>
      </c>
    </row>
    <row r="18" spans="1:14" x14ac:dyDescent="0.35">
      <c r="A18" s="8" t="s">
        <v>53</v>
      </c>
      <c r="B18" s="9">
        <v>2.6570708999999999</v>
      </c>
      <c r="C18" s="9">
        <v>5.5990875000000004</v>
      </c>
      <c r="D18" s="9">
        <v>3.2799871999999999</v>
      </c>
      <c r="E18" s="9">
        <v>2.5066275999999998</v>
      </c>
      <c r="F18" t="s">
        <v>17</v>
      </c>
      <c r="G18" s="17">
        <f t="shared" si="0"/>
        <v>2.6570708999999999</v>
      </c>
      <c r="H18" s="17" t="str">
        <f t="shared" si="1"/>
        <v/>
      </c>
      <c r="I18" s="17" t="str">
        <f t="shared" si="2"/>
        <v/>
      </c>
      <c r="J18" s="17" t="str">
        <f t="shared" si="3"/>
        <v/>
      </c>
      <c r="K18" t="s">
        <v>17</v>
      </c>
      <c r="L18" s="17">
        <f t="shared" si="4"/>
        <v>2.6570708999999999</v>
      </c>
      <c r="M18" s="17" t="str">
        <f t="shared" si="5"/>
        <v/>
      </c>
      <c r="N18" s="17" t="str">
        <f t="shared" si="6"/>
        <v/>
      </c>
    </row>
    <row r="19" spans="1:14" x14ac:dyDescent="0.35">
      <c r="A19" s="8" t="s">
        <v>217</v>
      </c>
      <c r="B19" s="9">
        <v>2.5953376000000001</v>
      </c>
      <c r="C19" s="9">
        <v>-4.4871950000000001E-2</v>
      </c>
      <c r="D19" s="9">
        <v>1.5301159</v>
      </c>
      <c r="E19" s="9">
        <v>-0.69039357000000001</v>
      </c>
      <c r="F19" t="s">
        <v>17</v>
      </c>
      <c r="G19" s="17">
        <f t="shared" si="0"/>
        <v>2.5953376000000001</v>
      </c>
      <c r="H19" s="17" t="str">
        <f t="shared" si="1"/>
        <v/>
      </c>
      <c r="I19" s="17" t="str">
        <f t="shared" si="2"/>
        <v/>
      </c>
      <c r="J19" s="17" t="str">
        <f t="shared" si="3"/>
        <v/>
      </c>
      <c r="K19" t="s">
        <v>17</v>
      </c>
      <c r="L19" s="17">
        <f t="shared" si="4"/>
        <v>2.5953376000000001</v>
      </c>
      <c r="M19" s="17" t="str">
        <f t="shared" si="5"/>
        <v/>
      </c>
      <c r="N19" s="17" t="str">
        <f t="shared" si="6"/>
        <v/>
      </c>
    </row>
    <row r="20" spans="1:14" x14ac:dyDescent="0.35">
      <c r="A20" s="8" t="s">
        <v>267</v>
      </c>
      <c r="B20" s="9">
        <v>2.5294647000000001</v>
      </c>
      <c r="C20" s="9">
        <v>-0.45264120000000002</v>
      </c>
      <c r="D20" s="9">
        <v>1.4647781</v>
      </c>
      <c r="E20" s="9">
        <v>-1.1502899</v>
      </c>
      <c r="F20" t="s">
        <v>17</v>
      </c>
      <c r="G20" s="17">
        <f t="shared" si="0"/>
        <v>2.5294647000000001</v>
      </c>
      <c r="H20" s="17" t="str">
        <f t="shared" si="1"/>
        <v/>
      </c>
      <c r="I20" s="17" t="str">
        <f t="shared" si="2"/>
        <v/>
      </c>
      <c r="J20" s="17" t="str">
        <f t="shared" si="3"/>
        <v/>
      </c>
      <c r="K20" t="s">
        <v>10</v>
      </c>
      <c r="L20" s="17" t="str">
        <f t="shared" si="4"/>
        <v/>
      </c>
      <c r="M20" s="17" t="str">
        <f t="shared" si="5"/>
        <v/>
      </c>
      <c r="N20" s="17">
        <f t="shared" si="6"/>
        <v>2.5294647000000001</v>
      </c>
    </row>
    <row r="21" spans="1:14" x14ac:dyDescent="0.35">
      <c r="A21" s="8" t="s">
        <v>245</v>
      </c>
      <c r="B21" s="9">
        <v>2.5196493000000002</v>
      </c>
      <c r="C21" s="9">
        <v>1.5601274999999999</v>
      </c>
      <c r="D21" s="9">
        <v>1.7393031000000001</v>
      </c>
      <c r="E21" s="9">
        <v>-0.60188165999999999</v>
      </c>
      <c r="F21" t="s">
        <v>17</v>
      </c>
      <c r="G21" s="17">
        <f t="shared" si="0"/>
        <v>2.5196493000000002</v>
      </c>
      <c r="H21" s="17" t="str">
        <f t="shared" si="1"/>
        <v/>
      </c>
      <c r="I21" s="17" t="str">
        <f t="shared" si="2"/>
        <v/>
      </c>
      <c r="J21" s="17" t="str">
        <f t="shared" si="3"/>
        <v/>
      </c>
      <c r="K21" t="s">
        <v>17</v>
      </c>
      <c r="L21" s="17">
        <f t="shared" si="4"/>
        <v>2.5196493000000002</v>
      </c>
      <c r="M21" s="17" t="str">
        <f t="shared" si="5"/>
        <v/>
      </c>
      <c r="N21" s="17" t="str">
        <f t="shared" si="6"/>
        <v/>
      </c>
    </row>
    <row r="22" spans="1:14" x14ac:dyDescent="0.35">
      <c r="A22" s="8" t="s">
        <v>67</v>
      </c>
      <c r="B22" s="9">
        <v>2.4576769999999999</v>
      </c>
      <c r="C22" s="9">
        <v>0.42573469000000003</v>
      </c>
      <c r="D22" s="9">
        <v>0.81804809000000001</v>
      </c>
      <c r="E22" s="9">
        <v>0.9353416</v>
      </c>
      <c r="F22" t="s">
        <v>9</v>
      </c>
      <c r="G22" s="17" t="str">
        <f t="shared" si="0"/>
        <v/>
      </c>
      <c r="H22" s="17" t="str">
        <f t="shared" si="1"/>
        <v/>
      </c>
      <c r="I22" s="17" t="str">
        <f t="shared" si="2"/>
        <v/>
      </c>
      <c r="J22" s="17">
        <f t="shared" si="3"/>
        <v>2.4576769999999999</v>
      </c>
      <c r="K22" t="s">
        <v>17</v>
      </c>
      <c r="L22" s="17">
        <f t="shared" si="4"/>
        <v>2.4576769999999999</v>
      </c>
      <c r="M22" s="17" t="str">
        <f t="shared" si="5"/>
        <v/>
      </c>
      <c r="N22" s="17" t="str">
        <f t="shared" si="6"/>
        <v/>
      </c>
    </row>
    <row r="23" spans="1:14" x14ac:dyDescent="0.35">
      <c r="A23" s="8" t="s">
        <v>45</v>
      </c>
      <c r="B23" s="9">
        <v>2.3967499999999999</v>
      </c>
      <c r="C23" s="9">
        <v>2.5051230000000002</v>
      </c>
      <c r="D23" s="9">
        <v>2.8161168999999999</v>
      </c>
      <c r="E23" s="9">
        <v>-0.22709245</v>
      </c>
      <c r="F23" t="s">
        <v>9</v>
      </c>
      <c r="G23" s="17" t="str">
        <f t="shared" si="0"/>
        <v/>
      </c>
      <c r="H23" s="17" t="str">
        <f t="shared" si="1"/>
        <v/>
      </c>
      <c r="I23" s="17" t="str">
        <f t="shared" si="2"/>
        <v/>
      </c>
      <c r="J23" s="17">
        <f t="shared" si="3"/>
        <v>2.3967499999999999</v>
      </c>
      <c r="K23" t="s">
        <v>17</v>
      </c>
      <c r="L23" s="17">
        <f t="shared" si="4"/>
        <v>2.3967499999999999</v>
      </c>
      <c r="M23" s="17" t="str">
        <f t="shared" si="5"/>
        <v/>
      </c>
      <c r="N23" s="17" t="str">
        <f t="shared" si="6"/>
        <v/>
      </c>
    </row>
    <row r="24" spans="1:14" x14ac:dyDescent="0.35">
      <c r="A24" s="8" t="s">
        <v>29</v>
      </c>
      <c r="B24" s="9">
        <v>2.3532359</v>
      </c>
      <c r="C24" s="9">
        <v>-0.14897840000000001</v>
      </c>
      <c r="D24" s="9">
        <v>1.1734172</v>
      </c>
      <c r="E24" s="9"/>
      <c r="F24" t="s">
        <v>17</v>
      </c>
      <c r="G24" s="17">
        <f t="shared" si="0"/>
        <v>2.3532359</v>
      </c>
      <c r="H24" s="17" t="str">
        <f t="shared" si="1"/>
        <v/>
      </c>
      <c r="I24" s="17" t="str">
        <f t="shared" si="2"/>
        <v/>
      </c>
      <c r="J24" s="17" t="str">
        <f t="shared" si="3"/>
        <v/>
      </c>
      <c r="K24" t="s">
        <v>10</v>
      </c>
      <c r="L24" s="17" t="str">
        <f t="shared" si="4"/>
        <v/>
      </c>
      <c r="M24" s="17" t="str">
        <f t="shared" si="5"/>
        <v/>
      </c>
      <c r="N24" s="17">
        <f t="shared" si="6"/>
        <v>2.3532359</v>
      </c>
    </row>
    <row r="25" spans="1:14" x14ac:dyDescent="0.35">
      <c r="A25" s="8" t="s">
        <v>229</v>
      </c>
      <c r="B25" s="9">
        <v>2.3361516999999998</v>
      </c>
      <c r="C25" s="9">
        <v>0.33971686000000001</v>
      </c>
      <c r="D25" s="9">
        <v>2.0211248999999998</v>
      </c>
      <c r="E25" s="9">
        <v>-1.7601914000000001</v>
      </c>
      <c r="F25" t="s">
        <v>17</v>
      </c>
      <c r="G25" s="17">
        <f t="shared" si="0"/>
        <v>2.3361516999999998</v>
      </c>
      <c r="H25" s="17" t="str">
        <f t="shared" si="1"/>
        <v/>
      </c>
      <c r="I25" s="17" t="str">
        <f t="shared" si="2"/>
        <v/>
      </c>
      <c r="J25" s="17" t="str">
        <f t="shared" si="3"/>
        <v/>
      </c>
      <c r="K25" t="s">
        <v>17</v>
      </c>
      <c r="L25" s="17">
        <f t="shared" si="4"/>
        <v>2.3361516999999998</v>
      </c>
      <c r="M25" s="17" t="str">
        <f t="shared" si="5"/>
        <v/>
      </c>
      <c r="N25" s="17" t="str">
        <f t="shared" si="6"/>
        <v/>
      </c>
    </row>
    <row r="26" spans="1:14" x14ac:dyDescent="0.35">
      <c r="A26" s="8" t="s">
        <v>289</v>
      </c>
      <c r="B26" s="9">
        <v>2.2935213999999999</v>
      </c>
      <c r="C26" s="9">
        <v>3.4105976</v>
      </c>
      <c r="D26" s="9">
        <v>2.5456465000000001</v>
      </c>
      <c r="E26" s="9">
        <v>4.8842309999999998</v>
      </c>
      <c r="F26" t="s">
        <v>9</v>
      </c>
      <c r="G26" s="17" t="str">
        <f t="shared" si="0"/>
        <v/>
      </c>
      <c r="H26" s="17" t="str">
        <f t="shared" si="1"/>
        <v/>
      </c>
      <c r="I26" s="17" t="str">
        <f t="shared" si="2"/>
        <v/>
      </c>
      <c r="J26" s="17">
        <f t="shared" si="3"/>
        <v>2.2935213999999999</v>
      </c>
      <c r="K26" t="s">
        <v>10</v>
      </c>
      <c r="L26" s="17" t="str">
        <f t="shared" si="4"/>
        <v/>
      </c>
      <c r="M26" s="17" t="str">
        <f t="shared" si="5"/>
        <v/>
      </c>
      <c r="N26" s="17">
        <f t="shared" si="6"/>
        <v>2.2935213999999999</v>
      </c>
    </row>
    <row r="27" spans="1:14" x14ac:dyDescent="0.35">
      <c r="A27" s="8" t="s">
        <v>89</v>
      </c>
      <c r="B27" s="9">
        <v>2.1723178999999999</v>
      </c>
      <c r="C27" s="9">
        <v>0.77773318999999996</v>
      </c>
      <c r="D27" s="9">
        <v>-0.21660721999999999</v>
      </c>
      <c r="E27" s="9">
        <v>0.24349174000000001</v>
      </c>
      <c r="F27" t="s">
        <v>17</v>
      </c>
      <c r="G27" s="17">
        <f t="shared" si="0"/>
        <v>2.1723178999999999</v>
      </c>
      <c r="H27" s="17" t="str">
        <f t="shared" si="1"/>
        <v/>
      </c>
      <c r="I27" s="17" t="str">
        <f t="shared" si="2"/>
        <v/>
      </c>
      <c r="J27" s="17" t="str">
        <f t="shared" si="3"/>
        <v/>
      </c>
      <c r="K27" t="s">
        <v>17</v>
      </c>
      <c r="L27" s="17">
        <f t="shared" si="4"/>
        <v>2.1723178999999999</v>
      </c>
      <c r="M27" s="17" t="str">
        <f t="shared" si="5"/>
        <v/>
      </c>
      <c r="N27" s="17" t="str">
        <f t="shared" si="6"/>
        <v/>
      </c>
    </row>
    <row r="28" spans="1:14" x14ac:dyDescent="0.35">
      <c r="A28" s="8" t="s">
        <v>223</v>
      </c>
      <c r="B28" s="9">
        <v>2.1006442000000001</v>
      </c>
      <c r="C28" s="9">
        <v>1.2385147000000001</v>
      </c>
      <c r="D28" s="9">
        <v>1.5090749999999999</v>
      </c>
      <c r="E28" s="9">
        <v>0.77772724000000004</v>
      </c>
      <c r="F28" t="s">
        <v>17</v>
      </c>
      <c r="G28" s="17">
        <f t="shared" si="0"/>
        <v>2.1006442000000001</v>
      </c>
      <c r="H28" s="17" t="str">
        <f t="shared" si="1"/>
        <v/>
      </c>
      <c r="I28" s="17" t="str">
        <f t="shared" si="2"/>
        <v/>
      </c>
      <c r="J28" s="17" t="str">
        <f t="shared" si="3"/>
        <v/>
      </c>
      <c r="K28" t="s">
        <v>17</v>
      </c>
      <c r="L28" s="17">
        <f t="shared" si="4"/>
        <v>2.1006442000000001</v>
      </c>
      <c r="M28" s="17" t="str">
        <f t="shared" si="5"/>
        <v/>
      </c>
      <c r="N28" s="17" t="str">
        <f t="shared" si="6"/>
        <v/>
      </c>
    </row>
    <row r="29" spans="1:14" x14ac:dyDescent="0.35">
      <c r="A29" s="8" t="s">
        <v>331</v>
      </c>
      <c r="B29" s="9">
        <v>2.0545955999999999</v>
      </c>
      <c r="C29" s="9">
        <v>1.4622926000000001</v>
      </c>
      <c r="D29" s="9">
        <v>1.9759021999999999</v>
      </c>
      <c r="E29" s="9">
        <v>6.0653936000000002</v>
      </c>
      <c r="F29" t="s">
        <v>17</v>
      </c>
      <c r="G29" s="17">
        <f t="shared" si="0"/>
        <v>2.0545955999999999</v>
      </c>
      <c r="H29" s="17" t="str">
        <f t="shared" si="1"/>
        <v/>
      </c>
      <c r="I29" s="17" t="str">
        <f t="shared" si="2"/>
        <v/>
      </c>
      <c r="J29" s="17" t="str">
        <f t="shared" si="3"/>
        <v/>
      </c>
      <c r="K29" t="s">
        <v>10</v>
      </c>
      <c r="L29" s="17" t="str">
        <f t="shared" si="4"/>
        <v/>
      </c>
      <c r="M29" s="17" t="str">
        <f t="shared" si="5"/>
        <v/>
      </c>
      <c r="N29" s="17">
        <f t="shared" si="6"/>
        <v>2.0545955999999999</v>
      </c>
    </row>
    <row r="30" spans="1:14" x14ac:dyDescent="0.35">
      <c r="A30" s="8" t="s">
        <v>33</v>
      </c>
      <c r="B30" s="9">
        <v>2.0432098999999999</v>
      </c>
      <c r="C30" s="9">
        <v>4.2011909000000003</v>
      </c>
      <c r="D30" s="9">
        <v>0.3680734</v>
      </c>
      <c r="E30" s="9">
        <v>1.9823647</v>
      </c>
      <c r="F30" t="s">
        <v>17</v>
      </c>
      <c r="G30" s="17">
        <f t="shared" si="0"/>
        <v>2.0432098999999999</v>
      </c>
      <c r="H30" s="17" t="str">
        <f t="shared" si="1"/>
        <v/>
      </c>
      <c r="I30" s="17" t="str">
        <f t="shared" si="2"/>
        <v/>
      </c>
      <c r="J30" s="17" t="str">
        <f t="shared" si="3"/>
        <v/>
      </c>
      <c r="K30" t="s">
        <v>10</v>
      </c>
      <c r="L30" s="17" t="str">
        <f t="shared" si="4"/>
        <v/>
      </c>
      <c r="M30" s="17" t="str">
        <f t="shared" si="5"/>
        <v/>
      </c>
      <c r="N30" s="17">
        <f t="shared" si="6"/>
        <v>2.0432098999999999</v>
      </c>
    </row>
    <row r="31" spans="1:14" x14ac:dyDescent="0.35">
      <c r="A31" s="8" t="s">
        <v>215</v>
      </c>
      <c r="B31" s="9">
        <v>1.9760124999999999</v>
      </c>
      <c r="C31" s="9">
        <v>-0.36897679999999999</v>
      </c>
      <c r="D31" s="9">
        <v>0.42457370999999999</v>
      </c>
      <c r="E31" s="9">
        <v>-1.3711203999999999</v>
      </c>
      <c r="F31" t="s">
        <v>17</v>
      </c>
      <c r="G31" s="17">
        <f t="shared" si="0"/>
        <v>1.9760124999999999</v>
      </c>
      <c r="H31" s="17" t="str">
        <f t="shared" si="1"/>
        <v/>
      </c>
      <c r="I31" s="17" t="str">
        <f t="shared" si="2"/>
        <v/>
      </c>
      <c r="J31" s="17" t="str">
        <f t="shared" si="3"/>
        <v/>
      </c>
      <c r="K31" t="s">
        <v>10</v>
      </c>
      <c r="L31" s="17" t="str">
        <f t="shared" si="4"/>
        <v/>
      </c>
      <c r="M31" s="17" t="str">
        <f t="shared" si="5"/>
        <v/>
      </c>
      <c r="N31" s="17">
        <f t="shared" si="6"/>
        <v>1.9760124999999999</v>
      </c>
    </row>
    <row r="32" spans="1:14" x14ac:dyDescent="0.35">
      <c r="A32" s="8" t="s">
        <v>79</v>
      </c>
      <c r="B32" s="9">
        <v>1.9435925000000001</v>
      </c>
      <c r="C32" s="9">
        <v>3.8180124000000002</v>
      </c>
      <c r="D32" s="9">
        <v>-0.19733434999999999</v>
      </c>
      <c r="E32" s="9">
        <v>-1.112328</v>
      </c>
      <c r="F32" t="s">
        <v>17</v>
      </c>
      <c r="G32" s="17">
        <f t="shared" si="0"/>
        <v>1.9435925000000001</v>
      </c>
      <c r="H32" s="17" t="str">
        <f t="shared" si="1"/>
        <v/>
      </c>
      <c r="I32" s="17" t="str">
        <f t="shared" si="2"/>
        <v/>
      </c>
      <c r="J32" s="17" t="str">
        <f t="shared" si="3"/>
        <v/>
      </c>
      <c r="K32" t="s">
        <v>17</v>
      </c>
      <c r="L32" s="17">
        <f t="shared" si="4"/>
        <v>1.9435925000000001</v>
      </c>
      <c r="M32" s="17" t="str">
        <f t="shared" si="5"/>
        <v/>
      </c>
      <c r="N32" s="17" t="str">
        <f t="shared" si="6"/>
        <v/>
      </c>
    </row>
    <row r="33" spans="1:14" x14ac:dyDescent="0.35">
      <c r="A33" s="8" t="s">
        <v>271</v>
      </c>
      <c r="B33" s="9">
        <v>1.9285706</v>
      </c>
      <c r="C33" s="9">
        <v>-2.8787147000000002</v>
      </c>
      <c r="D33" s="9">
        <v>1.4344458</v>
      </c>
      <c r="E33" s="9">
        <v>1.410545E-2</v>
      </c>
      <c r="F33" t="s">
        <v>17</v>
      </c>
      <c r="G33" s="17">
        <f t="shared" si="0"/>
        <v>1.9285706</v>
      </c>
      <c r="H33" s="17" t="str">
        <f t="shared" si="1"/>
        <v/>
      </c>
      <c r="I33" s="17" t="str">
        <f t="shared" si="2"/>
        <v/>
      </c>
      <c r="J33" s="17" t="str">
        <f t="shared" si="3"/>
        <v/>
      </c>
      <c r="K33" t="s">
        <v>10</v>
      </c>
      <c r="L33" s="17" t="str">
        <f t="shared" si="4"/>
        <v/>
      </c>
      <c r="M33" s="17" t="str">
        <f t="shared" si="5"/>
        <v/>
      </c>
      <c r="N33" s="17">
        <f t="shared" si="6"/>
        <v>1.9285706</v>
      </c>
    </row>
    <row r="34" spans="1:14" x14ac:dyDescent="0.35">
      <c r="A34" s="8" t="s">
        <v>153</v>
      </c>
      <c r="B34" s="9">
        <v>1.8456011999999999</v>
      </c>
      <c r="C34" s="9">
        <v>1.6147951</v>
      </c>
      <c r="D34" s="9">
        <v>0.40224636000000003</v>
      </c>
      <c r="E34" s="9">
        <v>6.9476987000000001</v>
      </c>
      <c r="F34" t="s">
        <v>17</v>
      </c>
      <c r="G34" s="17">
        <f t="shared" si="0"/>
        <v>1.8456011999999999</v>
      </c>
      <c r="H34" s="17" t="str">
        <f t="shared" si="1"/>
        <v/>
      </c>
      <c r="I34" s="17" t="str">
        <f t="shared" si="2"/>
        <v/>
      </c>
      <c r="J34" s="17" t="str">
        <f t="shared" si="3"/>
        <v/>
      </c>
      <c r="K34" t="s">
        <v>17</v>
      </c>
      <c r="L34" s="17">
        <f t="shared" si="4"/>
        <v>1.8456011999999999</v>
      </c>
      <c r="M34" s="17" t="str">
        <f t="shared" si="5"/>
        <v/>
      </c>
      <c r="N34" s="17" t="str">
        <f t="shared" si="6"/>
        <v/>
      </c>
    </row>
    <row r="35" spans="1:14" x14ac:dyDescent="0.35">
      <c r="A35" s="8" t="s">
        <v>133</v>
      </c>
      <c r="B35" s="9">
        <v>1.8376675</v>
      </c>
      <c r="C35" s="9">
        <v>-2.8098744999999998</v>
      </c>
      <c r="D35" s="9">
        <v>2.7779954999999998</v>
      </c>
      <c r="E35" s="9">
        <v>-0.31642556999999999</v>
      </c>
      <c r="F35" t="s">
        <v>17</v>
      </c>
      <c r="G35" s="17">
        <f t="shared" ref="G35:G66" si="7">IF($F35=$G$2,$B35,"")</f>
        <v>1.8376675</v>
      </c>
      <c r="H35" s="17" t="str">
        <f t="shared" ref="H35:H66" si="8">IF($F35=$H$2,$B35,"")</f>
        <v/>
      </c>
      <c r="I35" s="17" t="str">
        <f t="shared" ref="I35:I66" si="9">IF($F35=$I$2,$B35,"")</f>
        <v/>
      </c>
      <c r="J35" s="17" t="str">
        <f t="shared" ref="J35:J66" si="10">IF($F35=$J$2,$B35,"")</f>
        <v/>
      </c>
      <c r="K35" t="s">
        <v>17</v>
      </c>
      <c r="L35" s="17">
        <f t="shared" si="4"/>
        <v>1.8376675</v>
      </c>
      <c r="M35" s="17" t="str">
        <f t="shared" si="5"/>
        <v/>
      </c>
      <c r="N35" s="17" t="str">
        <f t="shared" si="6"/>
        <v/>
      </c>
    </row>
    <row r="36" spans="1:14" x14ac:dyDescent="0.35">
      <c r="A36" s="8" t="s">
        <v>43</v>
      </c>
      <c r="B36" s="9">
        <v>1.8235661999999999</v>
      </c>
      <c r="C36" s="9">
        <v>3.8109708000000002</v>
      </c>
      <c r="D36" s="9">
        <v>0.96978131999999995</v>
      </c>
      <c r="E36" s="9">
        <v>0.39660457999999998</v>
      </c>
      <c r="F36" t="s">
        <v>17</v>
      </c>
      <c r="G36" s="17">
        <f t="shared" si="7"/>
        <v>1.8235661999999999</v>
      </c>
      <c r="H36" s="17" t="str">
        <f t="shared" si="8"/>
        <v/>
      </c>
      <c r="I36" s="17" t="str">
        <f t="shared" si="9"/>
        <v/>
      </c>
      <c r="J36" s="17" t="str">
        <f t="shared" si="10"/>
        <v/>
      </c>
      <c r="K36" t="s">
        <v>17</v>
      </c>
      <c r="L36" s="17">
        <f t="shared" si="4"/>
        <v>1.8235661999999999</v>
      </c>
      <c r="M36" s="17" t="str">
        <f t="shared" si="5"/>
        <v/>
      </c>
      <c r="N36" s="17" t="str">
        <f t="shared" si="6"/>
        <v/>
      </c>
    </row>
    <row r="37" spans="1:14" x14ac:dyDescent="0.35">
      <c r="A37" s="8" t="s">
        <v>77</v>
      </c>
      <c r="B37" s="9">
        <v>1.7868710000000001</v>
      </c>
      <c r="C37" s="9">
        <v>3.4838830000000001</v>
      </c>
      <c r="D37" s="9">
        <v>2.4816742000000001</v>
      </c>
      <c r="E37" s="9">
        <v>0.40489671999999999</v>
      </c>
      <c r="F37" t="s">
        <v>17</v>
      </c>
      <c r="G37" s="17">
        <f t="shared" si="7"/>
        <v>1.7868710000000001</v>
      </c>
      <c r="H37" s="17" t="str">
        <f t="shared" si="8"/>
        <v/>
      </c>
      <c r="I37" s="17" t="str">
        <f t="shared" si="9"/>
        <v/>
      </c>
      <c r="J37" s="17" t="str">
        <f t="shared" si="10"/>
        <v/>
      </c>
      <c r="K37" t="s">
        <v>17</v>
      </c>
      <c r="L37" s="17">
        <f t="shared" si="4"/>
        <v>1.7868710000000001</v>
      </c>
      <c r="M37" s="17" t="str">
        <f t="shared" si="5"/>
        <v/>
      </c>
      <c r="N37" s="17" t="str">
        <f t="shared" si="6"/>
        <v/>
      </c>
    </row>
    <row r="38" spans="1:14" x14ac:dyDescent="0.35">
      <c r="A38" s="8" t="s">
        <v>249</v>
      </c>
      <c r="B38" s="9">
        <v>1.7707387999999999</v>
      </c>
      <c r="C38" s="9">
        <v>0.91234873999999999</v>
      </c>
      <c r="D38" s="9">
        <v>1.9633814000000001</v>
      </c>
      <c r="E38" s="9">
        <v>6.6102347000000004</v>
      </c>
      <c r="F38" t="s">
        <v>9</v>
      </c>
      <c r="G38" s="17" t="str">
        <f t="shared" si="7"/>
        <v/>
      </c>
      <c r="H38" s="17" t="str">
        <f t="shared" si="8"/>
        <v/>
      </c>
      <c r="I38" s="17" t="str">
        <f t="shared" si="9"/>
        <v/>
      </c>
      <c r="J38" s="17">
        <f t="shared" si="10"/>
        <v>1.7707387999999999</v>
      </c>
      <c r="K38" t="s">
        <v>17</v>
      </c>
      <c r="L38" s="17">
        <f t="shared" si="4"/>
        <v>1.7707387999999999</v>
      </c>
      <c r="M38" s="17" t="str">
        <f t="shared" si="5"/>
        <v/>
      </c>
      <c r="N38" s="17" t="str">
        <f t="shared" si="6"/>
        <v/>
      </c>
    </row>
    <row r="39" spans="1:14" x14ac:dyDescent="0.35">
      <c r="A39" s="8" t="s">
        <v>61</v>
      </c>
      <c r="B39" s="9">
        <v>1.7595548000000001</v>
      </c>
      <c r="C39" s="9">
        <v>0.38546659</v>
      </c>
      <c r="D39" s="9">
        <v>1.8039128</v>
      </c>
      <c r="E39" s="9">
        <v>2.7591549999999998</v>
      </c>
      <c r="F39" t="s">
        <v>17</v>
      </c>
      <c r="G39" s="17">
        <f t="shared" si="7"/>
        <v>1.7595548000000001</v>
      </c>
      <c r="H39" s="17" t="str">
        <f t="shared" si="8"/>
        <v/>
      </c>
      <c r="I39" s="17" t="str">
        <f t="shared" si="9"/>
        <v/>
      </c>
      <c r="J39" s="17" t="str">
        <f t="shared" si="10"/>
        <v/>
      </c>
      <c r="K39" t="s">
        <v>17</v>
      </c>
      <c r="L39" s="17">
        <f t="shared" si="4"/>
        <v>1.7595548000000001</v>
      </c>
      <c r="M39" s="17" t="str">
        <f t="shared" si="5"/>
        <v/>
      </c>
      <c r="N39" s="17" t="str">
        <f t="shared" si="6"/>
        <v/>
      </c>
    </row>
    <row r="40" spans="1:14" x14ac:dyDescent="0.35">
      <c r="A40" s="8" t="s">
        <v>157</v>
      </c>
      <c r="B40" s="9">
        <v>1.7109220999999999</v>
      </c>
      <c r="C40" s="9">
        <v>-0.30136949000000002</v>
      </c>
      <c r="D40" s="9">
        <v>0.85830514000000002</v>
      </c>
      <c r="E40" s="9">
        <v>1.2388577999999999</v>
      </c>
      <c r="F40" t="s">
        <v>14</v>
      </c>
      <c r="G40" s="17" t="str">
        <f t="shared" si="7"/>
        <v/>
      </c>
      <c r="H40" s="17">
        <f t="shared" si="8"/>
        <v>1.7109220999999999</v>
      </c>
      <c r="I40" s="17" t="str">
        <f t="shared" si="9"/>
        <v/>
      </c>
      <c r="J40" s="17" t="str">
        <f t="shared" si="10"/>
        <v/>
      </c>
      <c r="K40" t="s">
        <v>14</v>
      </c>
      <c r="L40" s="17" t="str">
        <f t="shared" si="4"/>
        <v/>
      </c>
      <c r="M40" s="17">
        <f t="shared" si="5"/>
        <v>1.7109220999999999</v>
      </c>
      <c r="N40" s="17" t="str">
        <f t="shared" si="6"/>
        <v/>
      </c>
    </row>
    <row r="41" spans="1:14" x14ac:dyDescent="0.35">
      <c r="A41" s="8" t="s">
        <v>307</v>
      </c>
      <c r="B41" s="9">
        <v>1.6525453000000001</v>
      </c>
      <c r="C41" s="9">
        <v>2.0752632000000002</v>
      </c>
      <c r="D41" s="9">
        <v>1.1815066999999999</v>
      </c>
      <c r="E41" s="9">
        <v>1.0476989000000001</v>
      </c>
      <c r="F41" t="s">
        <v>17</v>
      </c>
      <c r="G41" s="17">
        <f t="shared" si="7"/>
        <v>1.6525453000000001</v>
      </c>
      <c r="H41" s="17" t="str">
        <f t="shared" si="8"/>
        <v/>
      </c>
      <c r="I41" s="17" t="str">
        <f t="shared" si="9"/>
        <v/>
      </c>
      <c r="J41" s="17" t="str">
        <f t="shared" si="10"/>
        <v/>
      </c>
      <c r="K41" t="s">
        <v>10</v>
      </c>
      <c r="L41" s="17" t="str">
        <f t="shared" si="4"/>
        <v/>
      </c>
      <c r="M41" s="17" t="str">
        <f t="shared" si="5"/>
        <v/>
      </c>
      <c r="N41" s="17">
        <f t="shared" si="6"/>
        <v>1.6525453000000001</v>
      </c>
    </row>
    <row r="42" spans="1:14" x14ac:dyDescent="0.35">
      <c r="A42" s="8" t="s">
        <v>51</v>
      </c>
      <c r="B42" s="9">
        <v>1.6414420999999999</v>
      </c>
      <c r="C42" s="9">
        <v>2.8667221999999999</v>
      </c>
      <c r="D42" s="9">
        <v>2.7553486999999999</v>
      </c>
      <c r="E42" s="9">
        <v>3.6066864999999999</v>
      </c>
      <c r="F42" t="s">
        <v>9</v>
      </c>
      <c r="G42" s="17" t="str">
        <f t="shared" si="7"/>
        <v/>
      </c>
      <c r="H42" s="17" t="str">
        <f t="shared" si="8"/>
        <v/>
      </c>
      <c r="I42" s="17" t="str">
        <f t="shared" si="9"/>
        <v/>
      </c>
      <c r="J42" s="17">
        <f t="shared" si="10"/>
        <v>1.6414420999999999</v>
      </c>
      <c r="K42" t="s">
        <v>17</v>
      </c>
      <c r="L42" s="17">
        <f t="shared" si="4"/>
        <v>1.6414420999999999</v>
      </c>
      <c r="M42" s="17" t="str">
        <f t="shared" si="5"/>
        <v/>
      </c>
      <c r="N42" s="17" t="str">
        <f t="shared" si="6"/>
        <v/>
      </c>
    </row>
    <row r="43" spans="1:14" x14ac:dyDescent="0.35">
      <c r="A43" s="8" t="s">
        <v>305</v>
      </c>
      <c r="B43" s="9">
        <v>1.6412739999999999</v>
      </c>
      <c r="C43" s="9">
        <v>-0.39218599999999998</v>
      </c>
      <c r="D43" s="9">
        <v>0.69763825000000002</v>
      </c>
      <c r="E43" s="9">
        <v>3.5526968000000001</v>
      </c>
      <c r="F43" t="s">
        <v>17</v>
      </c>
      <c r="G43" s="17">
        <f t="shared" si="7"/>
        <v>1.6412739999999999</v>
      </c>
      <c r="H43" s="17" t="str">
        <f t="shared" si="8"/>
        <v/>
      </c>
      <c r="I43" s="17" t="str">
        <f t="shared" si="9"/>
        <v/>
      </c>
      <c r="J43" s="17" t="str">
        <f t="shared" si="10"/>
        <v/>
      </c>
      <c r="K43" t="s">
        <v>17</v>
      </c>
      <c r="L43" s="17">
        <f t="shared" si="4"/>
        <v>1.6412739999999999</v>
      </c>
      <c r="M43" s="17" t="str">
        <f t="shared" si="5"/>
        <v/>
      </c>
      <c r="N43" s="17" t="str">
        <f t="shared" si="6"/>
        <v/>
      </c>
    </row>
    <row r="44" spans="1:14" x14ac:dyDescent="0.35">
      <c r="A44" s="8" t="s">
        <v>237</v>
      </c>
      <c r="B44" s="9">
        <v>1.5710207</v>
      </c>
      <c r="C44" s="9">
        <v>1.2812527</v>
      </c>
      <c r="D44" s="9">
        <v>0.22070925999999999</v>
      </c>
      <c r="E44" s="9">
        <v>1.0366506</v>
      </c>
      <c r="F44" t="s">
        <v>14</v>
      </c>
      <c r="G44" s="17" t="str">
        <f t="shared" si="7"/>
        <v/>
      </c>
      <c r="H44" s="17">
        <f t="shared" si="8"/>
        <v>1.5710207</v>
      </c>
      <c r="I44" s="17" t="str">
        <f t="shared" si="9"/>
        <v/>
      </c>
      <c r="J44" s="17" t="str">
        <f t="shared" si="10"/>
        <v/>
      </c>
      <c r="K44" t="s">
        <v>14</v>
      </c>
      <c r="L44" s="17" t="str">
        <f t="shared" si="4"/>
        <v/>
      </c>
      <c r="M44" s="17">
        <f t="shared" si="5"/>
        <v>1.5710207</v>
      </c>
      <c r="N44" s="17" t="str">
        <f t="shared" si="6"/>
        <v/>
      </c>
    </row>
    <row r="45" spans="1:14" x14ac:dyDescent="0.35">
      <c r="A45" s="8" t="s">
        <v>317</v>
      </c>
      <c r="B45" s="9">
        <v>1.5705076</v>
      </c>
      <c r="C45" s="9">
        <v>-0.69917998999999997</v>
      </c>
      <c r="D45" s="9">
        <v>-0.23447454000000001</v>
      </c>
      <c r="E45" s="9">
        <v>0.83152996999999995</v>
      </c>
      <c r="F45" t="s">
        <v>17</v>
      </c>
      <c r="G45" s="17">
        <f t="shared" si="7"/>
        <v>1.5705076</v>
      </c>
      <c r="H45" s="17" t="str">
        <f t="shared" si="8"/>
        <v/>
      </c>
      <c r="I45" s="17" t="str">
        <f t="shared" si="9"/>
        <v/>
      </c>
      <c r="J45" s="17" t="str">
        <f t="shared" si="10"/>
        <v/>
      </c>
      <c r="K45" t="s">
        <v>17</v>
      </c>
      <c r="L45" s="17">
        <f t="shared" si="4"/>
        <v>1.5705076</v>
      </c>
      <c r="M45" s="17" t="str">
        <f t="shared" si="5"/>
        <v/>
      </c>
      <c r="N45" s="17" t="str">
        <f t="shared" si="6"/>
        <v/>
      </c>
    </row>
    <row r="46" spans="1:14" x14ac:dyDescent="0.35">
      <c r="A46" s="8" t="s">
        <v>203</v>
      </c>
      <c r="B46" s="9">
        <v>1.5671535000000001</v>
      </c>
      <c r="C46" s="9">
        <v>3.3930574</v>
      </c>
      <c r="D46" s="9">
        <v>3.1435680000000001</v>
      </c>
      <c r="E46" s="9">
        <v>2.1052660000000001E-2</v>
      </c>
      <c r="F46" t="s">
        <v>17</v>
      </c>
      <c r="G46" s="17">
        <f t="shared" si="7"/>
        <v>1.5671535000000001</v>
      </c>
      <c r="H46" s="17" t="str">
        <f t="shared" si="8"/>
        <v/>
      </c>
      <c r="I46" s="17" t="str">
        <f t="shared" si="9"/>
        <v/>
      </c>
      <c r="J46" s="17" t="str">
        <f t="shared" si="10"/>
        <v/>
      </c>
      <c r="K46" t="s">
        <v>10</v>
      </c>
      <c r="L46" s="17" t="str">
        <f t="shared" si="4"/>
        <v/>
      </c>
      <c r="M46" s="17" t="str">
        <f t="shared" si="5"/>
        <v/>
      </c>
      <c r="N46" s="17">
        <f t="shared" si="6"/>
        <v>1.5671535000000001</v>
      </c>
    </row>
    <row r="47" spans="1:14" x14ac:dyDescent="0.35">
      <c r="A47" s="8" t="s">
        <v>141</v>
      </c>
      <c r="B47" s="9">
        <v>1.5244532</v>
      </c>
      <c r="C47" s="9">
        <v>0.89903772999999998</v>
      </c>
      <c r="D47" s="9">
        <v>0.82832238000000002</v>
      </c>
      <c r="E47" s="9">
        <v>1.727571</v>
      </c>
      <c r="F47" t="s">
        <v>9</v>
      </c>
      <c r="G47" s="17" t="str">
        <f t="shared" si="7"/>
        <v/>
      </c>
      <c r="H47" s="17" t="str">
        <f t="shared" si="8"/>
        <v/>
      </c>
      <c r="I47" s="17" t="str">
        <f t="shared" si="9"/>
        <v/>
      </c>
      <c r="J47" s="17">
        <f t="shared" si="10"/>
        <v>1.5244532</v>
      </c>
      <c r="K47" t="s">
        <v>17</v>
      </c>
      <c r="L47" s="17">
        <f t="shared" si="4"/>
        <v>1.5244532</v>
      </c>
      <c r="M47" s="17" t="str">
        <f t="shared" si="5"/>
        <v/>
      </c>
      <c r="N47" s="17" t="str">
        <f t="shared" si="6"/>
        <v/>
      </c>
    </row>
    <row r="48" spans="1:14" x14ac:dyDescent="0.35">
      <c r="A48" s="8" t="s">
        <v>227</v>
      </c>
      <c r="B48" s="9">
        <v>1.5151566000000001</v>
      </c>
      <c r="C48" s="9">
        <v>0.43783353000000003</v>
      </c>
      <c r="D48" s="9">
        <v>1.4240800000000001E-3</v>
      </c>
      <c r="E48" s="9">
        <v>1.7174881</v>
      </c>
      <c r="F48" t="s">
        <v>9</v>
      </c>
      <c r="G48" s="17" t="str">
        <f t="shared" si="7"/>
        <v/>
      </c>
      <c r="H48" s="17" t="str">
        <f t="shared" si="8"/>
        <v/>
      </c>
      <c r="I48" s="17" t="str">
        <f t="shared" si="9"/>
        <v/>
      </c>
      <c r="J48" s="17">
        <f t="shared" si="10"/>
        <v>1.5151566000000001</v>
      </c>
      <c r="K48" t="s">
        <v>17</v>
      </c>
      <c r="L48" s="17">
        <f t="shared" si="4"/>
        <v>1.5151566000000001</v>
      </c>
      <c r="M48" s="17" t="str">
        <f t="shared" si="5"/>
        <v/>
      </c>
      <c r="N48" s="17" t="str">
        <f t="shared" si="6"/>
        <v/>
      </c>
    </row>
    <row r="49" spans="1:14" x14ac:dyDescent="0.35">
      <c r="A49" s="8" t="s">
        <v>49</v>
      </c>
      <c r="B49" s="9">
        <v>1.5042559</v>
      </c>
      <c r="C49" s="9">
        <v>4.2123626999999999</v>
      </c>
      <c r="D49" s="9">
        <v>0.50840286000000001</v>
      </c>
      <c r="E49" s="9">
        <v>-0.17562679</v>
      </c>
      <c r="F49" t="s">
        <v>17</v>
      </c>
      <c r="G49" s="17">
        <f t="shared" si="7"/>
        <v>1.5042559</v>
      </c>
      <c r="H49" s="17" t="str">
        <f t="shared" si="8"/>
        <v/>
      </c>
      <c r="I49" s="17" t="str">
        <f t="shared" si="9"/>
        <v/>
      </c>
      <c r="J49" s="17" t="str">
        <f t="shared" si="10"/>
        <v/>
      </c>
      <c r="K49" t="s">
        <v>17</v>
      </c>
      <c r="L49" s="17">
        <f t="shared" si="4"/>
        <v>1.5042559</v>
      </c>
      <c r="M49" s="17" t="str">
        <f t="shared" si="5"/>
        <v/>
      </c>
      <c r="N49" s="17" t="str">
        <f t="shared" si="6"/>
        <v/>
      </c>
    </row>
    <row r="50" spans="1:14" x14ac:dyDescent="0.35">
      <c r="A50" s="8" t="s">
        <v>293</v>
      </c>
      <c r="B50" s="9">
        <v>1.4942192000000001</v>
      </c>
      <c r="C50" s="9">
        <v>-0.19774681</v>
      </c>
      <c r="D50" s="9">
        <v>0.83697319999999997</v>
      </c>
      <c r="E50" s="9">
        <v>2.2565005</v>
      </c>
      <c r="F50" t="s">
        <v>17</v>
      </c>
      <c r="G50" s="17">
        <f t="shared" si="7"/>
        <v>1.4942192000000001</v>
      </c>
      <c r="H50" s="17" t="str">
        <f t="shared" si="8"/>
        <v/>
      </c>
      <c r="I50" s="17" t="str">
        <f t="shared" si="9"/>
        <v/>
      </c>
      <c r="J50" s="17" t="str">
        <f t="shared" si="10"/>
        <v/>
      </c>
      <c r="K50" t="s">
        <v>17</v>
      </c>
      <c r="L50" s="17">
        <f t="shared" si="4"/>
        <v>1.4942192000000001</v>
      </c>
      <c r="M50" s="17" t="str">
        <f t="shared" si="5"/>
        <v/>
      </c>
      <c r="N50" s="17" t="str">
        <f t="shared" si="6"/>
        <v/>
      </c>
    </row>
    <row r="51" spans="1:14" x14ac:dyDescent="0.35">
      <c r="A51" s="8" t="s">
        <v>243</v>
      </c>
      <c r="B51" s="9">
        <v>1.4537880999999999</v>
      </c>
      <c r="C51" s="9">
        <v>4.4475477999999997</v>
      </c>
      <c r="D51" s="9">
        <v>0.70082580999999999</v>
      </c>
      <c r="E51" s="9">
        <v>-5.4302244000000002</v>
      </c>
      <c r="F51" t="s">
        <v>17</v>
      </c>
      <c r="G51" s="17">
        <f t="shared" si="7"/>
        <v>1.4537880999999999</v>
      </c>
      <c r="H51" s="17" t="str">
        <f t="shared" si="8"/>
        <v/>
      </c>
      <c r="I51" s="17" t="str">
        <f t="shared" si="9"/>
        <v/>
      </c>
      <c r="J51" s="17" t="str">
        <f t="shared" si="10"/>
        <v/>
      </c>
      <c r="K51" t="s">
        <v>17</v>
      </c>
      <c r="L51" s="17">
        <f t="shared" si="4"/>
        <v>1.4537880999999999</v>
      </c>
      <c r="M51" s="17" t="str">
        <f t="shared" si="5"/>
        <v/>
      </c>
      <c r="N51" s="17" t="str">
        <f t="shared" si="6"/>
        <v/>
      </c>
    </row>
    <row r="52" spans="1:14" x14ac:dyDescent="0.35">
      <c r="A52" s="8" t="s">
        <v>189</v>
      </c>
      <c r="B52" s="9">
        <v>1.4457366</v>
      </c>
      <c r="C52" s="9">
        <v>0.10379964</v>
      </c>
      <c r="D52" s="9">
        <v>1.5651010999999999</v>
      </c>
      <c r="E52" s="9">
        <v>3.6073734000000002</v>
      </c>
      <c r="F52" t="s">
        <v>17</v>
      </c>
      <c r="G52" s="17">
        <f t="shared" si="7"/>
        <v>1.4457366</v>
      </c>
      <c r="H52" s="17" t="str">
        <f t="shared" si="8"/>
        <v/>
      </c>
      <c r="I52" s="17" t="str">
        <f t="shared" si="9"/>
        <v/>
      </c>
      <c r="J52" s="17" t="str">
        <f t="shared" si="10"/>
        <v/>
      </c>
      <c r="K52" t="s">
        <v>17</v>
      </c>
      <c r="L52" s="17">
        <f t="shared" si="4"/>
        <v>1.4457366</v>
      </c>
      <c r="M52" s="17" t="str">
        <f t="shared" si="5"/>
        <v/>
      </c>
      <c r="N52" s="17" t="str">
        <f t="shared" si="6"/>
        <v/>
      </c>
    </row>
    <row r="53" spans="1:14" x14ac:dyDescent="0.35">
      <c r="A53" s="8" t="s">
        <v>211</v>
      </c>
      <c r="B53" s="9">
        <v>1.4414416999999999</v>
      </c>
      <c r="C53" s="9">
        <v>-0.91370448999999998</v>
      </c>
      <c r="D53" s="9">
        <v>0.74405277999999997</v>
      </c>
      <c r="E53" s="9">
        <v>-0.93169732999999999</v>
      </c>
      <c r="F53" t="s">
        <v>9</v>
      </c>
      <c r="G53" s="17" t="str">
        <f t="shared" si="7"/>
        <v/>
      </c>
      <c r="H53" s="17" t="str">
        <f t="shared" si="8"/>
        <v/>
      </c>
      <c r="I53" s="17" t="str">
        <f t="shared" si="9"/>
        <v/>
      </c>
      <c r="J53" s="17">
        <f t="shared" si="10"/>
        <v>1.4414416999999999</v>
      </c>
      <c r="K53" t="s">
        <v>17</v>
      </c>
      <c r="L53" s="17">
        <f t="shared" si="4"/>
        <v>1.4414416999999999</v>
      </c>
      <c r="M53" s="17" t="str">
        <f t="shared" si="5"/>
        <v/>
      </c>
      <c r="N53" s="17" t="str">
        <f t="shared" si="6"/>
        <v/>
      </c>
    </row>
    <row r="54" spans="1:14" x14ac:dyDescent="0.35">
      <c r="A54" s="8" t="s">
        <v>73</v>
      </c>
      <c r="B54" s="9">
        <v>1.4345569</v>
      </c>
      <c r="C54" s="9">
        <v>0.86668482999999996</v>
      </c>
      <c r="D54" s="9">
        <v>0.69900954999999998</v>
      </c>
      <c r="E54" s="9">
        <v>1.5043739</v>
      </c>
      <c r="F54" t="s">
        <v>9</v>
      </c>
      <c r="G54" s="17" t="str">
        <f t="shared" si="7"/>
        <v/>
      </c>
      <c r="H54" s="17" t="str">
        <f t="shared" si="8"/>
        <v/>
      </c>
      <c r="I54" s="17" t="str">
        <f t="shared" si="9"/>
        <v/>
      </c>
      <c r="J54" s="17">
        <f t="shared" si="10"/>
        <v>1.4345569</v>
      </c>
      <c r="K54" t="s">
        <v>17</v>
      </c>
      <c r="L54" s="17">
        <f t="shared" si="4"/>
        <v>1.4345569</v>
      </c>
      <c r="M54" s="17" t="str">
        <f t="shared" si="5"/>
        <v/>
      </c>
      <c r="N54" s="17" t="str">
        <f t="shared" si="6"/>
        <v/>
      </c>
    </row>
    <row r="55" spans="1:14" x14ac:dyDescent="0.35">
      <c r="A55" s="8" t="s">
        <v>253</v>
      </c>
      <c r="B55" s="9">
        <v>1.4333635</v>
      </c>
      <c r="C55" s="9">
        <v>1.5906876000000001</v>
      </c>
      <c r="D55" s="9">
        <v>0.98799462999999998</v>
      </c>
      <c r="E55" s="9">
        <v>1.8474619000000001</v>
      </c>
      <c r="F55" t="s">
        <v>14</v>
      </c>
      <c r="G55" s="17" t="str">
        <f t="shared" si="7"/>
        <v/>
      </c>
      <c r="H55" s="17">
        <f t="shared" si="8"/>
        <v>1.4333635</v>
      </c>
      <c r="I55" s="17" t="str">
        <f t="shared" si="9"/>
        <v/>
      </c>
      <c r="J55" s="17" t="str">
        <f t="shared" si="10"/>
        <v/>
      </c>
      <c r="K55" t="s">
        <v>14</v>
      </c>
      <c r="L55" s="17" t="str">
        <f t="shared" si="4"/>
        <v/>
      </c>
      <c r="M55" s="17">
        <f t="shared" si="5"/>
        <v>1.4333635</v>
      </c>
      <c r="N55" s="17" t="str">
        <f t="shared" si="6"/>
        <v/>
      </c>
    </row>
    <row r="56" spans="1:14" x14ac:dyDescent="0.35">
      <c r="A56" s="8" t="s">
        <v>291</v>
      </c>
      <c r="B56" s="9">
        <v>1.3660205000000001</v>
      </c>
      <c r="C56" s="9">
        <v>-0.27070335000000001</v>
      </c>
      <c r="D56" s="9">
        <v>5.8520549999999998E-2</v>
      </c>
      <c r="E56" s="9">
        <v>5.5908914999999997</v>
      </c>
      <c r="F56" t="s">
        <v>17</v>
      </c>
      <c r="G56" s="17">
        <f t="shared" si="7"/>
        <v>1.3660205000000001</v>
      </c>
      <c r="H56" s="17" t="str">
        <f t="shared" si="8"/>
        <v/>
      </c>
      <c r="I56" s="17" t="str">
        <f t="shared" si="9"/>
        <v/>
      </c>
      <c r="J56" s="17" t="str">
        <f t="shared" si="10"/>
        <v/>
      </c>
      <c r="K56" t="s">
        <v>10</v>
      </c>
      <c r="L56" s="17" t="str">
        <f t="shared" si="4"/>
        <v/>
      </c>
      <c r="M56" s="17" t="str">
        <f t="shared" si="5"/>
        <v/>
      </c>
      <c r="N56" s="17">
        <f t="shared" si="6"/>
        <v>1.3660205000000001</v>
      </c>
    </row>
    <row r="57" spans="1:14" x14ac:dyDescent="0.35">
      <c r="A57" s="8" t="s">
        <v>115</v>
      </c>
      <c r="B57" s="9">
        <v>1.3333917</v>
      </c>
      <c r="C57" s="9">
        <v>-1.1942140999999999</v>
      </c>
      <c r="D57" s="9">
        <v>1.7544704</v>
      </c>
      <c r="E57" s="9">
        <v>1.1196933</v>
      </c>
      <c r="F57" t="s">
        <v>17</v>
      </c>
      <c r="G57" s="17">
        <f t="shared" si="7"/>
        <v>1.3333917</v>
      </c>
      <c r="H57" s="17" t="str">
        <f t="shared" si="8"/>
        <v/>
      </c>
      <c r="I57" s="17" t="str">
        <f t="shared" si="9"/>
        <v/>
      </c>
      <c r="J57" s="17" t="str">
        <f t="shared" si="10"/>
        <v/>
      </c>
      <c r="K57" t="s">
        <v>17</v>
      </c>
      <c r="L57" s="17">
        <f t="shared" si="4"/>
        <v>1.3333917</v>
      </c>
      <c r="M57" s="17" t="str">
        <f t="shared" si="5"/>
        <v/>
      </c>
      <c r="N57" s="17" t="str">
        <f t="shared" si="6"/>
        <v/>
      </c>
    </row>
    <row r="58" spans="1:14" x14ac:dyDescent="0.35">
      <c r="A58" s="8" t="s">
        <v>315</v>
      </c>
      <c r="B58" s="9">
        <v>1.3063534000000001</v>
      </c>
      <c r="C58" s="9">
        <v>1.8148378000000001</v>
      </c>
      <c r="D58" s="9">
        <v>1.0827948999999999</v>
      </c>
      <c r="E58" s="9">
        <v>1.0157691</v>
      </c>
      <c r="F58" t="s">
        <v>14</v>
      </c>
      <c r="G58" s="17" t="str">
        <f t="shared" si="7"/>
        <v/>
      </c>
      <c r="H58" s="17">
        <f t="shared" si="8"/>
        <v>1.3063534000000001</v>
      </c>
      <c r="I58" s="17" t="str">
        <f t="shared" si="9"/>
        <v/>
      </c>
      <c r="J58" s="17" t="str">
        <f t="shared" si="10"/>
        <v/>
      </c>
      <c r="K58" t="s">
        <v>14</v>
      </c>
      <c r="L58" s="17" t="str">
        <f t="shared" si="4"/>
        <v/>
      </c>
      <c r="M58" s="17">
        <f t="shared" si="5"/>
        <v>1.3063534000000001</v>
      </c>
      <c r="N58" s="17" t="str">
        <f t="shared" si="6"/>
        <v/>
      </c>
    </row>
    <row r="59" spans="1:14" x14ac:dyDescent="0.35">
      <c r="A59" s="8" t="s">
        <v>169</v>
      </c>
      <c r="B59" s="9">
        <v>1.2975066</v>
      </c>
      <c r="C59" s="9">
        <v>0.17535707</v>
      </c>
      <c r="D59" s="9">
        <v>-0.17034692000000001</v>
      </c>
      <c r="E59" s="9">
        <v>0.30436790000000002</v>
      </c>
      <c r="F59" t="s">
        <v>9</v>
      </c>
      <c r="G59" s="17" t="str">
        <f t="shared" si="7"/>
        <v/>
      </c>
      <c r="H59" s="17" t="str">
        <f t="shared" si="8"/>
        <v/>
      </c>
      <c r="I59" s="17" t="str">
        <f t="shared" si="9"/>
        <v/>
      </c>
      <c r="J59" s="17">
        <f t="shared" si="10"/>
        <v>1.2975066</v>
      </c>
      <c r="K59" t="s">
        <v>17</v>
      </c>
      <c r="L59" s="17">
        <f t="shared" si="4"/>
        <v>1.2975066</v>
      </c>
      <c r="M59" s="17" t="str">
        <f t="shared" si="5"/>
        <v/>
      </c>
      <c r="N59" s="17" t="str">
        <f t="shared" si="6"/>
        <v/>
      </c>
    </row>
    <row r="60" spans="1:14" x14ac:dyDescent="0.35">
      <c r="A60" s="8" t="s">
        <v>127</v>
      </c>
      <c r="B60" s="9">
        <v>1.2957004000000001</v>
      </c>
      <c r="C60" s="9">
        <v>0.76924862000000005</v>
      </c>
      <c r="D60" s="9">
        <v>1.2671509000000001</v>
      </c>
      <c r="E60" s="9">
        <v>0.58837143000000003</v>
      </c>
      <c r="F60" t="s">
        <v>17</v>
      </c>
      <c r="G60" s="17">
        <f t="shared" si="7"/>
        <v>1.2957004000000001</v>
      </c>
      <c r="H60" s="17" t="str">
        <f t="shared" si="8"/>
        <v/>
      </c>
      <c r="I60" s="17" t="str">
        <f t="shared" si="9"/>
        <v/>
      </c>
      <c r="J60" s="17" t="str">
        <f t="shared" si="10"/>
        <v/>
      </c>
      <c r="K60" t="s">
        <v>17</v>
      </c>
      <c r="L60" s="17">
        <f t="shared" si="4"/>
        <v>1.2957004000000001</v>
      </c>
      <c r="M60" s="17" t="str">
        <f t="shared" si="5"/>
        <v/>
      </c>
      <c r="N60" s="17" t="str">
        <f t="shared" si="6"/>
        <v/>
      </c>
    </row>
    <row r="61" spans="1:14" x14ac:dyDescent="0.35">
      <c r="A61" s="8" t="s">
        <v>181</v>
      </c>
      <c r="B61" s="9">
        <v>1.2160575</v>
      </c>
      <c r="C61" s="9">
        <v>4.1301996000000001</v>
      </c>
      <c r="D61" s="9">
        <v>3.6555678</v>
      </c>
      <c r="E61" s="9">
        <v>1.0827169000000001</v>
      </c>
      <c r="F61" t="s">
        <v>17</v>
      </c>
      <c r="G61" s="17">
        <f t="shared" si="7"/>
        <v>1.2160575</v>
      </c>
      <c r="H61" s="17" t="str">
        <f t="shared" si="8"/>
        <v/>
      </c>
      <c r="I61" s="17" t="str">
        <f t="shared" si="9"/>
        <v/>
      </c>
      <c r="J61" s="17" t="str">
        <f t="shared" si="10"/>
        <v/>
      </c>
      <c r="K61" t="s">
        <v>10</v>
      </c>
      <c r="L61" s="17" t="str">
        <f t="shared" si="4"/>
        <v/>
      </c>
      <c r="M61" s="17" t="str">
        <f t="shared" si="5"/>
        <v/>
      </c>
      <c r="N61" s="17">
        <f t="shared" si="6"/>
        <v>1.2160575</v>
      </c>
    </row>
    <row r="62" spans="1:14" x14ac:dyDescent="0.35">
      <c r="A62" s="8" t="s">
        <v>37</v>
      </c>
      <c r="B62" s="9">
        <v>1.1998696</v>
      </c>
      <c r="C62" s="9">
        <v>-2.8277055999999998</v>
      </c>
      <c r="D62" s="9">
        <v>1.3742421</v>
      </c>
      <c r="E62" s="9">
        <v>2.3313456000000001</v>
      </c>
      <c r="F62" t="s">
        <v>17</v>
      </c>
      <c r="G62" s="17">
        <f t="shared" si="7"/>
        <v>1.1998696</v>
      </c>
      <c r="H62" s="17" t="str">
        <f t="shared" si="8"/>
        <v/>
      </c>
      <c r="I62" s="17" t="str">
        <f t="shared" si="9"/>
        <v/>
      </c>
      <c r="J62" s="17" t="str">
        <f t="shared" si="10"/>
        <v/>
      </c>
      <c r="K62" t="s">
        <v>10</v>
      </c>
      <c r="L62" s="17" t="str">
        <f t="shared" si="4"/>
        <v/>
      </c>
      <c r="M62" s="17" t="str">
        <f t="shared" si="5"/>
        <v/>
      </c>
      <c r="N62" s="17">
        <f t="shared" si="6"/>
        <v>1.1998696</v>
      </c>
    </row>
    <row r="63" spans="1:14" x14ac:dyDescent="0.35">
      <c r="A63" s="8" t="s">
        <v>329</v>
      </c>
      <c r="B63" s="9">
        <v>1.1748917999999999</v>
      </c>
      <c r="C63" s="9">
        <v>0.99761860999999996</v>
      </c>
      <c r="D63" s="9">
        <v>1.6075096</v>
      </c>
      <c r="E63" s="9">
        <v>1.3056589999999999</v>
      </c>
      <c r="F63" t="s">
        <v>17</v>
      </c>
      <c r="G63" s="17">
        <f t="shared" si="7"/>
        <v>1.1748917999999999</v>
      </c>
      <c r="H63" s="17" t="str">
        <f t="shared" si="8"/>
        <v/>
      </c>
      <c r="I63" s="17" t="str">
        <f t="shared" si="9"/>
        <v/>
      </c>
      <c r="J63" s="17" t="str">
        <f t="shared" si="10"/>
        <v/>
      </c>
      <c r="K63" t="s">
        <v>17</v>
      </c>
      <c r="L63" s="17">
        <f t="shared" si="4"/>
        <v>1.1748917999999999</v>
      </c>
      <c r="M63" s="17" t="str">
        <f t="shared" si="5"/>
        <v/>
      </c>
      <c r="N63" s="17" t="str">
        <f t="shared" si="6"/>
        <v/>
      </c>
    </row>
    <row r="64" spans="1:14" x14ac:dyDescent="0.35">
      <c r="A64" s="8" t="s">
        <v>279</v>
      </c>
      <c r="B64" s="9">
        <v>1.1683695000000001</v>
      </c>
      <c r="C64" s="9">
        <v>-0.25553446000000002</v>
      </c>
      <c r="D64" s="9">
        <v>0.54814589000000002</v>
      </c>
      <c r="E64" s="9">
        <v>-2.2128112999999998</v>
      </c>
      <c r="F64" t="s">
        <v>14</v>
      </c>
      <c r="G64" s="17" t="str">
        <f t="shared" si="7"/>
        <v/>
      </c>
      <c r="H64" s="17">
        <f t="shared" si="8"/>
        <v>1.1683695000000001</v>
      </c>
      <c r="I64" s="17" t="str">
        <f t="shared" si="9"/>
        <v/>
      </c>
      <c r="J64" s="17" t="str">
        <f t="shared" si="10"/>
        <v/>
      </c>
      <c r="K64" t="s">
        <v>14</v>
      </c>
      <c r="L64" s="17" t="str">
        <f t="shared" si="4"/>
        <v/>
      </c>
      <c r="M64" s="17">
        <f t="shared" si="5"/>
        <v>1.1683695000000001</v>
      </c>
      <c r="N64" s="17" t="str">
        <f t="shared" si="6"/>
        <v/>
      </c>
    </row>
    <row r="65" spans="1:14" x14ac:dyDescent="0.35">
      <c r="A65" s="8" t="s">
        <v>81</v>
      </c>
      <c r="B65" s="9">
        <v>1.1671962</v>
      </c>
      <c r="C65" s="9">
        <v>-0.19598707000000001</v>
      </c>
      <c r="D65" s="9">
        <v>0.27106191000000002</v>
      </c>
      <c r="E65" s="9">
        <v>-2.4402699000000001</v>
      </c>
      <c r="F65" t="s">
        <v>14</v>
      </c>
      <c r="G65" s="17" t="str">
        <f t="shared" si="7"/>
        <v/>
      </c>
      <c r="H65" s="17">
        <f t="shared" si="8"/>
        <v>1.1671962</v>
      </c>
      <c r="I65" s="17" t="str">
        <f t="shared" si="9"/>
        <v/>
      </c>
      <c r="J65" s="17" t="str">
        <f t="shared" si="10"/>
        <v/>
      </c>
      <c r="K65" t="s">
        <v>14</v>
      </c>
      <c r="L65" s="17" t="str">
        <f t="shared" si="4"/>
        <v/>
      </c>
      <c r="M65" s="17">
        <f t="shared" si="5"/>
        <v>1.1671962</v>
      </c>
      <c r="N65" s="17" t="str">
        <f t="shared" si="6"/>
        <v/>
      </c>
    </row>
    <row r="66" spans="1:14" x14ac:dyDescent="0.35">
      <c r="A66" s="8" t="s">
        <v>121</v>
      </c>
      <c r="B66" s="9">
        <v>1.1275189999999999</v>
      </c>
      <c r="C66" s="9">
        <v>5.4008488000000003</v>
      </c>
      <c r="D66" s="9">
        <v>2.926501</v>
      </c>
      <c r="E66" s="9">
        <v>2.4568650000000001</v>
      </c>
      <c r="F66" t="s">
        <v>17</v>
      </c>
      <c r="G66" s="17">
        <f t="shared" si="7"/>
        <v>1.1275189999999999</v>
      </c>
      <c r="H66" s="17" t="str">
        <f t="shared" si="8"/>
        <v/>
      </c>
      <c r="I66" s="17" t="str">
        <f t="shared" si="9"/>
        <v/>
      </c>
      <c r="J66" s="17" t="str">
        <f t="shared" si="10"/>
        <v/>
      </c>
      <c r="K66" t="s">
        <v>10</v>
      </c>
      <c r="L66" s="17" t="str">
        <f t="shared" si="4"/>
        <v/>
      </c>
      <c r="M66" s="17" t="str">
        <f t="shared" si="5"/>
        <v/>
      </c>
      <c r="N66" s="17">
        <f t="shared" si="6"/>
        <v>1.1275189999999999</v>
      </c>
    </row>
    <row r="67" spans="1:14" x14ac:dyDescent="0.35">
      <c r="A67" s="8" t="s">
        <v>199</v>
      </c>
      <c r="B67" s="9">
        <v>1.0930542999999999</v>
      </c>
      <c r="C67" s="9">
        <v>5.7157289999999999E-2</v>
      </c>
      <c r="D67" s="9">
        <v>2.3693225999999998</v>
      </c>
      <c r="E67" s="9">
        <v>-0.25745614</v>
      </c>
      <c r="F67" t="s">
        <v>17</v>
      </c>
      <c r="G67" s="17">
        <f t="shared" ref="G67:G98" si="11">IF($F67=$G$2,$B67,"")</f>
        <v>1.0930542999999999</v>
      </c>
      <c r="H67" s="17" t="str">
        <f t="shared" ref="H67:H98" si="12">IF($F67=$H$2,$B67,"")</f>
        <v/>
      </c>
      <c r="I67" s="17" t="str">
        <f t="shared" ref="I67:I98" si="13">IF($F67=$I$2,$B67,"")</f>
        <v/>
      </c>
      <c r="J67" s="17" t="str">
        <f t="shared" ref="J67:J98" si="14">IF($F67=$J$2,$B67,"")</f>
        <v/>
      </c>
      <c r="K67" t="s">
        <v>17</v>
      </c>
      <c r="L67" s="17">
        <f t="shared" si="4"/>
        <v>1.0930542999999999</v>
      </c>
      <c r="M67" s="17" t="str">
        <f t="shared" si="5"/>
        <v/>
      </c>
      <c r="N67" s="17" t="str">
        <f t="shared" si="6"/>
        <v/>
      </c>
    </row>
    <row r="68" spans="1:14" x14ac:dyDescent="0.35">
      <c r="A68" s="8" t="s">
        <v>185</v>
      </c>
      <c r="B68" s="9">
        <v>1.0804552000000001</v>
      </c>
      <c r="C68" s="9">
        <v>0.18556296999999999</v>
      </c>
      <c r="D68" s="9">
        <v>0.84464797000000003</v>
      </c>
      <c r="E68" s="9">
        <v>0.89034482999999998</v>
      </c>
      <c r="F68" t="s">
        <v>14</v>
      </c>
      <c r="G68" s="17" t="str">
        <f t="shared" si="11"/>
        <v/>
      </c>
      <c r="H68" s="17">
        <f t="shared" si="12"/>
        <v>1.0804552000000001</v>
      </c>
      <c r="I68" s="17" t="str">
        <f t="shared" si="13"/>
        <v/>
      </c>
      <c r="J68" s="17" t="str">
        <f t="shared" si="14"/>
        <v/>
      </c>
      <c r="K68" t="s">
        <v>14</v>
      </c>
      <c r="L68" s="17" t="str">
        <f t="shared" ref="L68:L131" si="15">IF($K68=$L$2,$B68,"")</f>
        <v/>
      </c>
      <c r="M68" s="17">
        <f t="shared" ref="M68:M131" si="16">IF($K68=$M$2,$B68,"")</f>
        <v>1.0804552000000001</v>
      </c>
      <c r="N68" s="17" t="str">
        <f t="shared" ref="N68:N131" si="17">IF($K68=$N$2,$B68,"")</f>
        <v/>
      </c>
    </row>
    <row r="69" spans="1:14" x14ac:dyDescent="0.35">
      <c r="A69" s="8" t="s">
        <v>99</v>
      </c>
      <c r="B69" s="9">
        <v>1.0790598</v>
      </c>
      <c r="C69" s="9">
        <v>1.1008412000000001</v>
      </c>
      <c r="D69" s="9">
        <v>0.38949945000000002</v>
      </c>
      <c r="E69" s="9">
        <v>0.84046056000000002</v>
      </c>
      <c r="F69" t="s">
        <v>14</v>
      </c>
      <c r="G69" s="17" t="str">
        <f t="shared" si="11"/>
        <v/>
      </c>
      <c r="H69" s="17">
        <f t="shared" si="12"/>
        <v>1.0790598</v>
      </c>
      <c r="I69" s="17" t="str">
        <f t="shared" si="13"/>
        <v/>
      </c>
      <c r="J69" s="17" t="str">
        <f t="shared" si="14"/>
        <v/>
      </c>
      <c r="K69" t="s">
        <v>14</v>
      </c>
      <c r="L69" s="17" t="str">
        <f t="shared" si="15"/>
        <v/>
      </c>
      <c r="M69" s="17">
        <f t="shared" si="16"/>
        <v>1.0790598</v>
      </c>
      <c r="N69" s="17" t="str">
        <f t="shared" si="17"/>
        <v/>
      </c>
    </row>
    <row r="70" spans="1:14" x14ac:dyDescent="0.35">
      <c r="A70" s="8" t="s">
        <v>299</v>
      </c>
      <c r="B70" s="9">
        <v>1.0648291000000001</v>
      </c>
      <c r="C70" s="9">
        <v>3.6056887999999998</v>
      </c>
      <c r="D70" s="9">
        <v>0.59626787999999997</v>
      </c>
      <c r="E70" s="9">
        <v>6.2886175</v>
      </c>
      <c r="F70" t="s">
        <v>9</v>
      </c>
      <c r="G70" s="17" t="str">
        <f t="shared" si="11"/>
        <v/>
      </c>
      <c r="H70" s="17" t="str">
        <f t="shared" si="12"/>
        <v/>
      </c>
      <c r="I70" s="17" t="str">
        <f t="shared" si="13"/>
        <v/>
      </c>
      <c r="J70" s="17">
        <f t="shared" si="14"/>
        <v>1.0648291000000001</v>
      </c>
      <c r="K70" t="s">
        <v>17</v>
      </c>
      <c r="L70" s="17">
        <f t="shared" si="15"/>
        <v>1.0648291000000001</v>
      </c>
      <c r="M70" s="17" t="str">
        <f t="shared" si="16"/>
        <v/>
      </c>
      <c r="N70" s="17" t="str">
        <f t="shared" si="17"/>
        <v/>
      </c>
    </row>
    <row r="71" spans="1:14" x14ac:dyDescent="0.35">
      <c r="A71" s="8" t="s">
        <v>333</v>
      </c>
      <c r="B71" s="9">
        <v>0.95623099</v>
      </c>
      <c r="C71" s="9">
        <v>1.0295502000000001</v>
      </c>
      <c r="D71" s="9">
        <v>1.1385672</v>
      </c>
      <c r="E71" s="9">
        <v>7.2263847999999999</v>
      </c>
      <c r="F71" t="s">
        <v>17</v>
      </c>
      <c r="G71" s="17">
        <f t="shared" si="11"/>
        <v>0.95623099</v>
      </c>
      <c r="H71" s="17" t="str">
        <f t="shared" si="12"/>
        <v/>
      </c>
      <c r="I71" s="17" t="str">
        <f t="shared" si="13"/>
        <v/>
      </c>
      <c r="J71" s="17" t="str">
        <f t="shared" si="14"/>
        <v/>
      </c>
      <c r="K71" t="s">
        <v>17</v>
      </c>
      <c r="L71" s="17">
        <f t="shared" si="15"/>
        <v>0.95623099</v>
      </c>
      <c r="M71" s="17" t="str">
        <f t="shared" si="16"/>
        <v/>
      </c>
      <c r="N71" s="17" t="str">
        <f t="shared" si="17"/>
        <v/>
      </c>
    </row>
    <row r="72" spans="1:14" x14ac:dyDescent="0.35">
      <c r="A72" s="8" t="s">
        <v>145</v>
      </c>
      <c r="B72" s="9">
        <v>0.95531979</v>
      </c>
      <c r="C72" s="9">
        <v>1.1176089</v>
      </c>
      <c r="D72" s="9">
        <v>1.6575419</v>
      </c>
      <c r="E72" s="9">
        <v>-0.31621631</v>
      </c>
      <c r="F72" t="s">
        <v>14</v>
      </c>
      <c r="G72" s="17" t="str">
        <f t="shared" si="11"/>
        <v/>
      </c>
      <c r="H72" s="17">
        <f t="shared" si="12"/>
        <v>0.95531979</v>
      </c>
      <c r="I72" s="17" t="str">
        <f t="shared" si="13"/>
        <v/>
      </c>
      <c r="J72" s="17" t="str">
        <f t="shared" si="14"/>
        <v/>
      </c>
      <c r="K72" t="s">
        <v>14</v>
      </c>
      <c r="L72" s="17" t="str">
        <f t="shared" si="15"/>
        <v/>
      </c>
      <c r="M72" s="17">
        <f t="shared" si="16"/>
        <v>0.95531979</v>
      </c>
      <c r="N72" s="17" t="str">
        <f t="shared" si="17"/>
        <v/>
      </c>
    </row>
    <row r="73" spans="1:14" x14ac:dyDescent="0.35">
      <c r="A73" s="8" t="s">
        <v>205</v>
      </c>
      <c r="B73" s="9">
        <v>0.92597695000000002</v>
      </c>
      <c r="C73" s="9">
        <v>0.49256076999999998</v>
      </c>
      <c r="D73" s="9">
        <v>-0.10301246</v>
      </c>
      <c r="E73" s="9">
        <v>0.40732099999999999</v>
      </c>
      <c r="F73" t="s">
        <v>14</v>
      </c>
      <c r="G73" s="17" t="str">
        <f t="shared" si="11"/>
        <v/>
      </c>
      <c r="H73" s="17">
        <f t="shared" si="12"/>
        <v>0.92597695000000002</v>
      </c>
      <c r="I73" s="17" t="str">
        <f t="shared" si="13"/>
        <v/>
      </c>
      <c r="J73" s="17" t="str">
        <f t="shared" si="14"/>
        <v/>
      </c>
      <c r="K73" t="s">
        <v>14</v>
      </c>
      <c r="L73" s="17" t="str">
        <f t="shared" si="15"/>
        <v/>
      </c>
      <c r="M73" s="17">
        <f t="shared" si="16"/>
        <v>0.92597695000000002</v>
      </c>
      <c r="N73" s="17" t="str">
        <f t="shared" si="17"/>
        <v/>
      </c>
    </row>
    <row r="74" spans="1:14" x14ac:dyDescent="0.35">
      <c r="A74" s="8" t="s">
        <v>313</v>
      </c>
      <c r="B74" s="9">
        <v>0.89938463000000002</v>
      </c>
      <c r="C74" s="9">
        <v>6.1818900000000003E-2</v>
      </c>
      <c r="D74" s="9">
        <v>-0.17357513999999999</v>
      </c>
      <c r="E74" s="9">
        <v>2.5169142</v>
      </c>
      <c r="F74" t="s">
        <v>17</v>
      </c>
      <c r="G74" s="17">
        <f t="shared" si="11"/>
        <v>0.89938463000000002</v>
      </c>
      <c r="H74" s="17" t="str">
        <f t="shared" si="12"/>
        <v/>
      </c>
      <c r="I74" s="17" t="str">
        <f t="shared" si="13"/>
        <v/>
      </c>
      <c r="J74" s="17" t="str">
        <f t="shared" si="14"/>
        <v/>
      </c>
      <c r="K74" t="s">
        <v>17</v>
      </c>
      <c r="L74" s="17">
        <f t="shared" si="15"/>
        <v>0.89938463000000002</v>
      </c>
      <c r="M74" s="17" t="str">
        <f t="shared" si="16"/>
        <v/>
      </c>
      <c r="N74" s="17" t="str">
        <f t="shared" si="17"/>
        <v/>
      </c>
    </row>
    <row r="75" spans="1:14" x14ac:dyDescent="0.35">
      <c r="A75" s="8" t="s">
        <v>257</v>
      </c>
      <c r="B75" s="9">
        <v>0.89699693999999996</v>
      </c>
      <c r="C75" s="9">
        <v>2.0865260999999999</v>
      </c>
      <c r="D75" s="9">
        <v>1.5998532000000001</v>
      </c>
      <c r="E75" s="9">
        <v>-1.1390549999999999</v>
      </c>
      <c r="F75" t="s">
        <v>9</v>
      </c>
      <c r="G75" s="17" t="str">
        <f t="shared" si="11"/>
        <v/>
      </c>
      <c r="H75" s="17" t="str">
        <f t="shared" si="12"/>
        <v/>
      </c>
      <c r="I75" s="17" t="str">
        <f t="shared" si="13"/>
        <v/>
      </c>
      <c r="J75" s="17">
        <f t="shared" si="14"/>
        <v>0.89699693999999996</v>
      </c>
      <c r="K75" t="s">
        <v>17</v>
      </c>
      <c r="L75" s="17">
        <f t="shared" si="15"/>
        <v>0.89699693999999996</v>
      </c>
      <c r="M75" s="17" t="str">
        <f t="shared" si="16"/>
        <v/>
      </c>
      <c r="N75" s="17" t="str">
        <f t="shared" si="17"/>
        <v/>
      </c>
    </row>
    <row r="76" spans="1:14" x14ac:dyDescent="0.35">
      <c r="A76" s="8" t="s">
        <v>161</v>
      </c>
      <c r="B76" s="9">
        <v>0.88420167999999999</v>
      </c>
      <c r="C76" s="9">
        <v>0.20932803999999999</v>
      </c>
      <c r="D76" s="9">
        <v>0.48656786000000002</v>
      </c>
      <c r="E76" s="9">
        <v>1.486253</v>
      </c>
      <c r="F76" t="s">
        <v>17</v>
      </c>
      <c r="G76" s="17">
        <f t="shared" si="11"/>
        <v>0.88420167999999999</v>
      </c>
      <c r="H76" s="17" t="str">
        <f t="shared" si="12"/>
        <v/>
      </c>
      <c r="I76" s="17" t="str">
        <f t="shared" si="13"/>
        <v/>
      </c>
      <c r="J76" s="17" t="str">
        <f t="shared" si="14"/>
        <v/>
      </c>
      <c r="K76" t="s">
        <v>17</v>
      </c>
      <c r="L76" s="17">
        <f t="shared" si="15"/>
        <v>0.88420167999999999</v>
      </c>
      <c r="M76" s="17" t="str">
        <f t="shared" si="16"/>
        <v/>
      </c>
      <c r="N76" s="17" t="str">
        <f t="shared" si="17"/>
        <v/>
      </c>
    </row>
    <row r="77" spans="1:14" x14ac:dyDescent="0.35">
      <c r="A77" s="8" t="s">
        <v>285</v>
      </c>
      <c r="B77" s="9">
        <v>0.86858902000000004</v>
      </c>
      <c r="C77" s="9">
        <v>1.8786692</v>
      </c>
      <c r="D77" s="9">
        <v>0.81706917999999995</v>
      </c>
      <c r="E77" s="9">
        <v>4.0066299000000001</v>
      </c>
      <c r="F77" t="s">
        <v>17</v>
      </c>
      <c r="G77" s="17">
        <f t="shared" si="11"/>
        <v>0.86858902000000004</v>
      </c>
      <c r="H77" s="17" t="str">
        <f t="shared" si="12"/>
        <v/>
      </c>
      <c r="I77" s="17" t="str">
        <f t="shared" si="13"/>
        <v/>
      </c>
      <c r="J77" s="17" t="str">
        <f t="shared" si="14"/>
        <v/>
      </c>
      <c r="K77" t="s">
        <v>17</v>
      </c>
      <c r="L77" s="17">
        <f t="shared" si="15"/>
        <v>0.86858902000000004</v>
      </c>
      <c r="M77" s="17" t="str">
        <f t="shared" si="16"/>
        <v/>
      </c>
      <c r="N77" s="17" t="str">
        <f t="shared" si="17"/>
        <v/>
      </c>
    </row>
    <row r="78" spans="1:14" x14ac:dyDescent="0.35">
      <c r="A78" s="8" t="s">
        <v>233</v>
      </c>
      <c r="B78" s="9">
        <v>0.86104797</v>
      </c>
      <c r="C78" s="9">
        <v>1.7839609000000001</v>
      </c>
      <c r="D78" s="9">
        <v>0.83261026999999999</v>
      </c>
      <c r="E78" s="9">
        <v>1.2683943</v>
      </c>
      <c r="F78" t="s">
        <v>9</v>
      </c>
      <c r="G78" s="17" t="str">
        <f t="shared" si="11"/>
        <v/>
      </c>
      <c r="H78" s="17" t="str">
        <f t="shared" si="12"/>
        <v/>
      </c>
      <c r="I78" s="17" t="str">
        <f t="shared" si="13"/>
        <v/>
      </c>
      <c r="J78" s="17">
        <f t="shared" si="14"/>
        <v>0.86104797</v>
      </c>
      <c r="K78" t="s">
        <v>14</v>
      </c>
      <c r="L78" s="17" t="str">
        <f t="shared" si="15"/>
        <v/>
      </c>
      <c r="M78" s="17">
        <f t="shared" si="16"/>
        <v>0.86104797</v>
      </c>
      <c r="N78" s="17" t="str">
        <f t="shared" si="17"/>
        <v/>
      </c>
    </row>
    <row r="79" spans="1:14" x14ac:dyDescent="0.35">
      <c r="A79" s="8" t="s">
        <v>47</v>
      </c>
      <c r="B79" s="9">
        <v>0.86053767999999997</v>
      </c>
      <c r="C79" s="9">
        <v>1.2292517000000001</v>
      </c>
      <c r="D79" s="9">
        <v>7.8568299999999994E-2</v>
      </c>
      <c r="E79" s="9">
        <v>0.69204449999999995</v>
      </c>
      <c r="F79" t="s">
        <v>17</v>
      </c>
      <c r="G79" s="17">
        <f t="shared" si="11"/>
        <v>0.86053767999999997</v>
      </c>
      <c r="H79" s="17" t="str">
        <f t="shared" si="12"/>
        <v/>
      </c>
      <c r="I79" s="17" t="str">
        <f t="shared" si="13"/>
        <v/>
      </c>
      <c r="J79" s="17" t="str">
        <f t="shared" si="14"/>
        <v/>
      </c>
      <c r="K79" t="s">
        <v>17</v>
      </c>
      <c r="L79" s="17">
        <f t="shared" si="15"/>
        <v>0.86053767999999997</v>
      </c>
      <c r="M79" s="17" t="str">
        <f t="shared" si="16"/>
        <v/>
      </c>
      <c r="N79" s="17" t="str">
        <f t="shared" si="17"/>
        <v/>
      </c>
    </row>
    <row r="80" spans="1:14" x14ac:dyDescent="0.35">
      <c r="A80" s="8" t="s">
        <v>239</v>
      </c>
      <c r="B80" s="9">
        <v>0.85156388000000005</v>
      </c>
      <c r="C80" s="9">
        <v>0.68799984000000003</v>
      </c>
      <c r="D80" s="9">
        <v>-0.45922469999999999</v>
      </c>
      <c r="E80" s="9">
        <v>-1.2340681</v>
      </c>
      <c r="F80" t="s">
        <v>9</v>
      </c>
      <c r="G80" s="17" t="str">
        <f t="shared" si="11"/>
        <v/>
      </c>
      <c r="H80" s="17" t="str">
        <f t="shared" si="12"/>
        <v/>
      </c>
      <c r="I80" s="17" t="str">
        <f t="shared" si="13"/>
        <v/>
      </c>
      <c r="J80" s="17">
        <f t="shared" si="14"/>
        <v>0.85156388000000005</v>
      </c>
      <c r="K80" t="s">
        <v>17</v>
      </c>
      <c r="L80" s="17">
        <f t="shared" si="15"/>
        <v>0.85156388000000005</v>
      </c>
      <c r="M80" s="17" t="str">
        <f t="shared" si="16"/>
        <v/>
      </c>
      <c r="N80" s="17" t="str">
        <f t="shared" si="17"/>
        <v/>
      </c>
    </row>
    <row r="81" spans="1:14" x14ac:dyDescent="0.35">
      <c r="A81" s="8" t="s">
        <v>65</v>
      </c>
      <c r="B81" s="9">
        <v>0.83882926000000002</v>
      </c>
      <c r="C81" s="9">
        <v>2.9613646999999998</v>
      </c>
      <c r="D81" s="9">
        <v>0.71719054000000004</v>
      </c>
      <c r="E81" s="9">
        <v>0.96609979999999995</v>
      </c>
      <c r="F81" t="s">
        <v>17</v>
      </c>
      <c r="G81" s="17">
        <f t="shared" si="11"/>
        <v>0.83882926000000002</v>
      </c>
      <c r="H81" s="17" t="str">
        <f t="shared" si="12"/>
        <v/>
      </c>
      <c r="I81" s="17" t="str">
        <f t="shared" si="13"/>
        <v/>
      </c>
      <c r="J81" s="17" t="str">
        <f t="shared" si="14"/>
        <v/>
      </c>
      <c r="K81" t="s">
        <v>17</v>
      </c>
      <c r="L81" s="17">
        <f t="shared" si="15"/>
        <v>0.83882926000000002</v>
      </c>
      <c r="M81" s="17" t="str">
        <f t="shared" si="16"/>
        <v/>
      </c>
      <c r="N81" s="17" t="str">
        <f t="shared" si="17"/>
        <v/>
      </c>
    </row>
    <row r="82" spans="1:14" x14ac:dyDescent="0.35">
      <c r="A82" s="8" t="s">
        <v>41</v>
      </c>
      <c r="B82" s="9">
        <v>0.77171710999999998</v>
      </c>
      <c r="C82" s="9">
        <v>-0.92849621999999998</v>
      </c>
      <c r="D82" s="9">
        <v>0.81614260000000005</v>
      </c>
      <c r="E82" s="9">
        <v>-1.0998824</v>
      </c>
      <c r="F82" t="s">
        <v>9</v>
      </c>
      <c r="G82" s="17" t="str">
        <f t="shared" si="11"/>
        <v/>
      </c>
      <c r="H82" s="17" t="str">
        <f t="shared" si="12"/>
        <v/>
      </c>
      <c r="I82" s="17" t="str">
        <f t="shared" si="13"/>
        <v/>
      </c>
      <c r="J82" s="17">
        <f t="shared" si="14"/>
        <v>0.77171710999999998</v>
      </c>
      <c r="K82" t="s">
        <v>17</v>
      </c>
      <c r="L82" s="17">
        <f t="shared" si="15"/>
        <v>0.77171710999999998</v>
      </c>
      <c r="M82" s="17" t="str">
        <f t="shared" si="16"/>
        <v/>
      </c>
      <c r="N82" s="17" t="str">
        <f t="shared" si="17"/>
        <v/>
      </c>
    </row>
    <row r="83" spans="1:14" x14ac:dyDescent="0.35">
      <c r="A83" s="8" t="s">
        <v>63</v>
      </c>
      <c r="B83" s="9">
        <v>0.69995229000000003</v>
      </c>
      <c r="C83" s="9">
        <v>-1.0236997999999999</v>
      </c>
      <c r="D83" s="9">
        <v>0.76774677000000002</v>
      </c>
      <c r="E83" s="9">
        <v>1.0666378000000001</v>
      </c>
      <c r="F83" t="s">
        <v>17</v>
      </c>
      <c r="G83" s="17">
        <f t="shared" si="11"/>
        <v>0.69995229000000003</v>
      </c>
      <c r="H83" s="17" t="str">
        <f t="shared" si="12"/>
        <v/>
      </c>
      <c r="I83" s="17" t="str">
        <f t="shared" si="13"/>
        <v/>
      </c>
      <c r="J83" s="17" t="str">
        <f t="shared" si="14"/>
        <v/>
      </c>
      <c r="K83" t="s">
        <v>17</v>
      </c>
      <c r="L83" s="17">
        <f t="shared" si="15"/>
        <v>0.69995229000000003</v>
      </c>
      <c r="M83" s="17" t="str">
        <f t="shared" si="16"/>
        <v/>
      </c>
      <c r="N83" s="17" t="str">
        <f t="shared" si="17"/>
        <v/>
      </c>
    </row>
    <row r="84" spans="1:14" x14ac:dyDescent="0.35">
      <c r="A84" s="8" t="s">
        <v>219</v>
      </c>
      <c r="B84" s="9">
        <v>0.68680737999999997</v>
      </c>
      <c r="C84" s="9">
        <v>3.3973694999999999</v>
      </c>
      <c r="D84" s="9">
        <v>0.39232275999999999</v>
      </c>
      <c r="E84" s="9">
        <v>6.5203671999999999</v>
      </c>
      <c r="F84" t="s">
        <v>17</v>
      </c>
      <c r="G84" s="17">
        <f t="shared" si="11"/>
        <v>0.68680737999999997</v>
      </c>
      <c r="H84" s="17" t="str">
        <f t="shared" si="12"/>
        <v/>
      </c>
      <c r="I84" s="17" t="str">
        <f t="shared" si="13"/>
        <v/>
      </c>
      <c r="J84" s="17" t="str">
        <f t="shared" si="14"/>
        <v/>
      </c>
      <c r="K84" t="s">
        <v>10</v>
      </c>
      <c r="L84" s="17" t="str">
        <f t="shared" si="15"/>
        <v/>
      </c>
      <c r="M84" s="17" t="str">
        <f t="shared" si="16"/>
        <v/>
      </c>
      <c r="N84" s="17">
        <f t="shared" si="17"/>
        <v>0.68680737999999997</v>
      </c>
    </row>
    <row r="85" spans="1:14" x14ac:dyDescent="0.35">
      <c r="A85" s="8" t="s">
        <v>213</v>
      </c>
      <c r="B85" s="9">
        <v>0.65924199999999999</v>
      </c>
      <c r="C85" s="9">
        <v>2.0687823999999999</v>
      </c>
      <c r="D85" s="9">
        <v>2.1911073000000001</v>
      </c>
      <c r="E85" s="9">
        <v>2.7966516000000001</v>
      </c>
      <c r="F85" t="s">
        <v>9</v>
      </c>
      <c r="G85" s="17" t="str">
        <f t="shared" si="11"/>
        <v/>
      </c>
      <c r="H85" s="17" t="str">
        <f t="shared" si="12"/>
        <v/>
      </c>
      <c r="I85" s="17" t="str">
        <f t="shared" si="13"/>
        <v/>
      </c>
      <c r="J85" s="17">
        <f t="shared" si="14"/>
        <v>0.65924199999999999</v>
      </c>
      <c r="K85" t="s">
        <v>10</v>
      </c>
      <c r="L85" s="17" t="str">
        <f t="shared" si="15"/>
        <v/>
      </c>
      <c r="M85" s="17" t="str">
        <f t="shared" si="16"/>
        <v/>
      </c>
      <c r="N85" s="17">
        <f t="shared" si="17"/>
        <v>0.65924199999999999</v>
      </c>
    </row>
    <row r="86" spans="1:14" x14ac:dyDescent="0.35">
      <c r="A86" s="8" t="s">
        <v>247</v>
      </c>
      <c r="B86" s="9">
        <v>0.64659025999999997</v>
      </c>
      <c r="C86" s="9">
        <v>0.76280106000000003</v>
      </c>
      <c r="D86" s="9">
        <v>1.3736016</v>
      </c>
      <c r="E86" s="9">
        <v>2.9695879000000001</v>
      </c>
      <c r="F86" t="s">
        <v>17</v>
      </c>
      <c r="G86" s="17">
        <f t="shared" si="11"/>
        <v>0.64659025999999997</v>
      </c>
      <c r="H86" s="17" t="str">
        <f t="shared" si="12"/>
        <v/>
      </c>
      <c r="I86" s="17" t="str">
        <f t="shared" si="13"/>
        <v/>
      </c>
      <c r="J86" s="17" t="str">
        <f t="shared" si="14"/>
        <v/>
      </c>
      <c r="K86" t="s">
        <v>17</v>
      </c>
      <c r="L86" s="17">
        <f t="shared" si="15"/>
        <v>0.64659025999999997</v>
      </c>
      <c r="M86" s="17" t="str">
        <f t="shared" si="16"/>
        <v/>
      </c>
      <c r="N86" s="17" t="str">
        <f t="shared" si="17"/>
        <v/>
      </c>
    </row>
    <row r="87" spans="1:14" x14ac:dyDescent="0.35">
      <c r="A87" s="8" t="s">
        <v>309</v>
      </c>
      <c r="B87" s="9">
        <v>0.64501229999999998</v>
      </c>
      <c r="C87" s="9">
        <v>-0.56714469000000001</v>
      </c>
      <c r="D87" s="9">
        <v>-0.40328097000000002</v>
      </c>
      <c r="E87" s="9">
        <v>6.8256830000000004E-2</v>
      </c>
      <c r="F87" t="s">
        <v>17</v>
      </c>
      <c r="G87" s="17">
        <f t="shared" si="11"/>
        <v>0.64501229999999998</v>
      </c>
      <c r="H87" s="17" t="str">
        <f t="shared" si="12"/>
        <v/>
      </c>
      <c r="I87" s="17" t="str">
        <f t="shared" si="13"/>
        <v/>
      </c>
      <c r="J87" s="17" t="str">
        <f t="shared" si="14"/>
        <v/>
      </c>
      <c r="K87" t="s">
        <v>10</v>
      </c>
      <c r="L87" s="17" t="str">
        <f t="shared" si="15"/>
        <v/>
      </c>
      <c r="M87" s="17" t="str">
        <f t="shared" si="16"/>
        <v/>
      </c>
      <c r="N87" s="17">
        <f t="shared" si="17"/>
        <v>0.64501229999999998</v>
      </c>
    </row>
    <row r="88" spans="1:14" x14ac:dyDescent="0.35">
      <c r="A88" s="8" t="s">
        <v>143</v>
      </c>
      <c r="B88" s="9">
        <v>0.6415961</v>
      </c>
      <c r="C88" s="9">
        <v>0.55332349000000003</v>
      </c>
      <c r="D88" s="9">
        <v>0.40267605000000001</v>
      </c>
      <c r="E88" s="9">
        <v>1.4901918999999999</v>
      </c>
      <c r="F88" t="s">
        <v>17</v>
      </c>
      <c r="G88" s="17">
        <f t="shared" si="11"/>
        <v>0.6415961</v>
      </c>
      <c r="H88" s="17" t="str">
        <f t="shared" si="12"/>
        <v/>
      </c>
      <c r="I88" s="17" t="str">
        <f t="shared" si="13"/>
        <v/>
      </c>
      <c r="J88" s="17" t="str">
        <f t="shared" si="14"/>
        <v/>
      </c>
      <c r="K88" t="s">
        <v>17</v>
      </c>
      <c r="L88" s="17">
        <f t="shared" si="15"/>
        <v>0.6415961</v>
      </c>
      <c r="M88" s="17" t="str">
        <f t="shared" si="16"/>
        <v/>
      </c>
      <c r="N88" s="17" t="str">
        <f t="shared" si="17"/>
        <v/>
      </c>
    </row>
    <row r="89" spans="1:14" x14ac:dyDescent="0.35">
      <c r="A89" s="8" t="s">
        <v>191</v>
      </c>
      <c r="B89" s="9">
        <v>0.63254606999999996</v>
      </c>
      <c r="C89" s="9">
        <v>0.30992001000000002</v>
      </c>
      <c r="D89" s="9">
        <v>0.95744432999999995</v>
      </c>
      <c r="E89" s="9">
        <v>2.9137548</v>
      </c>
      <c r="F89" t="s">
        <v>17</v>
      </c>
      <c r="G89" s="17">
        <f t="shared" si="11"/>
        <v>0.63254606999999996</v>
      </c>
      <c r="H89" s="17" t="str">
        <f t="shared" si="12"/>
        <v/>
      </c>
      <c r="I89" s="17" t="str">
        <f t="shared" si="13"/>
        <v/>
      </c>
      <c r="J89" s="17" t="str">
        <f t="shared" si="14"/>
        <v/>
      </c>
      <c r="K89" t="s">
        <v>17</v>
      </c>
      <c r="L89" s="17">
        <f t="shared" si="15"/>
        <v>0.63254606999999996</v>
      </c>
      <c r="M89" s="17" t="str">
        <f t="shared" si="16"/>
        <v/>
      </c>
      <c r="N89" s="17" t="str">
        <f t="shared" si="17"/>
        <v/>
      </c>
    </row>
    <row r="90" spans="1:14" x14ac:dyDescent="0.35">
      <c r="A90" s="8" t="s">
        <v>131</v>
      </c>
      <c r="B90" s="9">
        <v>0.61337905000000004</v>
      </c>
      <c r="C90" s="9">
        <v>1.5925776</v>
      </c>
      <c r="D90" s="9">
        <v>1.0333726999999999</v>
      </c>
      <c r="E90" s="9">
        <v>1.8489701000000001</v>
      </c>
      <c r="F90" t="s">
        <v>17</v>
      </c>
      <c r="G90" s="17">
        <f t="shared" si="11"/>
        <v>0.61337905000000004</v>
      </c>
      <c r="H90" s="17" t="str">
        <f t="shared" si="12"/>
        <v/>
      </c>
      <c r="I90" s="17" t="str">
        <f t="shared" si="13"/>
        <v/>
      </c>
      <c r="J90" s="17" t="str">
        <f t="shared" si="14"/>
        <v/>
      </c>
      <c r="K90" t="s">
        <v>17</v>
      </c>
      <c r="L90" s="17">
        <f t="shared" si="15"/>
        <v>0.61337905000000004</v>
      </c>
      <c r="M90" s="17" t="str">
        <f t="shared" si="16"/>
        <v/>
      </c>
      <c r="N90" s="17" t="str">
        <f t="shared" si="17"/>
        <v/>
      </c>
    </row>
    <row r="91" spans="1:14" x14ac:dyDescent="0.35">
      <c r="A91" s="8" t="s">
        <v>137</v>
      </c>
      <c r="B91" s="9">
        <v>0.56465299999999996</v>
      </c>
      <c r="C91" s="9">
        <v>-3.1743896999999999</v>
      </c>
      <c r="D91" s="9">
        <v>3.8730791</v>
      </c>
      <c r="E91" s="9"/>
      <c r="F91" t="s">
        <v>17</v>
      </c>
      <c r="G91" s="17">
        <f t="shared" si="11"/>
        <v>0.56465299999999996</v>
      </c>
      <c r="H91" s="17" t="str">
        <f t="shared" si="12"/>
        <v/>
      </c>
      <c r="I91" s="17" t="str">
        <f t="shared" si="13"/>
        <v/>
      </c>
      <c r="J91" s="17" t="str">
        <f t="shared" si="14"/>
        <v/>
      </c>
      <c r="K91" t="s">
        <v>10</v>
      </c>
      <c r="L91" s="17" t="str">
        <f t="shared" si="15"/>
        <v/>
      </c>
      <c r="M91" s="17" t="str">
        <f t="shared" si="16"/>
        <v/>
      </c>
      <c r="N91" s="17">
        <f t="shared" si="17"/>
        <v>0.56465299999999996</v>
      </c>
    </row>
    <row r="92" spans="1:14" x14ac:dyDescent="0.35">
      <c r="A92" s="8" t="s">
        <v>221</v>
      </c>
      <c r="B92" s="9">
        <v>0.54930531000000005</v>
      </c>
      <c r="C92" s="9">
        <v>0.91224377000000001</v>
      </c>
      <c r="D92" s="9">
        <v>1.0256198999999999</v>
      </c>
      <c r="E92" s="9">
        <v>1.0027771000000001</v>
      </c>
      <c r="F92" t="s">
        <v>17</v>
      </c>
      <c r="G92" s="17">
        <f t="shared" si="11"/>
        <v>0.54930531000000005</v>
      </c>
      <c r="H92" s="17" t="str">
        <f t="shared" si="12"/>
        <v/>
      </c>
      <c r="I92" s="17" t="str">
        <f t="shared" si="13"/>
        <v/>
      </c>
      <c r="J92" s="17" t="str">
        <f t="shared" si="14"/>
        <v/>
      </c>
      <c r="K92" t="s">
        <v>17</v>
      </c>
      <c r="L92" s="17">
        <f t="shared" si="15"/>
        <v>0.54930531000000005</v>
      </c>
      <c r="M92" s="17" t="str">
        <f t="shared" si="16"/>
        <v/>
      </c>
      <c r="N92" s="17" t="str">
        <f t="shared" si="17"/>
        <v/>
      </c>
    </row>
    <row r="93" spans="1:14" x14ac:dyDescent="0.35">
      <c r="A93" s="8" t="s">
        <v>151</v>
      </c>
      <c r="B93" s="9">
        <v>0.53295252000000004</v>
      </c>
      <c r="C93" s="9">
        <v>0.28644802000000003</v>
      </c>
      <c r="D93" s="9">
        <v>0.17327611000000001</v>
      </c>
      <c r="E93" s="9">
        <v>4.2221630000000003E-2</v>
      </c>
      <c r="F93" t="s">
        <v>14</v>
      </c>
      <c r="G93" s="17" t="str">
        <f t="shared" si="11"/>
        <v/>
      </c>
      <c r="H93" s="17">
        <f t="shared" si="12"/>
        <v>0.53295252000000004</v>
      </c>
      <c r="I93" s="17" t="str">
        <f t="shared" si="13"/>
        <v/>
      </c>
      <c r="J93" s="17" t="str">
        <f t="shared" si="14"/>
        <v/>
      </c>
      <c r="K93" t="s">
        <v>14</v>
      </c>
      <c r="L93" s="17" t="str">
        <f t="shared" si="15"/>
        <v/>
      </c>
      <c r="M93" s="17">
        <f t="shared" si="16"/>
        <v>0.53295252000000004</v>
      </c>
      <c r="N93" s="17" t="str">
        <f t="shared" si="17"/>
        <v/>
      </c>
    </row>
    <row r="94" spans="1:14" x14ac:dyDescent="0.35">
      <c r="A94" s="8" t="s">
        <v>273</v>
      </c>
      <c r="B94" s="9">
        <v>0.48621300000000001</v>
      </c>
      <c r="C94" s="9">
        <v>1.6865531</v>
      </c>
      <c r="D94" s="9">
        <v>1.6463274000000001</v>
      </c>
      <c r="E94" s="9">
        <v>2.7381362999999999</v>
      </c>
      <c r="F94" t="s">
        <v>17</v>
      </c>
      <c r="G94" s="17">
        <f t="shared" si="11"/>
        <v>0.48621300000000001</v>
      </c>
      <c r="H94" s="17" t="str">
        <f t="shared" si="12"/>
        <v/>
      </c>
      <c r="I94" s="17" t="str">
        <f t="shared" si="13"/>
        <v/>
      </c>
      <c r="J94" s="17" t="str">
        <f t="shared" si="14"/>
        <v/>
      </c>
      <c r="K94" t="s">
        <v>10</v>
      </c>
      <c r="L94" s="17" t="str">
        <f t="shared" si="15"/>
        <v/>
      </c>
      <c r="M94" s="17" t="str">
        <f t="shared" si="16"/>
        <v/>
      </c>
      <c r="N94" s="17">
        <f t="shared" si="17"/>
        <v>0.48621300000000001</v>
      </c>
    </row>
    <row r="95" spans="1:14" x14ac:dyDescent="0.35">
      <c r="A95" s="8" t="s">
        <v>97</v>
      </c>
      <c r="B95" s="9">
        <v>0.47762389999999999</v>
      </c>
      <c r="C95" s="9">
        <v>1.2005612999999999</v>
      </c>
      <c r="D95" s="9">
        <v>-0.25519858000000001</v>
      </c>
      <c r="E95" s="9">
        <v>0.87421223999999997</v>
      </c>
      <c r="F95" t="s">
        <v>17</v>
      </c>
      <c r="G95" s="17">
        <f t="shared" si="11"/>
        <v>0.47762389999999999</v>
      </c>
      <c r="H95" s="17" t="str">
        <f t="shared" si="12"/>
        <v/>
      </c>
      <c r="I95" s="17" t="str">
        <f t="shared" si="13"/>
        <v/>
      </c>
      <c r="J95" s="17" t="str">
        <f t="shared" si="14"/>
        <v/>
      </c>
      <c r="K95" t="s">
        <v>17</v>
      </c>
      <c r="L95" s="17">
        <f t="shared" si="15"/>
        <v>0.47762389999999999</v>
      </c>
      <c r="M95" s="17" t="str">
        <f t="shared" si="16"/>
        <v/>
      </c>
      <c r="N95" s="17" t="str">
        <f t="shared" si="17"/>
        <v/>
      </c>
    </row>
    <row r="96" spans="1:14" x14ac:dyDescent="0.35">
      <c r="A96" s="8" t="s">
        <v>311</v>
      </c>
      <c r="B96" s="9">
        <v>0.47647359</v>
      </c>
      <c r="C96" s="9">
        <v>-7.4420029999999998E-2</v>
      </c>
      <c r="D96" s="9">
        <v>-0.86648544000000005</v>
      </c>
      <c r="E96" s="9">
        <v>-2.2355925999999999</v>
      </c>
      <c r="F96" t="s">
        <v>13</v>
      </c>
      <c r="G96" s="17" t="str">
        <f t="shared" si="11"/>
        <v/>
      </c>
      <c r="H96" s="17" t="str">
        <f t="shared" si="12"/>
        <v/>
      </c>
      <c r="I96" s="17">
        <f t="shared" si="13"/>
        <v>0.47647359</v>
      </c>
      <c r="J96" s="17" t="str">
        <f t="shared" si="14"/>
        <v/>
      </c>
      <c r="K96" t="s">
        <v>14</v>
      </c>
      <c r="L96" s="17" t="str">
        <f t="shared" si="15"/>
        <v/>
      </c>
      <c r="M96" s="17">
        <f t="shared" si="16"/>
        <v>0.47647359</v>
      </c>
      <c r="N96" s="17" t="str">
        <f t="shared" si="17"/>
        <v/>
      </c>
    </row>
    <row r="97" spans="1:14" x14ac:dyDescent="0.35">
      <c r="A97" s="8" t="s">
        <v>235</v>
      </c>
      <c r="B97" s="9">
        <v>0.42197948000000002</v>
      </c>
      <c r="C97" s="9">
        <v>3.6664428</v>
      </c>
      <c r="D97" s="9">
        <v>1.0186837</v>
      </c>
      <c r="E97" s="9">
        <v>-1.3084298000000001</v>
      </c>
      <c r="F97" t="s">
        <v>17</v>
      </c>
      <c r="G97" s="17">
        <f t="shared" si="11"/>
        <v>0.42197948000000002</v>
      </c>
      <c r="H97" s="17" t="str">
        <f t="shared" si="12"/>
        <v/>
      </c>
      <c r="I97" s="17" t="str">
        <f t="shared" si="13"/>
        <v/>
      </c>
      <c r="J97" s="17" t="str">
        <f t="shared" si="14"/>
        <v/>
      </c>
      <c r="K97" t="s">
        <v>10</v>
      </c>
      <c r="L97" s="17" t="str">
        <f t="shared" si="15"/>
        <v/>
      </c>
      <c r="M97" s="17" t="str">
        <f t="shared" si="16"/>
        <v/>
      </c>
      <c r="N97" s="17">
        <f t="shared" si="17"/>
        <v>0.42197948000000002</v>
      </c>
    </row>
    <row r="98" spans="1:14" x14ac:dyDescent="0.35">
      <c r="A98" s="8" t="s">
        <v>57</v>
      </c>
      <c r="B98" s="9">
        <v>0.41408052000000001</v>
      </c>
      <c r="C98" s="9">
        <v>3.4138335</v>
      </c>
      <c r="D98" s="9">
        <v>1.5847656999999999</v>
      </c>
      <c r="E98" s="9">
        <v>1.7587060999999999</v>
      </c>
      <c r="F98" t="s">
        <v>14</v>
      </c>
      <c r="G98" s="17" t="str">
        <f t="shared" si="11"/>
        <v/>
      </c>
      <c r="H98" s="17">
        <f t="shared" si="12"/>
        <v>0.41408052000000001</v>
      </c>
      <c r="I98" s="17" t="str">
        <f t="shared" si="13"/>
        <v/>
      </c>
      <c r="J98" s="17" t="str">
        <f t="shared" si="14"/>
        <v/>
      </c>
      <c r="K98" t="s">
        <v>14</v>
      </c>
      <c r="L98" s="17" t="str">
        <f t="shared" si="15"/>
        <v/>
      </c>
      <c r="M98" s="17">
        <f t="shared" si="16"/>
        <v>0.41408052000000001</v>
      </c>
      <c r="N98" s="17" t="str">
        <f t="shared" si="17"/>
        <v/>
      </c>
    </row>
    <row r="99" spans="1:14" x14ac:dyDescent="0.35">
      <c r="A99" s="8" t="s">
        <v>149</v>
      </c>
      <c r="B99" s="9">
        <v>0.41139355</v>
      </c>
      <c r="C99" s="9">
        <v>-0.26439801000000002</v>
      </c>
      <c r="D99" s="9">
        <v>0.79216695999999998</v>
      </c>
      <c r="E99" s="9">
        <v>0.94054073000000005</v>
      </c>
      <c r="F99" t="s">
        <v>17</v>
      </c>
      <c r="G99" s="17">
        <f t="shared" ref="G99:G130" si="18">IF($F99=$G$2,$B99,"")</f>
        <v>0.41139355</v>
      </c>
      <c r="H99" s="17" t="str">
        <f t="shared" ref="H99:H130" si="19">IF($F99=$H$2,$B99,"")</f>
        <v/>
      </c>
      <c r="I99" s="17" t="str">
        <f t="shared" ref="I99:I130" si="20">IF($F99=$I$2,$B99,"")</f>
        <v/>
      </c>
      <c r="J99" s="17" t="str">
        <f t="shared" ref="J99:J130" si="21">IF($F99=$J$2,$B99,"")</f>
        <v/>
      </c>
      <c r="K99" t="s">
        <v>14</v>
      </c>
      <c r="L99" s="17" t="str">
        <f t="shared" si="15"/>
        <v/>
      </c>
      <c r="M99" s="17">
        <f t="shared" si="16"/>
        <v>0.41139355</v>
      </c>
      <c r="N99" s="17" t="str">
        <f t="shared" si="17"/>
        <v/>
      </c>
    </row>
    <row r="100" spans="1:14" x14ac:dyDescent="0.35">
      <c r="A100" s="8" t="s">
        <v>301</v>
      </c>
      <c r="B100" s="9">
        <v>0.40526667999999999</v>
      </c>
      <c r="C100" s="9">
        <v>1.3019038000000001</v>
      </c>
      <c r="D100" s="9">
        <v>0.34948803000000001</v>
      </c>
      <c r="E100" s="9">
        <v>-0.96164623999999999</v>
      </c>
      <c r="F100" t="s">
        <v>17</v>
      </c>
      <c r="G100" s="17">
        <f t="shared" si="18"/>
        <v>0.40526667999999999</v>
      </c>
      <c r="H100" s="17" t="str">
        <f t="shared" si="19"/>
        <v/>
      </c>
      <c r="I100" s="17" t="str">
        <f t="shared" si="20"/>
        <v/>
      </c>
      <c r="J100" s="17" t="str">
        <f t="shared" si="21"/>
        <v/>
      </c>
      <c r="K100" t="s">
        <v>17</v>
      </c>
      <c r="L100" s="17">
        <f t="shared" si="15"/>
        <v>0.40526667999999999</v>
      </c>
      <c r="M100" s="17" t="str">
        <f t="shared" si="16"/>
        <v/>
      </c>
      <c r="N100" s="17" t="str">
        <f t="shared" si="17"/>
        <v/>
      </c>
    </row>
    <row r="101" spans="1:14" x14ac:dyDescent="0.35">
      <c r="A101" s="8" t="s">
        <v>25</v>
      </c>
      <c r="B101" s="9">
        <v>0.36994534000000001</v>
      </c>
      <c r="C101" s="9">
        <v>1.0831895</v>
      </c>
      <c r="D101" s="9">
        <v>0.89993718</v>
      </c>
      <c r="E101" s="9">
        <v>1.8698296999999999</v>
      </c>
      <c r="F101" t="s">
        <v>9</v>
      </c>
      <c r="G101" s="17" t="str">
        <f t="shared" si="18"/>
        <v/>
      </c>
      <c r="H101" s="17" t="str">
        <f t="shared" si="19"/>
        <v/>
      </c>
      <c r="I101" s="17" t="str">
        <f t="shared" si="20"/>
        <v/>
      </c>
      <c r="J101" s="17">
        <f t="shared" si="21"/>
        <v>0.36994534000000001</v>
      </c>
      <c r="K101" t="s">
        <v>14</v>
      </c>
      <c r="L101" s="17" t="str">
        <f t="shared" si="15"/>
        <v/>
      </c>
      <c r="M101" s="17">
        <f t="shared" si="16"/>
        <v>0.36994534000000001</v>
      </c>
      <c r="N101" s="17" t="str">
        <f t="shared" si="17"/>
        <v/>
      </c>
    </row>
    <row r="102" spans="1:14" x14ac:dyDescent="0.35">
      <c r="A102" s="8" t="s">
        <v>12</v>
      </c>
      <c r="B102" s="9">
        <v>0.35824012</v>
      </c>
      <c r="C102" s="9">
        <v>0.52479299000000001</v>
      </c>
      <c r="D102" s="9">
        <v>1.1933147</v>
      </c>
      <c r="E102" s="9">
        <v>-0.43953078000000001</v>
      </c>
      <c r="F102" t="s">
        <v>13</v>
      </c>
      <c r="G102" s="17" t="str">
        <f t="shared" si="18"/>
        <v/>
      </c>
      <c r="H102" s="17" t="str">
        <f t="shared" si="19"/>
        <v/>
      </c>
      <c r="I102" s="17">
        <f t="shared" si="20"/>
        <v>0.35824012</v>
      </c>
      <c r="J102" s="17" t="str">
        <f t="shared" si="21"/>
        <v/>
      </c>
      <c r="K102" t="s">
        <v>14</v>
      </c>
      <c r="L102" s="17" t="str">
        <f t="shared" si="15"/>
        <v/>
      </c>
      <c r="M102" s="17">
        <f t="shared" si="16"/>
        <v>0.35824012</v>
      </c>
      <c r="N102" s="17" t="str">
        <f t="shared" si="17"/>
        <v/>
      </c>
    </row>
    <row r="103" spans="1:14" x14ac:dyDescent="0.35">
      <c r="A103" s="8" t="s">
        <v>105</v>
      </c>
      <c r="B103" s="9">
        <v>0.34507434999999997</v>
      </c>
      <c r="C103" s="9">
        <v>-4.9666284999999997</v>
      </c>
      <c r="D103" s="9">
        <v>-0.79836026999999998</v>
      </c>
      <c r="E103" s="9">
        <v>7.9303110999999999</v>
      </c>
      <c r="F103" t="s">
        <v>17</v>
      </c>
      <c r="G103" s="17">
        <f t="shared" si="18"/>
        <v>0.34507434999999997</v>
      </c>
      <c r="H103" s="17" t="str">
        <f t="shared" si="19"/>
        <v/>
      </c>
      <c r="I103" s="17" t="str">
        <f t="shared" si="20"/>
        <v/>
      </c>
      <c r="J103" s="17" t="str">
        <f t="shared" si="21"/>
        <v/>
      </c>
      <c r="K103" t="s">
        <v>17</v>
      </c>
      <c r="L103" s="17">
        <f t="shared" si="15"/>
        <v>0.34507434999999997</v>
      </c>
      <c r="M103" s="17" t="str">
        <f t="shared" si="16"/>
        <v/>
      </c>
      <c r="N103" s="17" t="str">
        <f t="shared" si="17"/>
        <v/>
      </c>
    </row>
    <row r="104" spans="1:14" x14ac:dyDescent="0.35">
      <c r="A104" s="8" t="s">
        <v>117</v>
      </c>
      <c r="B104" s="9">
        <v>0.33724200999999998</v>
      </c>
      <c r="C104" s="9">
        <v>-1.5284469999999999</v>
      </c>
      <c r="D104" s="9">
        <v>-1.1744983</v>
      </c>
      <c r="E104" s="9">
        <v>0.13766516000000001</v>
      </c>
      <c r="F104" t="s">
        <v>17</v>
      </c>
      <c r="G104" s="17">
        <f t="shared" si="18"/>
        <v>0.33724200999999998</v>
      </c>
      <c r="H104" s="17" t="str">
        <f t="shared" si="19"/>
        <v/>
      </c>
      <c r="I104" s="17" t="str">
        <f t="shared" si="20"/>
        <v/>
      </c>
      <c r="J104" s="17" t="str">
        <f t="shared" si="21"/>
        <v/>
      </c>
      <c r="K104" t="s">
        <v>10</v>
      </c>
      <c r="L104" s="17" t="str">
        <f t="shared" si="15"/>
        <v/>
      </c>
      <c r="M104" s="17" t="str">
        <f t="shared" si="16"/>
        <v/>
      </c>
      <c r="N104" s="17">
        <f t="shared" si="17"/>
        <v>0.33724200999999998</v>
      </c>
    </row>
    <row r="105" spans="1:14" x14ac:dyDescent="0.35">
      <c r="A105" s="8" t="s">
        <v>83</v>
      </c>
      <c r="B105" s="9">
        <v>0.32986156</v>
      </c>
      <c r="C105" s="9">
        <v>0.81885375000000005</v>
      </c>
      <c r="D105" s="9">
        <v>0.52038008999999996</v>
      </c>
      <c r="E105" s="9">
        <v>-1.2848765</v>
      </c>
      <c r="F105" t="s">
        <v>14</v>
      </c>
      <c r="G105" s="17" t="str">
        <f t="shared" si="18"/>
        <v/>
      </c>
      <c r="H105" s="17">
        <f t="shared" si="19"/>
        <v>0.32986156</v>
      </c>
      <c r="I105" s="17" t="str">
        <f t="shared" si="20"/>
        <v/>
      </c>
      <c r="J105" s="17" t="str">
        <f t="shared" si="21"/>
        <v/>
      </c>
      <c r="K105" t="s">
        <v>14</v>
      </c>
      <c r="L105" s="17" t="str">
        <f t="shared" si="15"/>
        <v/>
      </c>
      <c r="M105" s="17">
        <f t="shared" si="16"/>
        <v>0.32986156</v>
      </c>
      <c r="N105" s="17" t="str">
        <f t="shared" si="17"/>
        <v/>
      </c>
    </row>
    <row r="106" spans="1:14" x14ac:dyDescent="0.35">
      <c r="A106" s="8" t="s">
        <v>265</v>
      </c>
      <c r="B106" s="9">
        <v>0.31031623000000003</v>
      </c>
      <c r="C106" s="9">
        <v>5.8433966000000002</v>
      </c>
      <c r="D106" s="9">
        <v>0.63125127000000003</v>
      </c>
      <c r="E106" s="9">
        <v>4.3629167000000004</v>
      </c>
      <c r="F106" t="s">
        <v>9</v>
      </c>
      <c r="G106" s="17" t="str">
        <f t="shared" si="18"/>
        <v/>
      </c>
      <c r="H106" s="17" t="str">
        <f t="shared" si="19"/>
        <v/>
      </c>
      <c r="I106" s="17" t="str">
        <f t="shared" si="20"/>
        <v/>
      </c>
      <c r="J106" s="17">
        <f t="shared" si="21"/>
        <v>0.31031623000000003</v>
      </c>
      <c r="K106" t="s">
        <v>17</v>
      </c>
      <c r="L106" s="17">
        <f t="shared" si="15"/>
        <v>0.31031623000000003</v>
      </c>
      <c r="M106" s="17" t="str">
        <f t="shared" si="16"/>
        <v/>
      </c>
      <c r="N106" s="17" t="str">
        <f t="shared" si="17"/>
        <v/>
      </c>
    </row>
    <row r="107" spans="1:14" x14ac:dyDescent="0.35">
      <c r="A107" s="8" t="s">
        <v>255</v>
      </c>
      <c r="B107" s="9">
        <v>0.29184469000000002</v>
      </c>
      <c r="C107" s="9">
        <v>4.8881379999999996</v>
      </c>
      <c r="D107" s="9">
        <v>-0.70894765000000004</v>
      </c>
      <c r="E107" s="9">
        <v>5.0353773999999998</v>
      </c>
      <c r="F107" t="s">
        <v>17</v>
      </c>
      <c r="G107" s="17">
        <f t="shared" si="18"/>
        <v>0.29184469000000002</v>
      </c>
      <c r="H107" s="17" t="str">
        <f t="shared" si="19"/>
        <v/>
      </c>
      <c r="I107" s="17" t="str">
        <f t="shared" si="20"/>
        <v/>
      </c>
      <c r="J107" s="17" t="str">
        <f t="shared" si="21"/>
        <v/>
      </c>
      <c r="K107" t="s">
        <v>17</v>
      </c>
      <c r="L107" s="17">
        <f t="shared" si="15"/>
        <v>0.29184469000000002</v>
      </c>
      <c r="M107" s="17" t="str">
        <f t="shared" si="16"/>
        <v/>
      </c>
      <c r="N107" s="17" t="str">
        <f t="shared" si="17"/>
        <v/>
      </c>
    </row>
    <row r="108" spans="1:14" x14ac:dyDescent="0.35">
      <c r="A108" s="8" t="s">
        <v>123</v>
      </c>
      <c r="B108" s="9">
        <v>0.20197338000000001</v>
      </c>
      <c r="C108" s="9">
        <v>-0.1069459</v>
      </c>
      <c r="D108" s="9">
        <v>-0.39157428999999999</v>
      </c>
      <c r="E108" s="9">
        <v>0.34811354999999999</v>
      </c>
      <c r="F108" t="s">
        <v>14</v>
      </c>
      <c r="G108" s="17" t="str">
        <f t="shared" si="18"/>
        <v/>
      </c>
      <c r="H108" s="17">
        <f t="shared" si="19"/>
        <v>0.20197338000000001</v>
      </c>
      <c r="I108" s="17" t="str">
        <f t="shared" si="20"/>
        <v/>
      </c>
      <c r="J108" s="17" t="str">
        <f t="shared" si="21"/>
        <v/>
      </c>
      <c r="K108" t="s">
        <v>14</v>
      </c>
      <c r="L108" s="17" t="str">
        <f t="shared" si="15"/>
        <v/>
      </c>
      <c r="M108" s="17">
        <f t="shared" si="16"/>
        <v>0.20197338000000001</v>
      </c>
      <c r="N108" s="17" t="str">
        <f t="shared" si="17"/>
        <v/>
      </c>
    </row>
    <row r="109" spans="1:14" x14ac:dyDescent="0.35">
      <c r="A109" s="8" t="s">
        <v>231</v>
      </c>
      <c r="B109" s="9">
        <v>0.17717252999999999</v>
      </c>
      <c r="C109" s="9">
        <v>3.0959645999999998</v>
      </c>
      <c r="D109" s="9">
        <v>0.54985167999999995</v>
      </c>
      <c r="E109" s="9">
        <v>-0.44668213000000001</v>
      </c>
      <c r="F109" t="s">
        <v>14</v>
      </c>
      <c r="G109" s="17" t="str">
        <f t="shared" si="18"/>
        <v/>
      </c>
      <c r="H109" s="17">
        <f t="shared" si="19"/>
        <v>0.17717252999999999</v>
      </c>
      <c r="I109" s="17" t="str">
        <f t="shared" si="20"/>
        <v/>
      </c>
      <c r="J109" s="17" t="str">
        <f t="shared" si="21"/>
        <v/>
      </c>
      <c r="K109" t="s">
        <v>14</v>
      </c>
      <c r="L109" s="17" t="str">
        <f t="shared" si="15"/>
        <v/>
      </c>
      <c r="M109" s="17">
        <f t="shared" si="16"/>
        <v>0.17717252999999999</v>
      </c>
      <c r="N109" s="17" t="str">
        <f t="shared" si="17"/>
        <v/>
      </c>
    </row>
    <row r="110" spans="1:14" x14ac:dyDescent="0.35">
      <c r="A110" s="8" t="s">
        <v>287</v>
      </c>
      <c r="B110" s="9">
        <v>0.17150232000000001</v>
      </c>
      <c r="C110" s="9">
        <v>2.2721222000000001</v>
      </c>
      <c r="D110" s="9">
        <v>2.6534144</v>
      </c>
      <c r="E110" s="9">
        <v>6.4410670000000003</v>
      </c>
      <c r="F110" t="s">
        <v>17</v>
      </c>
      <c r="G110" s="17">
        <f t="shared" si="18"/>
        <v>0.17150232000000001</v>
      </c>
      <c r="H110" s="17" t="str">
        <f t="shared" si="19"/>
        <v/>
      </c>
      <c r="I110" s="17" t="str">
        <f t="shared" si="20"/>
        <v/>
      </c>
      <c r="J110" s="17" t="str">
        <f t="shared" si="21"/>
        <v/>
      </c>
      <c r="K110" t="s">
        <v>17</v>
      </c>
      <c r="L110" s="17">
        <f t="shared" si="15"/>
        <v>0.17150232000000001</v>
      </c>
      <c r="M110" s="17" t="str">
        <f t="shared" si="16"/>
        <v/>
      </c>
      <c r="N110" s="17" t="str">
        <f t="shared" si="17"/>
        <v/>
      </c>
    </row>
    <row r="111" spans="1:14" x14ac:dyDescent="0.35">
      <c r="A111" s="8" t="s">
        <v>19</v>
      </c>
      <c r="B111" s="9">
        <v>0.15893789</v>
      </c>
      <c r="C111" s="9">
        <v>1.662639</v>
      </c>
      <c r="D111" s="9">
        <v>8.1029699999999993E-3</v>
      </c>
      <c r="E111" s="9">
        <v>2.2220813000000001</v>
      </c>
      <c r="F111" t="s">
        <v>17</v>
      </c>
      <c r="G111" s="17">
        <f t="shared" si="18"/>
        <v>0.15893789</v>
      </c>
      <c r="H111" s="17" t="str">
        <f t="shared" si="19"/>
        <v/>
      </c>
      <c r="I111" s="17" t="str">
        <f t="shared" si="20"/>
        <v/>
      </c>
      <c r="J111" s="17" t="str">
        <f t="shared" si="21"/>
        <v/>
      </c>
      <c r="K111" t="s">
        <v>17</v>
      </c>
      <c r="L111" s="17">
        <f t="shared" si="15"/>
        <v>0.15893789</v>
      </c>
      <c r="M111" s="17" t="str">
        <f t="shared" si="16"/>
        <v/>
      </c>
      <c r="N111" s="17" t="str">
        <f t="shared" si="17"/>
        <v/>
      </c>
    </row>
    <row r="112" spans="1:14" x14ac:dyDescent="0.35">
      <c r="A112" s="8" t="s">
        <v>165</v>
      </c>
      <c r="B112" s="9">
        <v>0.13034504</v>
      </c>
      <c r="C112" s="9">
        <v>1.1732336999999999</v>
      </c>
      <c r="D112" s="9">
        <v>1.9433784999999999</v>
      </c>
      <c r="E112" s="9">
        <v>0.34437758000000002</v>
      </c>
      <c r="F112" t="s">
        <v>17</v>
      </c>
      <c r="G112" s="17">
        <f t="shared" si="18"/>
        <v>0.13034504</v>
      </c>
      <c r="H112" s="17" t="str">
        <f t="shared" si="19"/>
        <v/>
      </c>
      <c r="I112" s="17" t="str">
        <f t="shared" si="20"/>
        <v/>
      </c>
      <c r="J112" s="17" t="str">
        <f t="shared" si="21"/>
        <v/>
      </c>
      <c r="K112" t="s">
        <v>10</v>
      </c>
      <c r="L112" s="17" t="str">
        <f t="shared" si="15"/>
        <v/>
      </c>
      <c r="M112" s="17" t="str">
        <f t="shared" si="16"/>
        <v/>
      </c>
      <c r="N112" s="17">
        <f t="shared" si="17"/>
        <v>0.13034504</v>
      </c>
    </row>
    <row r="113" spans="1:14" x14ac:dyDescent="0.35">
      <c r="A113" s="8" t="s">
        <v>297</v>
      </c>
      <c r="B113" s="9">
        <v>8.5826650000000004E-2</v>
      </c>
      <c r="C113" s="9">
        <v>-3.9230282000000001</v>
      </c>
      <c r="D113" s="9">
        <v>-4.3460079999999998E-2</v>
      </c>
      <c r="E113" s="9">
        <v>6.7083624999999998</v>
      </c>
      <c r="F113" t="s">
        <v>17</v>
      </c>
      <c r="G113" s="17">
        <f t="shared" si="18"/>
        <v>8.5826650000000004E-2</v>
      </c>
      <c r="H113" s="17" t="str">
        <f t="shared" si="19"/>
        <v/>
      </c>
      <c r="I113" s="17" t="str">
        <f t="shared" si="20"/>
        <v/>
      </c>
      <c r="J113" s="17" t="str">
        <f t="shared" si="21"/>
        <v/>
      </c>
      <c r="K113" t="s">
        <v>17</v>
      </c>
      <c r="L113" s="17">
        <f t="shared" si="15"/>
        <v>8.5826650000000004E-2</v>
      </c>
      <c r="M113" s="17" t="str">
        <f t="shared" si="16"/>
        <v/>
      </c>
      <c r="N113" s="17" t="str">
        <f t="shared" si="17"/>
        <v/>
      </c>
    </row>
    <row r="114" spans="1:14" x14ac:dyDescent="0.35">
      <c r="A114" s="8" t="s">
        <v>55</v>
      </c>
      <c r="B114" s="9">
        <v>7.1753499999999998E-2</v>
      </c>
      <c r="C114" s="9">
        <v>2.6756685</v>
      </c>
      <c r="D114" s="9">
        <v>1.0515819</v>
      </c>
      <c r="E114" s="9">
        <v>9.1308404000000003</v>
      </c>
      <c r="F114" t="s">
        <v>17</v>
      </c>
      <c r="G114" s="17">
        <f t="shared" si="18"/>
        <v>7.1753499999999998E-2</v>
      </c>
      <c r="H114" s="17" t="str">
        <f t="shared" si="19"/>
        <v/>
      </c>
      <c r="I114" s="17" t="str">
        <f t="shared" si="20"/>
        <v/>
      </c>
      <c r="J114" s="17" t="str">
        <f t="shared" si="21"/>
        <v/>
      </c>
      <c r="K114" t="s">
        <v>10</v>
      </c>
      <c r="L114" s="17" t="str">
        <f t="shared" si="15"/>
        <v/>
      </c>
      <c r="M114" s="17" t="str">
        <f t="shared" si="16"/>
        <v/>
      </c>
      <c r="N114" s="17">
        <f t="shared" si="17"/>
        <v>7.1753499999999998E-2</v>
      </c>
    </row>
    <row r="115" spans="1:14" x14ac:dyDescent="0.35">
      <c r="A115" s="8" t="s">
        <v>87</v>
      </c>
      <c r="B115" s="9">
        <v>5.0194030000000001E-2</v>
      </c>
      <c r="C115" s="9">
        <v>-5.7129535999999996</v>
      </c>
      <c r="D115" s="9">
        <v>-1.3606201</v>
      </c>
      <c r="E115" s="9">
        <v>4.3324736000000001</v>
      </c>
      <c r="F115" t="s">
        <v>17</v>
      </c>
      <c r="G115" s="17">
        <f t="shared" si="18"/>
        <v>5.0194030000000001E-2</v>
      </c>
      <c r="H115" s="17" t="str">
        <f t="shared" si="19"/>
        <v/>
      </c>
      <c r="I115" s="17" t="str">
        <f t="shared" si="20"/>
        <v/>
      </c>
      <c r="J115" s="17" t="str">
        <f t="shared" si="21"/>
        <v/>
      </c>
      <c r="K115" t="s">
        <v>10</v>
      </c>
      <c r="L115" s="17" t="str">
        <f t="shared" si="15"/>
        <v/>
      </c>
      <c r="M115" s="17" t="str">
        <f t="shared" si="16"/>
        <v/>
      </c>
      <c r="N115" s="17">
        <f t="shared" si="17"/>
        <v>5.0194030000000001E-2</v>
      </c>
    </row>
    <row r="116" spans="1:14" x14ac:dyDescent="0.35">
      <c r="A116" s="8" t="s">
        <v>111</v>
      </c>
      <c r="B116" s="9">
        <v>4.627531E-2</v>
      </c>
      <c r="C116" s="9">
        <v>2.9552082999999998</v>
      </c>
      <c r="D116" s="9">
        <v>0.64201321</v>
      </c>
      <c r="E116" s="9">
        <v>-0.41769086999999999</v>
      </c>
      <c r="F116" t="s">
        <v>14</v>
      </c>
      <c r="G116" s="17" t="str">
        <f t="shared" si="18"/>
        <v/>
      </c>
      <c r="H116" s="17">
        <f t="shared" si="19"/>
        <v>4.627531E-2</v>
      </c>
      <c r="I116" s="17" t="str">
        <f t="shared" si="20"/>
        <v/>
      </c>
      <c r="J116" s="17" t="str">
        <f t="shared" si="21"/>
        <v/>
      </c>
      <c r="K116" t="s">
        <v>14</v>
      </c>
      <c r="L116" s="17" t="str">
        <f t="shared" si="15"/>
        <v/>
      </c>
      <c r="M116" s="17">
        <f t="shared" si="16"/>
        <v>4.627531E-2</v>
      </c>
      <c r="N116" s="17" t="str">
        <f t="shared" si="17"/>
        <v/>
      </c>
    </row>
    <row r="117" spans="1:14" x14ac:dyDescent="0.35">
      <c r="A117" s="8" t="s">
        <v>129</v>
      </c>
      <c r="B117" s="9">
        <v>4.3194320000000001E-2</v>
      </c>
      <c r="C117" s="9">
        <v>1.1377539999999999</v>
      </c>
      <c r="D117" s="9">
        <v>1.9393115999999999</v>
      </c>
      <c r="E117" s="9">
        <v>8.0191859000000001</v>
      </c>
      <c r="F117" t="s">
        <v>17</v>
      </c>
      <c r="G117" s="17">
        <f t="shared" si="18"/>
        <v>4.3194320000000001E-2</v>
      </c>
      <c r="H117" s="17" t="str">
        <f t="shared" si="19"/>
        <v/>
      </c>
      <c r="I117" s="17" t="str">
        <f t="shared" si="20"/>
        <v/>
      </c>
      <c r="J117" s="17" t="str">
        <f t="shared" si="21"/>
        <v/>
      </c>
      <c r="K117" t="s">
        <v>17</v>
      </c>
      <c r="L117" s="17">
        <f t="shared" si="15"/>
        <v>4.3194320000000001E-2</v>
      </c>
      <c r="M117" s="17" t="str">
        <f t="shared" si="16"/>
        <v/>
      </c>
      <c r="N117" s="17" t="str">
        <f t="shared" si="17"/>
        <v/>
      </c>
    </row>
    <row r="118" spans="1:14" x14ac:dyDescent="0.35">
      <c r="A118" s="8" t="s">
        <v>113</v>
      </c>
      <c r="B118" s="9">
        <v>1.4818069999999999E-2</v>
      </c>
      <c r="C118" s="9">
        <v>0.83374976999999995</v>
      </c>
      <c r="D118" s="9">
        <v>-0.57825238999999995</v>
      </c>
      <c r="E118" s="9">
        <v>-0.35157926</v>
      </c>
      <c r="F118" t="s">
        <v>13</v>
      </c>
      <c r="G118" s="17" t="str">
        <f t="shared" si="18"/>
        <v/>
      </c>
      <c r="H118" s="17" t="str">
        <f t="shared" si="19"/>
        <v/>
      </c>
      <c r="I118" s="17">
        <f t="shared" si="20"/>
        <v>1.4818069999999999E-2</v>
      </c>
      <c r="J118" s="17" t="str">
        <f t="shared" si="21"/>
        <v/>
      </c>
      <c r="K118" t="s">
        <v>17</v>
      </c>
      <c r="L118" s="17">
        <f t="shared" si="15"/>
        <v>1.4818069999999999E-2</v>
      </c>
      <c r="M118" s="17" t="str">
        <f t="shared" si="16"/>
        <v/>
      </c>
      <c r="N118" s="17" t="str">
        <f t="shared" si="17"/>
        <v/>
      </c>
    </row>
    <row r="119" spans="1:14" x14ac:dyDescent="0.35">
      <c r="A119" s="8" t="s">
        <v>303</v>
      </c>
      <c r="B119" s="9">
        <v>7.3737899999999999E-3</v>
      </c>
      <c r="C119" s="9">
        <v>0.28452458000000003</v>
      </c>
      <c r="D119" s="9">
        <v>-0.68921312999999995</v>
      </c>
      <c r="E119" s="9">
        <v>-1.8999436000000001</v>
      </c>
      <c r="F119" t="s">
        <v>17</v>
      </c>
      <c r="G119" s="17">
        <f t="shared" si="18"/>
        <v>7.3737899999999999E-3</v>
      </c>
      <c r="H119" s="17" t="str">
        <f t="shared" si="19"/>
        <v/>
      </c>
      <c r="I119" s="17" t="str">
        <f t="shared" si="20"/>
        <v/>
      </c>
      <c r="J119" s="17" t="str">
        <f t="shared" si="21"/>
        <v/>
      </c>
      <c r="K119" t="s">
        <v>17</v>
      </c>
      <c r="L119" s="17">
        <f t="shared" si="15"/>
        <v>7.3737899999999999E-3</v>
      </c>
      <c r="M119" s="17" t="str">
        <f t="shared" si="16"/>
        <v/>
      </c>
      <c r="N119" s="17" t="str">
        <f t="shared" si="17"/>
        <v/>
      </c>
    </row>
    <row r="120" spans="1:14" x14ac:dyDescent="0.35">
      <c r="A120" s="8" t="s">
        <v>23</v>
      </c>
      <c r="B120" s="9">
        <v>-2.0793470000000001E-2</v>
      </c>
      <c r="C120" s="9">
        <v>6.6301554999999999</v>
      </c>
      <c r="D120" s="9">
        <v>1.4191400000000001</v>
      </c>
      <c r="E120" s="9">
        <v>1.4101094000000001</v>
      </c>
      <c r="F120" t="s">
        <v>17</v>
      </c>
      <c r="G120" s="17">
        <f t="shared" si="18"/>
        <v>-2.0793470000000001E-2</v>
      </c>
      <c r="H120" s="17" t="str">
        <f t="shared" si="19"/>
        <v/>
      </c>
      <c r="I120" s="17" t="str">
        <f t="shared" si="20"/>
        <v/>
      </c>
      <c r="J120" s="17" t="str">
        <f t="shared" si="21"/>
        <v/>
      </c>
      <c r="K120" t="s">
        <v>17</v>
      </c>
      <c r="L120" s="17">
        <f t="shared" si="15"/>
        <v>-2.0793470000000001E-2</v>
      </c>
      <c r="M120" s="17" t="str">
        <f t="shared" si="16"/>
        <v/>
      </c>
      <c r="N120" s="17" t="str">
        <f t="shared" si="17"/>
        <v/>
      </c>
    </row>
    <row r="121" spans="1:14" x14ac:dyDescent="0.35">
      <c r="A121" s="8" t="s">
        <v>27</v>
      </c>
      <c r="B121" s="9">
        <v>-3.0673249999999999E-2</v>
      </c>
      <c r="C121" s="9">
        <v>2.0114955999999999</v>
      </c>
      <c r="D121" s="9">
        <v>0.41113913000000002</v>
      </c>
      <c r="E121" s="9">
        <v>-0.48656542000000003</v>
      </c>
      <c r="F121" t="s">
        <v>14</v>
      </c>
      <c r="G121" s="17" t="str">
        <f t="shared" si="18"/>
        <v/>
      </c>
      <c r="H121" s="17">
        <f t="shared" si="19"/>
        <v>-3.0673249999999999E-2</v>
      </c>
      <c r="I121" s="17" t="str">
        <f t="shared" si="20"/>
        <v/>
      </c>
      <c r="J121" s="17" t="str">
        <f t="shared" si="21"/>
        <v/>
      </c>
      <c r="K121" t="s">
        <v>14</v>
      </c>
      <c r="L121" s="17" t="str">
        <f t="shared" si="15"/>
        <v/>
      </c>
      <c r="M121" s="17">
        <f t="shared" si="16"/>
        <v>-3.0673249999999999E-2</v>
      </c>
      <c r="N121" s="17" t="str">
        <f t="shared" si="17"/>
        <v/>
      </c>
    </row>
    <row r="122" spans="1:14" x14ac:dyDescent="0.35">
      <c r="A122" s="8" t="s">
        <v>173</v>
      </c>
      <c r="B122" s="9">
        <v>-6.673482E-2</v>
      </c>
      <c r="C122" s="9">
        <v>0.37595636999999998</v>
      </c>
      <c r="D122" s="9">
        <v>3.0102547999999998</v>
      </c>
      <c r="E122" s="9">
        <v>6.1036152000000001</v>
      </c>
      <c r="F122" t="s">
        <v>17</v>
      </c>
      <c r="G122" s="17">
        <f t="shared" si="18"/>
        <v>-6.673482E-2</v>
      </c>
      <c r="H122" s="17" t="str">
        <f t="shared" si="19"/>
        <v/>
      </c>
      <c r="I122" s="17" t="str">
        <f t="shared" si="20"/>
        <v/>
      </c>
      <c r="J122" s="17" t="str">
        <f t="shared" si="21"/>
        <v/>
      </c>
      <c r="K122" t="s">
        <v>10</v>
      </c>
      <c r="L122" s="17" t="str">
        <f t="shared" si="15"/>
        <v/>
      </c>
      <c r="M122" s="17" t="str">
        <f t="shared" si="16"/>
        <v/>
      </c>
      <c r="N122" s="17">
        <f t="shared" si="17"/>
        <v>-6.673482E-2</v>
      </c>
    </row>
    <row r="123" spans="1:14" x14ac:dyDescent="0.35">
      <c r="A123" s="8" t="s">
        <v>39</v>
      </c>
      <c r="B123" s="9">
        <v>-7.469017E-2</v>
      </c>
      <c r="C123" s="9">
        <v>-0.19106292</v>
      </c>
      <c r="D123" s="9">
        <v>-8.346837E-2</v>
      </c>
      <c r="E123" s="9">
        <v>-1.3342305999999999</v>
      </c>
      <c r="F123" t="s">
        <v>14</v>
      </c>
      <c r="G123" s="17" t="str">
        <f t="shared" si="18"/>
        <v/>
      </c>
      <c r="H123" s="17">
        <f t="shared" si="19"/>
        <v>-7.469017E-2</v>
      </c>
      <c r="I123" s="17" t="str">
        <f t="shared" si="20"/>
        <v/>
      </c>
      <c r="J123" s="17" t="str">
        <f t="shared" si="21"/>
        <v/>
      </c>
      <c r="K123" t="s">
        <v>14</v>
      </c>
      <c r="L123" s="17" t="str">
        <f t="shared" si="15"/>
        <v/>
      </c>
      <c r="M123" s="17">
        <f t="shared" si="16"/>
        <v>-7.469017E-2</v>
      </c>
      <c r="N123" s="17" t="str">
        <f t="shared" si="17"/>
        <v/>
      </c>
    </row>
    <row r="124" spans="1:14" x14ac:dyDescent="0.35">
      <c r="A124" s="8" t="s">
        <v>269</v>
      </c>
      <c r="B124" s="9">
        <v>-7.7725779999999994E-2</v>
      </c>
      <c r="C124" s="9">
        <v>-1.4047177</v>
      </c>
      <c r="D124" s="9">
        <v>0.86435342000000004</v>
      </c>
      <c r="E124" s="9">
        <v>1.8724152999999999</v>
      </c>
      <c r="F124" t="s">
        <v>17</v>
      </c>
      <c r="G124" s="17">
        <f t="shared" si="18"/>
        <v>-7.7725779999999994E-2</v>
      </c>
      <c r="H124" s="17" t="str">
        <f t="shared" si="19"/>
        <v/>
      </c>
      <c r="I124" s="17" t="str">
        <f t="shared" si="20"/>
        <v/>
      </c>
      <c r="J124" s="17" t="str">
        <f t="shared" si="21"/>
        <v/>
      </c>
      <c r="K124" t="s">
        <v>17</v>
      </c>
      <c r="L124" s="17">
        <f t="shared" si="15"/>
        <v>-7.7725779999999994E-2</v>
      </c>
      <c r="M124" s="17" t="str">
        <f t="shared" si="16"/>
        <v/>
      </c>
      <c r="N124" s="17" t="str">
        <f t="shared" si="17"/>
        <v/>
      </c>
    </row>
    <row r="125" spans="1:14" x14ac:dyDescent="0.35">
      <c r="A125" s="8" t="s">
        <v>107</v>
      </c>
      <c r="B125" s="9">
        <v>-8.5850889999999999E-2</v>
      </c>
      <c r="C125" s="9">
        <v>0.60410951000000002</v>
      </c>
      <c r="D125" s="9">
        <v>0.45037463999999999</v>
      </c>
      <c r="E125" s="9">
        <v>0.19326756</v>
      </c>
      <c r="F125" t="s">
        <v>14</v>
      </c>
      <c r="G125" s="17" t="str">
        <f t="shared" si="18"/>
        <v/>
      </c>
      <c r="H125" s="17">
        <f t="shared" si="19"/>
        <v>-8.5850889999999999E-2</v>
      </c>
      <c r="I125" s="17" t="str">
        <f t="shared" si="20"/>
        <v/>
      </c>
      <c r="J125" s="17" t="str">
        <f t="shared" si="21"/>
        <v/>
      </c>
      <c r="K125" t="s">
        <v>14</v>
      </c>
      <c r="L125" s="17" t="str">
        <f t="shared" si="15"/>
        <v/>
      </c>
      <c r="M125" s="17">
        <f t="shared" si="16"/>
        <v>-8.5850889999999999E-2</v>
      </c>
      <c r="N125" s="17" t="str">
        <f t="shared" si="17"/>
        <v/>
      </c>
    </row>
    <row r="126" spans="1:14" x14ac:dyDescent="0.35">
      <c r="A126" s="8" t="s">
        <v>283</v>
      </c>
      <c r="B126" s="9">
        <v>-9.1827450000000005E-2</v>
      </c>
      <c r="C126" s="9">
        <v>0.7817828</v>
      </c>
      <c r="D126" s="9">
        <v>0.56003868999999995</v>
      </c>
      <c r="E126" s="9">
        <v>0.29007052</v>
      </c>
      <c r="F126" t="s">
        <v>14</v>
      </c>
      <c r="G126" s="17" t="str">
        <f t="shared" si="18"/>
        <v/>
      </c>
      <c r="H126" s="17">
        <f t="shared" si="19"/>
        <v>-9.1827450000000005E-2</v>
      </c>
      <c r="I126" s="17" t="str">
        <f t="shared" si="20"/>
        <v/>
      </c>
      <c r="J126" s="17" t="str">
        <f t="shared" si="21"/>
        <v/>
      </c>
      <c r="K126" t="s">
        <v>14</v>
      </c>
      <c r="L126" s="17" t="str">
        <f t="shared" si="15"/>
        <v/>
      </c>
      <c r="M126" s="17">
        <f t="shared" si="16"/>
        <v>-9.1827450000000005E-2</v>
      </c>
      <c r="N126" s="17" t="str">
        <f t="shared" si="17"/>
        <v/>
      </c>
    </row>
    <row r="127" spans="1:14" x14ac:dyDescent="0.35">
      <c r="A127" s="8" t="s">
        <v>139</v>
      </c>
      <c r="B127" s="9">
        <v>-0.10166189</v>
      </c>
      <c r="C127" s="9">
        <v>0.32104721000000003</v>
      </c>
      <c r="D127" s="9">
        <v>0.57153399000000005</v>
      </c>
      <c r="E127" s="9">
        <v>-6.6447700000000004E-3</v>
      </c>
      <c r="F127" t="s">
        <v>14</v>
      </c>
      <c r="G127" s="17" t="str">
        <f t="shared" si="18"/>
        <v/>
      </c>
      <c r="H127" s="17">
        <f t="shared" si="19"/>
        <v>-0.10166189</v>
      </c>
      <c r="I127" s="17" t="str">
        <f t="shared" si="20"/>
        <v/>
      </c>
      <c r="J127" s="17" t="str">
        <f t="shared" si="21"/>
        <v/>
      </c>
      <c r="K127" t="s">
        <v>14</v>
      </c>
      <c r="L127" s="17" t="str">
        <f t="shared" si="15"/>
        <v/>
      </c>
      <c r="M127" s="17">
        <f t="shared" si="16"/>
        <v>-0.10166189</v>
      </c>
      <c r="N127" s="17" t="str">
        <f t="shared" si="17"/>
        <v/>
      </c>
    </row>
    <row r="128" spans="1:14" x14ac:dyDescent="0.35">
      <c r="A128" s="8" t="s">
        <v>319</v>
      </c>
      <c r="B128" s="9">
        <v>-0.11541588</v>
      </c>
      <c r="C128" s="9">
        <v>1.6866977999999999</v>
      </c>
      <c r="D128" s="9">
        <v>1.8314307000000001</v>
      </c>
      <c r="E128" s="9">
        <v>0.82827225999999998</v>
      </c>
      <c r="F128" t="s">
        <v>9</v>
      </c>
      <c r="G128" s="17" t="str">
        <f t="shared" si="18"/>
        <v/>
      </c>
      <c r="H128" s="17" t="str">
        <f t="shared" si="19"/>
        <v/>
      </c>
      <c r="I128" s="17" t="str">
        <f t="shared" si="20"/>
        <v/>
      </c>
      <c r="J128" s="17">
        <f t="shared" si="21"/>
        <v>-0.11541588</v>
      </c>
      <c r="K128" t="s">
        <v>17</v>
      </c>
      <c r="L128" s="17">
        <f t="shared" si="15"/>
        <v>-0.11541588</v>
      </c>
      <c r="M128" s="17" t="str">
        <f t="shared" si="16"/>
        <v/>
      </c>
      <c r="N128" s="17" t="str">
        <f t="shared" si="17"/>
        <v/>
      </c>
    </row>
    <row r="129" spans="1:14" x14ac:dyDescent="0.35">
      <c r="A129" s="8" t="s">
        <v>321</v>
      </c>
      <c r="B129" s="9">
        <v>-0.13047872999999999</v>
      </c>
      <c r="C129" s="9">
        <v>8.8237250000000003E-2</v>
      </c>
      <c r="D129" s="9">
        <v>0.51256206000000004</v>
      </c>
      <c r="E129" s="9">
        <v>-1.3090002000000001</v>
      </c>
      <c r="F129" t="s">
        <v>17</v>
      </c>
      <c r="G129" s="17">
        <f t="shared" si="18"/>
        <v>-0.13047872999999999</v>
      </c>
      <c r="H129" s="17" t="str">
        <f t="shared" si="19"/>
        <v/>
      </c>
      <c r="I129" s="17" t="str">
        <f t="shared" si="20"/>
        <v/>
      </c>
      <c r="J129" s="17" t="str">
        <f t="shared" si="21"/>
        <v/>
      </c>
      <c r="K129" t="s">
        <v>17</v>
      </c>
      <c r="L129" s="17">
        <f t="shared" si="15"/>
        <v>-0.13047872999999999</v>
      </c>
      <c r="M129" s="17" t="str">
        <f t="shared" si="16"/>
        <v/>
      </c>
      <c r="N129" s="17" t="str">
        <f t="shared" si="17"/>
        <v/>
      </c>
    </row>
    <row r="130" spans="1:14" x14ac:dyDescent="0.35">
      <c r="A130" s="8" t="s">
        <v>91</v>
      </c>
      <c r="B130" s="9">
        <v>-0.17099958000000001</v>
      </c>
      <c r="C130" s="9">
        <v>3.5302932</v>
      </c>
      <c r="D130" s="9">
        <v>0.15437855</v>
      </c>
      <c r="E130" s="9">
        <v>0.19096726</v>
      </c>
      <c r="F130" t="s">
        <v>14</v>
      </c>
      <c r="G130" s="17" t="str">
        <f t="shared" si="18"/>
        <v/>
      </c>
      <c r="H130" s="17">
        <f t="shared" si="19"/>
        <v>-0.17099958000000001</v>
      </c>
      <c r="I130" s="17" t="str">
        <f t="shared" si="20"/>
        <v/>
      </c>
      <c r="J130" s="17" t="str">
        <f t="shared" si="21"/>
        <v/>
      </c>
      <c r="K130" t="s">
        <v>14</v>
      </c>
      <c r="L130" s="17" t="str">
        <f t="shared" si="15"/>
        <v/>
      </c>
      <c r="M130" s="17">
        <f t="shared" si="16"/>
        <v>-0.17099958000000001</v>
      </c>
      <c r="N130" s="17" t="str">
        <f t="shared" si="17"/>
        <v/>
      </c>
    </row>
    <row r="131" spans="1:14" x14ac:dyDescent="0.35">
      <c r="A131" s="8" t="s">
        <v>241</v>
      </c>
      <c r="B131" s="9">
        <v>-0.22742224999999999</v>
      </c>
      <c r="C131" s="9">
        <v>-1.1797850999999999</v>
      </c>
      <c r="D131" s="9">
        <v>0.33282492000000002</v>
      </c>
      <c r="E131" s="9">
        <v>1.8052089</v>
      </c>
      <c r="F131" t="s">
        <v>17</v>
      </c>
      <c r="G131" s="17">
        <f t="shared" ref="G131:G163" si="22">IF($F131=$G$2,$B131,"")</f>
        <v>-0.22742224999999999</v>
      </c>
      <c r="H131" s="17" t="str">
        <f t="shared" ref="H131:H163" si="23">IF($F131=$H$2,$B131,"")</f>
        <v/>
      </c>
      <c r="I131" s="17" t="str">
        <f t="shared" ref="I131:I163" si="24">IF($F131=$I$2,$B131,"")</f>
        <v/>
      </c>
      <c r="J131" s="17" t="str">
        <f t="shared" ref="J131:J163" si="25">IF($F131=$J$2,$B131,"")</f>
        <v/>
      </c>
      <c r="K131" t="s">
        <v>17</v>
      </c>
      <c r="L131" s="17">
        <f t="shared" si="15"/>
        <v>-0.22742224999999999</v>
      </c>
      <c r="M131" s="17" t="str">
        <f t="shared" si="16"/>
        <v/>
      </c>
      <c r="N131" s="17" t="str">
        <f t="shared" si="17"/>
        <v/>
      </c>
    </row>
    <row r="132" spans="1:14" x14ac:dyDescent="0.35">
      <c r="A132" s="8" t="s">
        <v>31</v>
      </c>
      <c r="B132" s="9">
        <v>-0.24704962</v>
      </c>
      <c r="C132" s="9">
        <v>1.8599344</v>
      </c>
      <c r="D132" s="9">
        <v>0.51599781</v>
      </c>
      <c r="E132" s="9">
        <v>0.17681479</v>
      </c>
      <c r="F132" t="s">
        <v>14</v>
      </c>
      <c r="G132" s="17" t="str">
        <f t="shared" si="22"/>
        <v/>
      </c>
      <c r="H132" s="17">
        <f t="shared" si="23"/>
        <v>-0.24704962</v>
      </c>
      <c r="I132" s="17" t="str">
        <f t="shared" si="24"/>
        <v/>
      </c>
      <c r="J132" s="17" t="str">
        <f t="shared" si="25"/>
        <v/>
      </c>
      <c r="K132" t="s">
        <v>14</v>
      </c>
      <c r="L132" s="17" t="str">
        <f t="shared" ref="L132:L163" si="26">IF($K132=$L$2,$B132,"")</f>
        <v/>
      </c>
      <c r="M132" s="17">
        <f t="shared" ref="M132:M163" si="27">IF($K132=$M$2,$B132,"")</f>
        <v>-0.24704962</v>
      </c>
      <c r="N132" s="17" t="str">
        <f t="shared" ref="N132:N163" si="28">IF($K132=$N$2,$B132,"")</f>
        <v/>
      </c>
    </row>
    <row r="133" spans="1:14" x14ac:dyDescent="0.35">
      <c r="A133" s="8" t="s">
        <v>103</v>
      </c>
      <c r="B133" s="9">
        <v>-0.28005189000000003</v>
      </c>
      <c r="C133" s="9">
        <v>0.81228831999999995</v>
      </c>
      <c r="D133" s="9">
        <v>0.39044637999999998</v>
      </c>
      <c r="E133" s="9">
        <v>-0.97795399999999999</v>
      </c>
      <c r="F133" t="s">
        <v>14</v>
      </c>
      <c r="G133" s="17" t="str">
        <f t="shared" si="22"/>
        <v/>
      </c>
      <c r="H133" s="17">
        <f t="shared" si="23"/>
        <v>-0.28005189000000003</v>
      </c>
      <c r="I133" s="17" t="str">
        <f t="shared" si="24"/>
        <v/>
      </c>
      <c r="J133" s="17" t="str">
        <f t="shared" si="25"/>
        <v/>
      </c>
      <c r="K133" t="s">
        <v>14</v>
      </c>
      <c r="L133" s="17" t="str">
        <f t="shared" si="26"/>
        <v/>
      </c>
      <c r="M133" s="17">
        <f t="shared" si="27"/>
        <v>-0.28005189000000003</v>
      </c>
      <c r="N133" s="17" t="str">
        <f t="shared" si="28"/>
        <v/>
      </c>
    </row>
    <row r="134" spans="1:14" x14ac:dyDescent="0.35">
      <c r="A134" s="8" t="s">
        <v>259</v>
      </c>
      <c r="B134" s="9">
        <v>-0.29830866</v>
      </c>
      <c r="C134" s="9">
        <v>-0.68483989999999995</v>
      </c>
      <c r="D134" s="9">
        <v>0.46827639999999998</v>
      </c>
      <c r="E134" s="9">
        <v>4.720767E-2</v>
      </c>
      <c r="F134" t="s">
        <v>14</v>
      </c>
      <c r="G134" s="17" t="str">
        <f t="shared" si="22"/>
        <v/>
      </c>
      <c r="H134" s="17">
        <f t="shared" si="23"/>
        <v>-0.29830866</v>
      </c>
      <c r="I134" s="17" t="str">
        <f t="shared" si="24"/>
        <v/>
      </c>
      <c r="J134" s="17" t="str">
        <f t="shared" si="25"/>
        <v/>
      </c>
      <c r="K134" t="s">
        <v>14</v>
      </c>
      <c r="L134" s="17" t="str">
        <f t="shared" si="26"/>
        <v/>
      </c>
      <c r="M134" s="17">
        <f t="shared" si="27"/>
        <v>-0.29830866</v>
      </c>
      <c r="N134" s="17" t="str">
        <f t="shared" si="28"/>
        <v/>
      </c>
    </row>
    <row r="135" spans="1:14" x14ac:dyDescent="0.35">
      <c r="A135" s="8" t="s">
        <v>21</v>
      </c>
      <c r="B135" s="9">
        <v>-0.30295491000000002</v>
      </c>
      <c r="C135" s="9">
        <v>-0.56392058</v>
      </c>
      <c r="D135" s="9">
        <v>-0.39331693000000001</v>
      </c>
      <c r="E135" s="9">
        <v>3.3762900000000001E-3</v>
      </c>
      <c r="F135" t="s">
        <v>13</v>
      </c>
      <c r="G135" s="17" t="str">
        <f t="shared" si="22"/>
        <v/>
      </c>
      <c r="H135" s="17" t="str">
        <f t="shared" si="23"/>
        <v/>
      </c>
      <c r="I135" s="17">
        <f t="shared" si="24"/>
        <v>-0.30295491000000002</v>
      </c>
      <c r="J135" s="17" t="str">
        <f t="shared" si="25"/>
        <v/>
      </c>
      <c r="K135" t="s">
        <v>17</v>
      </c>
      <c r="L135" s="17">
        <f t="shared" si="26"/>
        <v>-0.30295491000000002</v>
      </c>
      <c r="M135" s="17" t="str">
        <f t="shared" si="27"/>
        <v/>
      </c>
      <c r="N135" s="17" t="str">
        <f t="shared" si="28"/>
        <v/>
      </c>
    </row>
    <row r="136" spans="1:14" x14ac:dyDescent="0.35">
      <c r="A136" s="8" t="s">
        <v>193</v>
      </c>
      <c r="B136" s="9">
        <v>-0.31125924999999999</v>
      </c>
      <c r="C136" s="9">
        <v>-3.7120989999999998</v>
      </c>
      <c r="D136" s="9">
        <v>-1.0486504000000001</v>
      </c>
      <c r="E136" s="9">
        <v>-0.32677193999999998</v>
      </c>
      <c r="F136" t="s">
        <v>13</v>
      </c>
      <c r="G136" s="17" t="str">
        <f t="shared" si="22"/>
        <v/>
      </c>
      <c r="H136" s="17" t="str">
        <f t="shared" si="23"/>
        <v/>
      </c>
      <c r="I136" s="17">
        <f t="shared" si="24"/>
        <v>-0.31125924999999999</v>
      </c>
      <c r="J136" s="17" t="str">
        <f t="shared" si="25"/>
        <v/>
      </c>
      <c r="K136" t="s">
        <v>14</v>
      </c>
      <c r="L136" s="17" t="str">
        <f t="shared" si="26"/>
        <v/>
      </c>
      <c r="M136" s="17">
        <f t="shared" si="27"/>
        <v>-0.31125924999999999</v>
      </c>
      <c r="N136" s="17" t="str">
        <f t="shared" si="28"/>
        <v/>
      </c>
    </row>
    <row r="137" spans="1:14" x14ac:dyDescent="0.35">
      <c r="A137" s="8" t="s">
        <v>155</v>
      </c>
      <c r="B137" s="9">
        <v>-0.33901498000000002</v>
      </c>
      <c r="C137" s="9">
        <v>0.45842506</v>
      </c>
      <c r="D137" s="9">
        <v>-0.84557895999999999</v>
      </c>
      <c r="E137" s="9">
        <v>-2.9945735999999998</v>
      </c>
      <c r="F137" t="s">
        <v>17</v>
      </c>
      <c r="G137" s="17">
        <f t="shared" si="22"/>
        <v>-0.33901498000000002</v>
      </c>
      <c r="H137" s="17" t="str">
        <f t="shared" si="23"/>
        <v/>
      </c>
      <c r="I137" s="17" t="str">
        <f t="shared" si="24"/>
        <v/>
      </c>
      <c r="J137" s="17" t="str">
        <f t="shared" si="25"/>
        <v/>
      </c>
      <c r="K137" t="s">
        <v>17</v>
      </c>
      <c r="L137" s="17">
        <f t="shared" si="26"/>
        <v>-0.33901498000000002</v>
      </c>
      <c r="M137" s="17" t="str">
        <f t="shared" si="27"/>
        <v/>
      </c>
      <c r="N137" s="17" t="str">
        <f t="shared" si="28"/>
        <v/>
      </c>
    </row>
    <row r="138" spans="1:14" x14ac:dyDescent="0.35">
      <c r="A138" s="8" t="s">
        <v>261</v>
      </c>
      <c r="B138" s="9">
        <v>-0.34573047000000001</v>
      </c>
      <c r="C138" s="9">
        <v>-0.86523729999999999</v>
      </c>
      <c r="D138" s="9">
        <v>-0.35112832999999999</v>
      </c>
      <c r="E138" s="9">
        <v>0.24262152000000001</v>
      </c>
      <c r="F138" t="s">
        <v>9</v>
      </c>
      <c r="G138" s="17" t="str">
        <f t="shared" si="22"/>
        <v/>
      </c>
      <c r="H138" s="17" t="str">
        <f t="shared" si="23"/>
        <v/>
      </c>
      <c r="I138" s="17" t="str">
        <f t="shared" si="24"/>
        <v/>
      </c>
      <c r="J138" s="17">
        <f t="shared" si="25"/>
        <v>-0.34573047000000001</v>
      </c>
      <c r="K138" t="s">
        <v>14</v>
      </c>
      <c r="L138" s="17" t="str">
        <f t="shared" si="26"/>
        <v/>
      </c>
      <c r="M138" s="17">
        <f t="shared" si="27"/>
        <v>-0.34573047000000001</v>
      </c>
      <c r="N138" s="17" t="str">
        <f t="shared" si="28"/>
        <v/>
      </c>
    </row>
    <row r="139" spans="1:14" x14ac:dyDescent="0.35">
      <c r="A139" s="8" t="s">
        <v>85</v>
      </c>
      <c r="B139" s="9">
        <v>-0.37427102000000001</v>
      </c>
      <c r="C139" s="9">
        <v>1.6257699000000001</v>
      </c>
      <c r="D139" s="9">
        <v>0.41264012</v>
      </c>
      <c r="E139" s="9">
        <v>-5.0420439999999997E-2</v>
      </c>
      <c r="F139" t="s">
        <v>14</v>
      </c>
      <c r="G139" s="17" t="str">
        <f t="shared" si="22"/>
        <v/>
      </c>
      <c r="H139" s="17">
        <f t="shared" si="23"/>
        <v>-0.37427102000000001</v>
      </c>
      <c r="I139" s="17" t="str">
        <f t="shared" si="24"/>
        <v/>
      </c>
      <c r="J139" s="17" t="str">
        <f t="shared" si="25"/>
        <v/>
      </c>
      <c r="K139" t="s">
        <v>14</v>
      </c>
      <c r="L139" s="17" t="str">
        <f t="shared" si="26"/>
        <v/>
      </c>
      <c r="M139" s="17">
        <f t="shared" si="27"/>
        <v>-0.37427102000000001</v>
      </c>
      <c r="N139" s="17" t="str">
        <f t="shared" si="28"/>
        <v/>
      </c>
    </row>
    <row r="140" spans="1:14" x14ac:dyDescent="0.35">
      <c r="A140" s="8" t="s">
        <v>295</v>
      </c>
      <c r="B140" s="9">
        <v>-0.51282110000000003</v>
      </c>
      <c r="C140" s="9">
        <v>-3.6252323999999998</v>
      </c>
      <c r="D140" s="9">
        <v>-1.0030462</v>
      </c>
      <c r="E140" s="9">
        <v>6.0346943</v>
      </c>
      <c r="F140" t="s">
        <v>13</v>
      </c>
      <c r="G140" s="17" t="str">
        <f t="shared" si="22"/>
        <v/>
      </c>
      <c r="H140" s="17" t="str">
        <f t="shared" si="23"/>
        <v/>
      </c>
      <c r="I140" s="17">
        <f t="shared" si="24"/>
        <v>-0.51282110000000003</v>
      </c>
      <c r="J140" s="17" t="str">
        <f t="shared" si="25"/>
        <v/>
      </c>
      <c r="K140" t="s">
        <v>17</v>
      </c>
      <c r="L140" s="17">
        <f t="shared" si="26"/>
        <v>-0.51282110000000003</v>
      </c>
      <c r="M140" s="17" t="str">
        <f t="shared" si="27"/>
        <v/>
      </c>
      <c r="N140" s="17" t="str">
        <f t="shared" si="28"/>
        <v/>
      </c>
    </row>
    <row r="141" spans="1:14" x14ac:dyDescent="0.35">
      <c r="A141" s="8" t="s">
        <v>327</v>
      </c>
      <c r="B141" s="9">
        <v>-0.58612427</v>
      </c>
      <c r="C141" s="9">
        <v>3.7854687999999999</v>
      </c>
      <c r="D141" s="9">
        <v>9.2949080000000003E-2</v>
      </c>
      <c r="E141" s="9"/>
      <c r="F141" t="s">
        <v>9</v>
      </c>
      <c r="G141" s="17" t="str">
        <f t="shared" si="22"/>
        <v/>
      </c>
      <c r="H141" s="17" t="str">
        <f t="shared" si="23"/>
        <v/>
      </c>
      <c r="I141" s="17" t="str">
        <f t="shared" si="24"/>
        <v/>
      </c>
      <c r="J141" s="17">
        <f t="shared" si="25"/>
        <v>-0.58612427</v>
      </c>
      <c r="K141" t="s">
        <v>10</v>
      </c>
      <c r="L141" s="17" t="str">
        <f t="shared" si="26"/>
        <v/>
      </c>
      <c r="M141" s="17" t="str">
        <f t="shared" si="27"/>
        <v/>
      </c>
      <c r="N141" s="17">
        <f t="shared" si="28"/>
        <v>-0.58612427</v>
      </c>
    </row>
    <row r="142" spans="1:14" x14ac:dyDescent="0.35">
      <c r="A142" s="8" t="s">
        <v>75</v>
      </c>
      <c r="B142" s="9">
        <v>-0.61772855999999998</v>
      </c>
      <c r="C142" s="9">
        <v>5.1117254000000001</v>
      </c>
      <c r="D142" s="9">
        <v>2.2030349999999999</v>
      </c>
      <c r="E142" s="9">
        <v>4.2070737999999999</v>
      </c>
      <c r="F142" t="s">
        <v>17</v>
      </c>
      <c r="G142" s="17">
        <f t="shared" si="22"/>
        <v>-0.61772855999999998</v>
      </c>
      <c r="H142" s="17" t="str">
        <f t="shared" si="23"/>
        <v/>
      </c>
      <c r="I142" s="17" t="str">
        <f t="shared" si="24"/>
        <v/>
      </c>
      <c r="J142" s="17" t="str">
        <f t="shared" si="25"/>
        <v/>
      </c>
      <c r="K142" t="s">
        <v>17</v>
      </c>
      <c r="L142" s="17">
        <f t="shared" si="26"/>
        <v>-0.61772855999999998</v>
      </c>
      <c r="M142" s="17" t="str">
        <f t="shared" si="27"/>
        <v/>
      </c>
      <c r="N142" s="17" t="str">
        <f t="shared" si="28"/>
        <v/>
      </c>
    </row>
    <row r="143" spans="1:14" x14ac:dyDescent="0.35">
      <c r="A143" s="8" t="s">
        <v>167</v>
      </c>
      <c r="B143" s="9">
        <v>-0.62477176999999995</v>
      </c>
      <c r="C143" s="9">
        <v>-0.32137199999999999</v>
      </c>
      <c r="D143" s="9">
        <v>1.0122911999999999</v>
      </c>
      <c r="E143" s="9">
        <v>-0.42353422000000002</v>
      </c>
      <c r="F143" t="s">
        <v>17</v>
      </c>
      <c r="G143" s="17">
        <f t="shared" si="22"/>
        <v>-0.62477176999999995</v>
      </c>
      <c r="H143" s="17" t="str">
        <f t="shared" si="23"/>
        <v/>
      </c>
      <c r="I143" s="17" t="str">
        <f t="shared" si="24"/>
        <v/>
      </c>
      <c r="J143" s="17" t="str">
        <f t="shared" si="25"/>
        <v/>
      </c>
      <c r="K143" t="s">
        <v>17</v>
      </c>
      <c r="L143" s="17">
        <f t="shared" si="26"/>
        <v>-0.62477176999999995</v>
      </c>
      <c r="M143" s="17" t="str">
        <f t="shared" si="27"/>
        <v/>
      </c>
      <c r="N143" s="17" t="str">
        <f t="shared" si="28"/>
        <v/>
      </c>
    </row>
    <row r="144" spans="1:14" x14ac:dyDescent="0.35">
      <c r="A144" s="8" t="s">
        <v>201</v>
      </c>
      <c r="B144" s="9">
        <v>-0.67877259999999995</v>
      </c>
      <c r="C144" s="9">
        <v>0.53027553999999999</v>
      </c>
      <c r="D144" s="9">
        <v>-0.27658715</v>
      </c>
      <c r="E144" s="9">
        <v>1.785484E-2</v>
      </c>
      <c r="F144" t="s">
        <v>14</v>
      </c>
      <c r="G144" s="17" t="str">
        <f t="shared" si="22"/>
        <v/>
      </c>
      <c r="H144" s="17">
        <f t="shared" si="23"/>
        <v>-0.67877259999999995</v>
      </c>
      <c r="I144" s="17" t="str">
        <f t="shared" si="24"/>
        <v/>
      </c>
      <c r="J144" s="17" t="str">
        <f t="shared" si="25"/>
        <v/>
      </c>
      <c r="K144" t="s">
        <v>14</v>
      </c>
      <c r="L144" s="17" t="str">
        <f t="shared" si="26"/>
        <v/>
      </c>
      <c r="M144" s="17">
        <f t="shared" si="27"/>
        <v>-0.67877259999999995</v>
      </c>
      <c r="N144" s="17" t="str">
        <f t="shared" si="28"/>
        <v/>
      </c>
    </row>
    <row r="145" spans="1:14" x14ac:dyDescent="0.35">
      <c r="A145" s="8" t="s">
        <v>147</v>
      </c>
      <c r="B145" s="9">
        <v>-0.7345315</v>
      </c>
      <c r="C145" s="9">
        <v>-2.6590644999999999</v>
      </c>
      <c r="D145" s="9">
        <v>0.38067437999999998</v>
      </c>
      <c r="E145" s="9">
        <v>-6.79284E-2</v>
      </c>
      <c r="F145" t="s">
        <v>14</v>
      </c>
      <c r="G145" s="17" t="str">
        <f t="shared" si="22"/>
        <v/>
      </c>
      <c r="H145" s="17">
        <f t="shared" si="23"/>
        <v>-0.7345315</v>
      </c>
      <c r="I145" s="17" t="str">
        <f t="shared" si="24"/>
        <v/>
      </c>
      <c r="J145" s="17" t="str">
        <f t="shared" si="25"/>
        <v/>
      </c>
      <c r="K145" t="s">
        <v>14</v>
      </c>
      <c r="L145" s="17" t="str">
        <f t="shared" si="26"/>
        <v/>
      </c>
      <c r="M145" s="17">
        <f t="shared" si="27"/>
        <v>-0.7345315</v>
      </c>
      <c r="N145" s="17" t="str">
        <f t="shared" si="28"/>
        <v/>
      </c>
    </row>
    <row r="146" spans="1:14" x14ac:dyDescent="0.35">
      <c r="A146" s="8" t="s">
        <v>281</v>
      </c>
      <c r="B146" s="9">
        <v>-0.77946325999999999</v>
      </c>
      <c r="C146" s="9">
        <v>0.23395816999999999</v>
      </c>
      <c r="D146" s="9">
        <v>-0.60558482999999996</v>
      </c>
      <c r="E146" s="9">
        <v>-0.99496996999999998</v>
      </c>
      <c r="F146" t="s">
        <v>14</v>
      </c>
      <c r="G146" s="17" t="str">
        <f t="shared" si="22"/>
        <v/>
      </c>
      <c r="H146" s="17">
        <f t="shared" si="23"/>
        <v>-0.77946325999999999</v>
      </c>
      <c r="I146" s="17" t="str">
        <f t="shared" si="24"/>
        <v/>
      </c>
      <c r="J146" s="17" t="str">
        <f t="shared" si="25"/>
        <v/>
      </c>
      <c r="K146" t="s">
        <v>14</v>
      </c>
      <c r="L146" s="17" t="str">
        <f t="shared" si="26"/>
        <v/>
      </c>
      <c r="M146" s="17">
        <f t="shared" si="27"/>
        <v>-0.77946325999999999</v>
      </c>
      <c r="N146" s="17" t="str">
        <f t="shared" si="28"/>
        <v/>
      </c>
    </row>
    <row r="147" spans="1:14" x14ac:dyDescent="0.35">
      <c r="A147" s="8" t="s">
        <v>95</v>
      </c>
      <c r="B147" s="9">
        <v>-0.79021021000000002</v>
      </c>
      <c r="C147" s="9">
        <v>1.4387274000000001</v>
      </c>
      <c r="D147" s="9">
        <v>1.4252575000000001</v>
      </c>
      <c r="E147" s="9">
        <v>2.6644644</v>
      </c>
      <c r="F147" t="s">
        <v>9</v>
      </c>
      <c r="G147" s="17" t="str">
        <f t="shared" si="22"/>
        <v/>
      </c>
      <c r="H147" s="17" t="str">
        <f t="shared" si="23"/>
        <v/>
      </c>
      <c r="I147" s="17" t="str">
        <f t="shared" si="24"/>
        <v/>
      </c>
      <c r="J147" s="17">
        <f t="shared" si="25"/>
        <v>-0.79021021000000002</v>
      </c>
      <c r="K147" t="s">
        <v>17</v>
      </c>
      <c r="L147" s="17">
        <f t="shared" si="26"/>
        <v>-0.79021021000000002</v>
      </c>
      <c r="M147" s="17" t="str">
        <f t="shared" si="27"/>
        <v/>
      </c>
      <c r="N147" s="17" t="str">
        <f t="shared" si="28"/>
        <v/>
      </c>
    </row>
    <row r="148" spans="1:14" x14ac:dyDescent="0.35">
      <c r="A148" s="8" t="s">
        <v>251</v>
      </c>
      <c r="B148" s="9">
        <v>-0.79518557999999995</v>
      </c>
      <c r="C148" s="9">
        <v>1.4403717</v>
      </c>
      <c r="D148" s="9">
        <v>0.21946238000000001</v>
      </c>
      <c r="E148" s="9">
        <v>-0.71207423000000003</v>
      </c>
      <c r="F148" t="s">
        <v>14</v>
      </c>
      <c r="G148" s="17" t="str">
        <f t="shared" si="22"/>
        <v/>
      </c>
      <c r="H148" s="17">
        <f t="shared" si="23"/>
        <v>-0.79518557999999995</v>
      </c>
      <c r="I148" s="17" t="str">
        <f t="shared" si="24"/>
        <v/>
      </c>
      <c r="J148" s="17" t="str">
        <f t="shared" si="25"/>
        <v/>
      </c>
      <c r="K148" t="s">
        <v>14</v>
      </c>
      <c r="L148" s="17" t="str">
        <f t="shared" si="26"/>
        <v/>
      </c>
      <c r="M148" s="17">
        <f t="shared" si="27"/>
        <v>-0.79518557999999995</v>
      </c>
      <c r="N148" s="17" t="str">
        <f t="shared" si="28"/>
        <v/>
      </c>
    </row>
    <row r="149" spans="1:14" x14ac:dyDescent="0.35">
      <c r="A149" s="8" t="s">
        <v>16</v>
      </c>
      <c r="B149" s="9">
        <v>-0.82109372999999997</v>
      </c>
      <c r="C149" s="9">
        <v>1.357707</v>
      </c>
      <c r="D149" s="9">
        <v>-0.73721629</v>
      </c>
      <c r="E149" s="9">
        <v>-0.91443211000000002</v>
      </c>
      <c r="F149" t="s">
        <v>9</v>
      </c>
      <c r="G149" s="17" t="str">
        <f t="shared" si="22"/>
        <v/>
      </c>
      <c r="H149" s="17" t="str">
        <f t="shared" si="23"/>
        <v/>
      </c>
      <c r="I149" s="17" t="str">
        <f t="shared" si="24"/>
        <v/>
      </c>
      <c r="J149" s="17">
        <f t="shared" si="25"/>
        <v>-0.82109372999999997</v>
      </c>
      <c r="K149" t="s">
        <v>17</v>
      </c>
      <c r="L149" s="17">
        <f t="shared" si="26"/>
        <v>-0.82109372999999997</v>
      </c>
      <c r="M149" s="17" t="str">
        <f t="shared" si="27"/>
        <v/>
      </c>
      <c r="N149" s="17" t="str">
        <f t="shared" si="28"/>
        <v/>
      </c>
    </row>
    <row r="150" spans="1:14" x14ac:dyDescent="0.35">
      <c r="A150" s="8" t="s">
        <v>171</v>
      </c>
      <c r="B150" s="9">
        <v>-0.93294054000000004</v>
      </c>
      <c r="C150" s="9">
        <v>1.6851615</v>
      </c>
      <c r="D150" s="9">
        <v>0.96321959999999995</v>
      </c>
      <c r="E150" s="9">
        <v>2.3652308</v>
      </c>
      <c r="F150" t="s">
        <v>9</v>
      </c>
      <c r="G150" s="17" t="str">
        <f t="shared" si="22"/>
        <v/>
      </c>
      <c r="H150" s="17" t="str">
        <f t="shared" si="23"/>
        <v/>
      </c>
      <c r="I150" s="17" t="str">
        <f t="shared" si="24"/>
        <v/>
      </c>
      <c r="J150" s="17">
        <f t="shared" si="25"/>
        <v>-0.93294054000000004</v>
      </c>
      <c r="K150" t="s">
        <v>17</v>
      </c>
      <c r="L150" s="17">
        <f t="shared" si="26"/>
        <v>-0.93294054000000004</v>
      </c>
      <c r="M150" s="17" t="str">
        <f t="shared" si="27"/>
        <v/>
      </c>
      <c r="N150" s="17" t="str">
        <f t="shared" si="28"/>
        <v/>
      </c>
    </row>
    <row r="151" spans="1:14" x14ac:dyDescent="0.35">
      <c r="A151" s="8" t="s">
        <v>187</v>
      </c>
      <c r="B151" s="9">
        <v>-1.0286293</v>
      </c>
      <c r="C151" s="9">
        <v>2.5579877</v>
      </c>
      <c r="D151" s="9">
        <v>-1.882327E-2</v>
      </c>
      <c r="E151" s="9">
        <v>-1.2489876</v>
      </c>
      <c r="F151" t="s">
        <v>14</v>
      </c>
      <c r="G151" s="17" t="str">
        <f t="shared" si="22"/>
        <v/>
      </c>
      <c r="H151" s="17">
        <f t="shared" si="23"/>
        <v>-1.0286293</v>
      </c>
      <c r="I151" s="17" t="str">
        <f t="shared" si="24"/>
        <v/>
      </c>
      <c r="J151" s="17" t="str">
        <f t="shared" si="25"/>
        <v/>
      </c>
      <c r="K151" t="s">
        <v>14</v>
      </c>
      <c r="L151" s="17" t="str">
        <f t="shared" si="26"/>
        <v/>
      </c>
      <c r="M151" s="17">
        <f t="shared" si="27"/>
        <v>-1.0286293</v>
      </c>
      <c r="N151" s="17" t="str">
        <f t="shared" si="28"/>
        <v/>
      </c>
    </row>
    <row r="152" spans="1:14" x14ac:dyDescent="0.35">
      <c r="A152" s="8" t="s">
        <v>179</v>
      </c>
      <c r="B152" s="9">
        <v>-1.0327500000000001</v>
      </c>
      <c r="C152" s="9">
        <v>-0.32415244999999998</v>
      </c>
      <c r="D152" s="9">
        <v>0.84770164000000003</v>
      </c>
      <c r="E152" s="9">
        <v>3.5788183999999998</v>
      </c>
      <c r="F152" t="s">
        <v>17</v>
      </c>
      <c r="G152" s="17">
        <f t="shared" si="22"/>
        <v>-1.0327500000000001</v>
      </c>
      <c r="H152" s="17" t="str">
        <f t="shared" si="23"/>
        <v/>
      </c>
      <c r="I152" s="17" t="str">
        <f t="shared" si="24"/>
        <v/>
      </c>
      <c r="J152" s="17" t="str">
        <f t="shared" si="25"/>
        <v/>
      </c>
      <c r="K152" t="s">
        <v>17</v>
      </c>
      <c r="L152" s="17">
        <f t="shared" si="26"/>
        <v>-1.0327500000000001</v>
      </c>
      <c r="M152" s="17" t="str">
        <f t="shared" si="27"/>
        <v/>
      </c>
      <c r="N152" s="17" t="str">
        <f t="shared" si="28"/>
        <v/>
      </c>
    </row>
    <row r="153" spans="1:14" x14ac:dyDescent="0.35">
      <c r="A153" s="8" t="s">
        <v>101</v>
      </c>
      <c r="B153" s="9">
        <v>-1.1655133</v>
      </c>
      <c r="C153" s="9">
        <v>1.3378926</v>
      </c>
      <c r="D153" s="9">
        <v>0.37837584000000002</v>
      </c>
      <c r="E153" s="9">
        <v>-1.2529440999999999</v>
      </c>
      <c r="F153" t="s">
        <v>14</v>
      </c>
      <c r="G153" s="17" t="str">
        <f t="shared" si="22"/>
        <v/>
      </c>
      <c r="H153" s="17">
        <f t="shared" si="23"/>
        <v>-1.1655133</v>
      </c>
      <c r="I153" s="17" t="str">
        <f t="shared" si="24"/>
        <v/>
      </c>
      <c r="J153" s="17" t="str">
        <f t="shared" si="25"/>
        <v/>
      </c>
      <c r="K153" t="s">
        <v>14</v>
      </c>
      <c r="L153" s="17" t="str">
        <f t="shared" si="26"/>
        <v/>
      </c>
      <c r="M153" s="17">
        <f t="shared" si="27"/>
        <v>-1.1655133</v>
      </c>
      <c r="N153" s="17" t="str">
        <f t="shared" si="28"/>
        <v/>
      </c>
    </row>
    <row r="154" spans="1:14" x14ac:dyDescent="0.35">
      <c r="A154" s="8" t="s">
        <v>209</v>
      </c>
      <c r="B154" s="9">
        <v>-1.2829978</v>
      </c>
      <c r="C154" s="9">
        <v>0.15218275000000001</v>
      </c>
      <c r="D154" s="9">
        <v>-1.1140208</v>
      </c>
      <c r="E154" s="9">
        <v>-3.4818452999999998</v>
      </c>
      <c r="F154" t="s">
        <v>13</v>
      </c>
      <c r="G154" s="17" t="str">
        <f t="shared" si="22"/>
        <v/>
      </c>
      <c r="H154" s="17" t="str">
        <f t="shared" si="23"/>
        <v/>
      </c>
      <c r="I154" s="17">
        <f t="shared" si="24"/>
        <v>-1.2829978</v>
      </c>
      <c r="J154" s="17" t="str">
        <f t="shared" si="25"/>
        <v/>
      </c>
      <c r="K154" t="s">
        <v>14</v>
      </c>
      <c r="L154" s="17" t="str">
        <f t="shared" si="26"/>
        <v/>
      </c>
      <c r="M154" s="17">
        <f t="shared" si="27"/>
        <v>-1.2829978</v>
      </c>
      <c r="N154" s="17" t="str">
        <f t="shared" si="28"/>
        <v/>
      </c>
    </row>
    <row r="155" spans="1:14" x14ac:dyDescent="0.35">
      <c r="A155" s="8" t="s">
        <v>59</v>
      </c>
      <c r="B155" s="9">
        <v>-1.3039171000000001</v>
      </c>
      <c r="C155" s="9">
        <v>2.1419229</v>
      </c>
      <c r="D155" s="9">
        <v>0.63340467</v>
      </c>
      <c r="E155" s="9">
        <v>-0.61627624000000003</v>
      </c>
      <c r="F155" t="s">
        <v>14</v>
      </c>
      <c r="G155" s="17" t="str">
        <f t="shared" si="22"/>
        <v/>
      </c>
      <c r="H155" s="17">
        <f t="shared" si="23"/>
        <v>-1.3039171000000001</v>
      </c>
      <c r="I155" s="17" t="str">
        <f t="shared" si="24"/>
        <v/>
      </c>
      <c r="J155" s="17" t="str">
        <f t="shared" si="25"/>
        <v/>
      </c>
      <c r="K155" t="s">
        <v>14</v>
      </c>
      <c r="L155" s="17" t="str">
        <f t="shared" si="26"/>
        <v/>
      </c>
      <c r="M155" s="17">
        <f t="shared" si="27"/>
        <v>-1.3039171000000001</v>
      </c>
      <c r="N155" s="17" t="str">
        <f t="shared" si="28"/>
        <v/>
      </c>
    </row>
    <row r="156" spans="1:14" x14ac:dyDescent="0.35">
      <c r="A156" s="8" t="s">
        <v>135</v>
      </c>
      <c r="B156" s="9">
        <v>-1.5537006</v>
      </c>
      <c r="C156" s="9">
        <v>0.29278033999999997</v>
      </c>
      <c r="D156" s="9">
        <v>-1.1925527</v>
      </c>
      <c r="E156" s="9">
        <v>2.2690370000000001E-2</v>
      </c>
      <c r="F156" t="s">
        <v>14</v>
      </c>
      <c r="G156" s="17" t="str">
        <f t="shared" si="22"/>
        <v/>
      </c>
      <c r="H156" s="17">
        <f t="shared" si="23"/>
        <v>-1.5537006</v>
      </c>
      <c r="I156" s="17" t="str">
        <f t="shared" si="24"/>
        <v/>
      </c>
      <c r="J156" s="17" t="str">
        <f t="shared" si="25"/>
        <v/>
      </c>
      <c r="K156" t="s">
        <v>14</v>
      </c>
      <c r="L156" s="17" t="str">
        <f t="shared" si="26"/>
        <v/>
      </c>
      <c r="M156" s="17">
        <f t="shared" si="27"/>
        <v>-1.5537006</v>
      </c>
      <c r="N156" s="17" t="str">
        <f t="shared" si="28"/>
        <v/>
      </c>
    </row>
    <row r="157" spans="1:14" x14ac:dyDescent="0.35">
      <c r="A157" s="8" t="s">
        <v>183</v>
      </c>
      <c r="B157" s="9">
        <v>-1.6329628</v>
      </c>
      <c r="C157" s="9">
        <v>1.7701967999999999</v>
      </c>
      <c r="D157" s="9">
        <v>-2.1754030000000001E-2</v>
      </c>
      <c r="E157" s="9">
        <v>-2.1910965999999998</v>
      </c>
      <c r="F157" t="s">
        <v>14</v>
      </c>
      <c r="G157" s="17" t="str">
        <f t="shared" si="22"/>
        <v/>
      </c>
      <c r="H157" s="17">
        <f t="shared" si="23"/>
        <v>-1.6329628</v>
      </c>
      <c r="I157" s="17" t="str">
        <f t="shared" si="24"/>
        <v/>
      </c>
      <c r="J157" s="17" t="str">
        <f t="shared" si="25"/>
        <v/>
      </c>
      <c r="K157" t="s">
        <v>14</v>
      </c>
      <c r="L157" s="17" t="str">
        <f t="shared" si="26"/>
        <v/>
      </c>
      <c r="M157" s="17">
        <f t="shared" si="27"/>
        <v>-1.6329628</v>
      </c>
      <c r="N157" s="17" t="str">
        <f t="shared" si="28"/>
        <v/>
      </c>
    </row>
    <row r="158" spans="1:14" x14ac:dyDescent="0.35">
      <c r="A158" s="8" t="s">
        <v>163</v>
      </c>
      <c r="B158" s="9">
        <v>-1.7466229</v>
      </c>
      <c r="C158" s="9">
        <v>-4.2170294999999998</v>
      </c>
      <c r="D158" s="9">
        <v>-0.43756816999999998</v>
      </c>
      <c r="E158" s="9">
        <v>-1.2025186999999999</v>
      </c>
      <c r="F158" t="s">
        <v>13</v>
      </c>
      <c r="G158" s="17" t="str">
        <f t="shared" si="22"/>
        <v/>
      </c>
      <c r="H158" s="17" t="str">
        <f t="shared" si="23"/>
        <v/>
      </c>
      <c r="I158" s="17">
        <f t="shared" si="24"/>
        <v>-1.7466229</v>
      </c>
      <c r="J158" s="17" t="str">
        <f t="shared" si="25"/>
        <v/>
      </c>
      <c r="K158" t="s">
        <v>17</v>
      </c>
      <c r="L158" s="17">
        <f t="shared" si="26"/>
        <v>-1.7466229</v>
      </c>
      <c r="M158" s="17" t="str">
        <f t="shared" si="27"/>
        <v/>
      </c>
      <c r="N158" s="17" t="str">
        <f t="shared" si="28"/>
        <v/>
      </c>
    </row>
    <row r="159" spans="1:14" x14ac:dyDescent="0.35">
      <c r="A159" s="8" t="s">
        <v>159</v>
      </c>
      <c r="B159" s="9">
        <v>-1.8066624</v>
      </c>
      <c r="C159" s="9">
        <v>-0.49829955999999997</v>
      </c>
      <c r="D159" s="9">
        <v>-0.47501125</v>
      </c>
      <c r="E159" s="9">
        <v>2.1712510000000001E-2</v>
      </c>
      <c r="F159" t="s">
        <v>9</v>
      </c>
      <c r="G159" s="17" t="str">
        <f t="shared" si="22"/>
        <v/>
      </c>
      <c r="H159" s="17" t="str">
        <f t="shared" si="23"/>
        <v/>
      </c>
      <c r="I159" s="17" t="str">
        <f t="shared" si="24"/>
        <v/>
      </c>
      <c r="J159" s="17">
        <f t="shared" si="25"/>
        <v>-1.8066624</v>
      </c>
      <c r="K159" t="s">
        <v>17</v>
      </c>
      <c r="L159" s="17">
        <f t="shared" si="26"/>
        <v>-1.8066624</v>
      </c>
      <c r="M159" s="17" t="str">
        <f t="shared" si="27"/>
        <v/>
      </c>
      <c r="N159" s="17" t="str">
        <f t="shared" si="28"/>
        <v/>
      </c>
    </row>
    <row r="160" spans="1:14" x14ac:dyDescent="0.35">
      <c r="A160" s="8" t="s">
        <v>323</v>
      </c>
      <c r="B160" s="9">
        <v>-2.4774017000000002</v>
      </c>
      <c r="C160" s="9">
        <v>2.2922373</v>
      </c>
      <c r="D160" s="9">
        <v>2.5605247000000002</v>
      </c>
      <c r="E160" s="9">
        <v>6.3588842999999997</v>
      </c>
      <c r="F160" t="s">
        <v>17</v>
      </c>
      <c r="G160" s="17">
        <f t="shared" si="22"/>
        <v>-2.4774017000000002</v>
      </c>
      <c r="H160" s="17" t="str">
        <f t="shared" si="23"/>
        <v/>
      </c>
      <c r="I160" s="17" t="str">
        <f t="shared" si="24"/>
        <v/>
      </c>
      <c r="J160" s="17" t="str">
        <f t="shared" si="25"/>
        <v/>
      </c>
      <c r="K160" t="s">
        <v>17</v>
      </c>
      <c r="L160" s="17">
        <f t="shared" si="26"/>
        <v>-2.4774017000000002</v>
      </c>
      <c r="M160" s="17" t="str">
        <f t="shared" si="27"/>
        <v/>
      </c>
      <c r="N160" s="17" t="str">
        <f t="shared" si="28"/>
        <v/>
      </c>
    </row>
    <row r="161" spans="1:14" x14ac:dyDescent="0.35">
      <c r="A161" s="8" t="s">
        <v>197</v>
      </c>
      <c r="B161" s="9">
        <v>-2.9280743</v>
      </c>
      <c r="C161" s="9">
        <v>-2.9363345000000001</v>
      </c>
      <c r="D161" s="9">
        <v>1.4580149</v>
      </c>
      <c r="E161" s="9">
        <v>-0.28173693999999999</v>
      </c>
      <c r="F161" t="s">
        <v>17</v>
      </c>
      <c r="G161" s="17">
        <f t="shared" si="22"/>
        <v>-2.9280743</v>
      </c>
      <c r="H161" s="17" t="str">
        <f t="shared" si="23"/>
        <v/>
      </c>
      <c r="I161" s="17" t="str">
        <f t="shared" si="24"/>
        <v/>
      </c>
      <c r="J161" s="17" t="str">
        <f t="shared" si="25"/>
        <v/>
      </c>
      <c r="K161" t="s">
        <v>17</v>
      </c>
      <c r="L161" s="17">
        <f t="shared" si="26"/>
        <v>-2.9280743</v>
      </c>
      <c r="M161" s="17" t="str">
        <f t="shared" si="27"/>
        <v/>
      </c>
      <c r="N161" s="17" t="str">
        <f t="shared" si="28"/>
        <v/>
      </c>
    </row>
    <row r="162" spans="1:14" x14ac:dyDescent="0.35">
      <c r="A162" s="8" t="s">
        <v>8</v>
      </c>
      <c r="B162" s="9">
        <v>-3.2879010000000002</v>
      </c>
      <c r="C162" s="9">
        <v>0.95864245999999997</v>
      </c>
      <c r="D162" s="9">
        <v>0.94506422999999995</v>
      </c>
      <c r="E162" s="9">
        <v>-1.6024788000000001</v>
      </c>
      <c r="F162" t="s">
        <v>9</v>
      </c>
      <c r="G162" s="17" t="str">
        <f t="shared" si="22"/>
        <v/>
      </c>
      <c r="H162" s="17" t="str">
        <f t="shared" si="23"/>
        <v/>
      </c>
      <c r="I162" s="17" t="str">
        <f t="shared" si="24"/>
        <v/>
      </c>
      <c r="J162" s="17">
        <f t="shared" si="25"/>
        <v>-3.2879010000000002</v>
      </c>
      <c r="K162" t="s">
        <v>10</v>
      </c>
      <c r="L162" s="17" t="str">
        <f t="shared" si="26"/>
        <v/>
      </c>
      <c r="M162" s="17" t="str">
        <f t="shared" si="27"/>
        <v/>
      </c>
      <c r="N162" s="17">
        <f t="shared" si="28"/>
        <v>-3.2879010000000002</v>
      </c>
    </row>
    <row r="163" spans="1:14" x14ac:dyDescent="0.35">
      <c r="A163" s="8" t="s">
        <v>177</v>
      </c>
      <c r="B163" s="9"/>
      <c r="C163" s="9"/>
      <c r="D163" s="9"/>
      <c r="E163" s="9">
        <v>-0.28714616999999998</v>
      </c>
      <c r="F163" t="s">
        <v>14</v>
      </c>
      <c r="G163" s="17" t="str">
        <f t="shared" si="22"/>
        <v/>
      </c>
      <c r="H163" s="17">
        <f t="shared" si="23"/>
        <v>0</v>
      </c>
      <c r="I163" s="17" t="str">
        <f t="shared" si="24"/>
        <v/>
      </c>
      <c r="J163" s="17" t="str">
        <f t="shared" si="25"/>
        <v/>
      </c>
      <c r="K163" t="s">
        <v>14</v>
      </c>
      <c r="L163" s="17" t="str">
        <f t="shared" si="26"/>
        <v/>
      </c>
      <c r="M163" s="17">
        <f t="shared" si="27"/>
        <v>0</v>
      </c>
      <c r="N163" s="17" t="str">
        <f t="shared" si="28"/>
        <v/>
      </c>
    </row>
    <row r="164" spans="1:14" x14ac:dyDescent="0.35">
      <c r="B164" s="9">
        <f>AVERAGE(B3:B163)</f>
        <v>0.81830100593750021</v>
      </c>
      <c r="C164" s="9">
        <f t="shared" ref="C164:E164" si="29">AVERAGE(C3:C163)</f>
        <v>0.95351754975000025</v>
      </c>
      <c r="D164" s="9">
        <f t="shared" si="29"/>
        <v>0.85293689362500003</v>
      </c>
      <c r="E164" s="9">
        <f t="shared" si="29"/>
        <v>1.1230663645222929</v>
      </c>
    </row>
  </sheetData>
  <autoFilter ref="A2:K164" xr:uid="{00000000-0009-0000-0000-00001A000000}">
    <sortState xmlns:xlrd2="http://schemas.microsoft.com/office/spreadsheetml/2017/richdata2" ref="A3:K163">
      <sortCondition descending="1" ref="B2:B163"/>
    </sortState>
  </autoFilter>
  <mergeCells count="2">
    <mergeCell ref="G1:J1"/>
    <mergeCell ref="L1:N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N163"/>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0.58203125" defaultRowHeight="15.5" x14ac:dyDescent="0.35"/>
  <cols>
    <col min="1" max="1" width="12.33203125" style="8" bestFit="1" customWidth="1"/>
    <col min="2" max="3" width="11.83203125" bestFit="1" customWidth="1"/>
    <col min="4" max="4" width="13.08203125" bestFit="1" customWidth="1"/>
    <col min="6" max="6" width="50.08203125" bestFit="1" customWidth="1"/>
    <col min="7" max="10" width="32.08203125" customWidth="1"/>
    <col min="11" max="11" width="50.08203125" bestFit="1" customWidth="1"/>
    <col min="12" max="14" width="32.08203125" customWidth="1"/>
  </cols>
  <sheetData>
    <row r="1" spans="1:14" x14ac:dyDescent="0.35">
      <c r="G1" s="140" t="s">
        <v>820</v>
      </c>
      <c r="H1" s="140"/>
      <c r="I1" s="140"/>
      <c r="J1" s="140"/>
      <c r="L1" s="140" t="s">
        <v>821</v>
      </c>
      <c r="M1" s="140"/>
      <c r="N1" s="140"/>
    </row>
    <row r="2" spans="1:14" s="8" customFormat="1" x14ac:dyDescent="0.35">
      <c r="A2" s="8" t="s">
        <v>0</v>
      </c>
      <c r="B2" s="8" t="s">
        <v>1</v>
      </c>
      <c r="C2" s="8" t="s">
        <v>2</v>
      </c>
      <c r="D2" s="8" t="s">
        <v>3</v>
      </c>
      <c r="E2" s="8" t="s">
        <v>4</v>
      </c>
      <c r="F2" s="8" t="s">
        <v>5</v>
      </c>
      <c r="G2" s="123" t="s">
        <v>17</v>
      </c>
      <c r="H2" s="123" t="s">
        <v>14</v>
      </c>
      <c r="I2" s="123" t="s">
        <v>13</v>
      </c>
      <c r="J2" s="123" t="s">
        <v>9</v>
      </c>
      <c r="K2" s="8" t="s">
        <v>6</v>
      </c>
      <c r="L2" s="123" t="s">
        <v>17</v>
      </c>
      <c r="M2" s="123" t="s">
        <v>14</v>
      </c>
      <c r="N2" s="123" t="s">
        <v>10</v>
      </c>
    </row>
    <row r="3" spans="1:14" x14ac:dyDescent="0.35">
      <c r="A3" s="8" t="s">
        <v>23</v>
      </c>
      <c r="B3" s="9">
        <v>-2.0793470000000001E-2</v>
      </c>
      <c r="C3" s="9">
        <v>6.6301554999999999</v>
      </c>
      <c r="D3" s="9">
        <v>1.4191400000000001</v>
      </c>
      <c r="E3" s="9">
        <v>1.4101094000000001</v>
      </c>
      <c r="F3" t="s">
        <v>17</v>
      </c>
      <c r="G3" s="17">
        <f t="shared" ref="G3:G34" si="0">IF($F3=$G$2,$C3,"")</f>
        <v>6.6301554999999999</v>
      </c>
      <c r="H3" s="17" t="str">
        <f t="shared" ref="H3:H34" si="1">IF($F3=$H$2,$C3,"")</f>
        <v/>
      </c>
      <c r="I3" s="17" t="str">
        <f t="shared" ref="I3:I34" si="2">IF($F3=$I$2,$C3,"")</f>
        <v/>
      </c>
      <c r="J3" s="17" t="str">
        <f t="shared" ref="J3:J34" si="3">IF($F3=$J$2,$C3,"")</f>
        <v/>
      </c>
      <c r="K3" t="s">
        <v>17</v>
      </c>
      <c r="L3" s="17">
        <f>IF($K3=$L$2,$C3,"")</f>
        <v>6.6301554999999999</v>
      </c>
      <c r="M3" s="17" t="str">
        <f>IF($K3=$M$2,$C3,"")</f>
        <v/>
      </c>
      <c r="N3" s="17" t="str">
        <f>IF($K3=$N$2,$C3,"")</f>
        <v/>
      </c>
    </row>
    <row r="4" spans="1:14" x14ac:dyDescent="0.35">
      <c r="A4" s="8" t="s">
        <v>225</v>
      </c>
      <c r="B4" s="9">
        <v>3.2835025999999998</v>
      </c>
      <c r="C4" s="9">
        <v>6.2655773000000003</v>
      </c>
      <c r="D4" s="9">
        <v>0.90237555999999997</v>
      </c>
      <c r="E4" s="9">
        <v>0.24207434</v>
      </c>
      <c r="F4" t="s">
        <v>17</v>
      </c>
      <c r="G4" s="17">
        <f t="shared" si="0"/>
        <v>6.2655773000000003</v>
      </c>
      <c r="H4" s="17" t="str">
        <f t="shared" si="1"/>
        <v/>
      </c>
      <c r="I4" s="17" t="str">
        <f t="shared" si="2"/>
        <v/>
      </c>
      <c r="J4" s="17" t="str">
        <f t="shared" si="3"/>
        <v/>
      </c>
      <c r="K4" t="s">
        <v>10</v>
      </c>
      <c r="L4" s="17" t="str">
        <f t="shared" ref="L4:L67" si="4">IF($K4=$L$2,$C4,"")</f>
        <v/>
      </c>
      <c r="M4" s="17" t="str">
        <f t="shared" ref="M4:M67" si="5">IF($K4=$M$2,$C4,"")</f>
        <v/>
      </c>
      <c r="N4" s="17">
        <f t="shared" ref="N4:N67" si="6">IF($K4=$N$2,$C4,"")</f>
        <v>6.2655773000000003</v>
      </c>
    </row>
    <row r="5" spans="1:14" x14ac:dyDescent="0.35">
      <c r="A5" s="8" t="s">
        <v>265</v>
      </c>
      <c r="B5" s="9">
        <v>0.31031623000000003</v>
      </c>
      <c r="C5" s="9">
        <v>5.8433966000000002</v>
      </c>
      <c r="D5" s="9">
        <v>0.63125127000000003</v>
      </c>
      <c r="E5" s="9">
        <v>4.3629167000000004</v>
      </c>
      <c r="F5" t="s">
        <v>9</v>
      </c>
      <c r="G5" s="17" t="str">
        <f t="shared" si="0"/>
        <v/>
      </c>
      <c r="H5" s="17" t="str">
        <f t="shared" si="1"/>
        <v/>
      </c>
      <c r="I5" s="17" t="str">
        <f t="shared" si="2"/>
        <v/>
      </c>
      <c r="J5" s="17">
        <f t="shared" si="3"/>
        <v>5.8433966000000002</v>
      </c>
      <c r="K5" t="s">
        <v>17</v>
      </c>
      <c r="L5" s="17">
        <f t="shared" si="4"/>
        <v>5.8433966000000002</v>
      </c>
      <c r="M5" s="17" t="str">
        <f t="shared" si="5"/>
        <v/>
      </c>
      <c r="N5" s="17" t="str">
        <f t="shared" si="6"/>
        <v/>
      </c>
    </row>
    <row r="6" spans="1:14" x14ac:dyDescent="0.35">
      <c r="A6" s="8" t="s">
        <v>53</v>
      </c>
      <c r="B6" s="9">
        <v>2.6570708999999999</v>
      </c>
      <c r="C6" s="9">
        <v>5.5990875000000004</v>
      </c>
      <c r="D6" s="9">
        <v>3.2799871999999999</v>
      </c>
      <c r="E6" s="9">
        <v>2.5066275999999998</v>
      </c>
      <c r="F6" t="s">
        <v>17</v>
      </c>
      <c r="G6" s="17">
        <f t="shared" si="0"/>
        <v>5.5990875000000004</v>
      </c>
      <c r="H6" s="17" t="str">
        <f t="shared" si="1"/>
        <v/>
      </c>
      <c r="I6" s="17" t="str">
        <f t="shared" si="2"/>
        <v/>
      </c>
      <c r="J6" s="17" t="str">
        <f t="shared" si="3"/>
        <v/>
      </c>
      <c r="K6" t="s">
        <v>17</v>
      </c>
      <c r="L6" s="17">
        <f t="shared" si="4"/>
        <v>5.5990875000000004</v>
      </c>
      <c r="M6" s="17" t="str">
        <f t="shared" si="5"/>
        <v/>
      </c>
      <c r="N6" s="17" t="str">
        <f t="shared" si="6"/>
        <v/>
      </c>
    </row>
    <row r="7" spans="1:14" x14ac:dyDescent="0.35">
      <c r="A7" s="8" t="s">
        <v>121</v>
      </c>
      <c r="B7" s="9">
        <v>1.1275189999999999</v>
      </c>
      <c r="C7" s="9">
        <v>5.4008488000000003</v>
      </c>
      <c r="D7" s="9">
        <v>2.926501</v>
      </c>
      <c r="E7" s="9">
        <v>2.4568650000000001</v>
      </c>
      <c r="F7" t="s">
        <v>17</v>
      </c>
      <c r="G7" s="17">
        <f t="shared" si="0"/>
        <v>5.4008488000000003</v>
      </c>
      <c r="H7" s="17" t="str">
        <f t="shared" si="1"/>
        <v/>
      </c>
      <c r="I7" s="17" t="str">
        <f t="shared" si="2"/>
        <v/>
      </c>
      <c r="J7" s="17" t="str">
        <f t="shared" si="3"/>
        <v/>
      </c>
      <c r="K7" t="s">
        <v>10</v>
      </c>
      <c r="L7" s="17" t="str">
        <f t="shared" si="4"/>
        <v/>
      </c>
      <c r="M7" s="17" t="str">
        <f t="shared" si="5"/>
        <v/>
      </c>
      <c r="N7" s="17">
        <f t="shared" si="6"/>
        <v>5.4008488000000003</v>
      </c>
    </row>
    <row r="8" spans="1:14" x14ac:dyDescent="0.35">
      <c r="A8" s="8" t="s">
        <v>75</v>
      </c>
      <c r="B8" s="9">
        <v>-0.61772855999999998</v>
      </c>
      <c r="C8" s="9">
        <v>5.1117254000000001</v>
      </c>
      <c r="D8" s="9">
        <v>2.2030349999999999</v>
      </c>
      <c r="E8" s="9">
        <v>4.2070737999999999</v>
      </c>
      <c r="F8" t="s">
        <v>17</v>
      </c>
      <c r="G8" s="17">
        <f t="shared" si="0"/>
        <v>5.1117254000000001</v>
      </c>
      <c r="H8" s="17" t="str">
        <f t="shared" si="1"/>
        <v/>
      </c>
      <c r="I8" s="17" t="str">
        <f t="shared" si="2"/>
        <v/>
      </c>
      <c r="J8" s="17" t="str">
        <f t="shared" si="3"/>
        <v/>
      </c>
      <c r="K8" t="s">
        <v>17</v>
      </c>
      <c r="L8" s="17">
        <f t="shared" si="4"/>
        <v>5.1117254000000001</v>
      </c>
      <c r="M8" s="17" t="str">
        <f t="shared" si="5"/>
        <v/>
      </c>
      <c r="N8" s="17" t="str">
        <f t="shared" si="6"/>
        <v/>
      </c>
    </row>
    <row r="9" spans="1:14" x14ac:dyDescent="0.35">
      <c r="A9" s="8" t="s">
        <v>255</v>
      </c>
      <c r="B9" s="9">
        <v>0.29184469000000002</v>
      </c>
      <c r="C9" s="9">
        <v>4.8881379999999996</v>
      </c>
      <c r="D9" s="9">
        <v>-0.70894765000000004</v>
      </c>
      <c r="E9" s="9">
        <v>5.0353773999999998</v>
      </c>
      <c r="F9" t="s">
        <v>17</v>
      </c>
      <c r="G9" s="17">
        <f t="shared" si="0"/>
        <v>4.8881379999999996</v>
      </c>
      <c r="H9" s="17" t="str">
        <f t="shared" si="1"/>
        <v/>
      </c>
      <c r="I9" s="17" t="str">
        <f t="shared" si="2"/>
        <v/>
      </c>
      <c r="J9" s="17" t="str">
        <f t="shared" si="3"/>
        <v/>
      </c>
      <c r="K9" t="s">
        <v>17</v>
      </c>
      <c r="L9" s="17">
        <f t="shared" si="4"/>
        <v>4.8881379999999996</v>
      </c>
      <c r="M9" s="17" t="str">
        <f t="shared" si="5"/>
        <v/>
      </c>
      <c r="N9" s="17" t="str">
        <f t="shared" si="6"/>
        <v/>
      </c>
    </row>
    <row r="10" spans="1:14" x14ac:dyDescent="0.35">
      <c r="A10" s="8" t="s">
        <v>125</v>
      </c>
      <c r="B10" s="9">
        <v>2.8800697</v>
      </c>
      <c r="C10" s="9">
        <v>4.8835459999999999</v>
      </c>
      <c r="D10" s="9">
        <v>1.3401783</v>
      </c>
      <c r="E10" s="9">
        <v>-3.6952775999999998</v>
      </c>
      <c r="F10" t="s">
        <v>17</v>
      </c>
      <c r="G10" s="17">
        <f t="shared" si="0"/>
        <v>4.8835459999999999</v>
      </c>
      <c r="H10" s="17" t="str">
        <f t="shared" si="1"/>
        <v/>
      </c>
      <c r="I10" s="17" t="str">
        <f t="shared" si="2"/>
        <v/>
      </c>
      <c r="J10" s="17" t="str">
        <f t="shared" si="3"/>
        <v/>
      </c>
      <c r="K10" t="s">
        <v>17</v>
      </c>
      <c r="L10" s="17">
        <f t="shared" si="4"/>
        <v>4.8835459999999999</v>
      </c>
      <c r="M10" s="17" t="str">
        <f t="shared" si="5"/>
        <v/>
      </c>
      <c r="N10" s="17" t="str">
        <f t="shared" si="6"/>
        <v/>
      </c>
    </row>
    <row r="11" spans="1:14" x14ac:dyDescent="0.35">
      <c r="A11" s="8" t="s">
        <v>175</v>
      </c>
      <c r="B11" s="9">
        <v>4.5453714999999999</v>
      </c>
      <c r="C11" s="9">
        <v>4.6928888999999998</v>
      </c>
      <c r="D11" s="9">
        <v>1.8579585000000001</v>
      </c>
      <c r="E11" s="9">
        <v>2.8539536000000001</v>
      </c>
      <c r="F11" t="s">
        <v>17</v>
      </c>
      <c r="G11" s="17">
        <f t="shared" si="0"/>
        <v>4.6928888999999998</v>
      </c>
      <c r="H11" s="17" t="str">
        <f t="shared" si="1"/>
        <v/>
      </c>
      <c r="I11" s="17" t="str">
        <f t="shared" si="2"/>
        <v/>
      </c>
      <c r="J11" s="17" t="str">
        <f t="shared" si="3"/>
        <v/>
      </c>
      <c r="K11" t="s">
        <v>17</v>
      </c>
      <c r="L11" s="17">
        <f t="shared" si="4"/>
        <v>4.6928888999999998</v>
      </c>
      <c r="M11" s="17" t="str">
        <f t="shared" si="5"/>
        <v/>
      </c>
      <c r="N11" s="17" t="str">
        <f t="shared" si="6"/>
        <v/>
      </c>
    </row>
    <row r="12" spans="1:14" x14ac:dyDescent="0.35">
      <c r="A12" s="8" t="s">
        <v>243</v>
      </c>
      <c r="B12" s="9">
        <v>1.4537880999999999</v>
      </c>
      <c r="C12" s="9">
        <v>4.4475477999999997</v>
      </c>
      <c r="D12" s="9">
        <v>0.70082580999999999</v>
      </c>
      <c r="E12" s="9">
        <v>-5.4302244000000002</v>
      </c>
      <c r="F12" t="s">
        <v>17</v>
      </c>
      <c r="G12" s="17">
        <f t="shared" si="0"/>
        <v>4.4475477999999997</v>
      </c>
      <c r="H12" s="17" t="str">
        <f t="shared" si="1"/>
        <v/>
      </c>
      <c r="I12" s="17" t="str">
        <f t="shared" si="2"/>
        <v/>
      </c>
      <c r="J12" s="17" t="str">
        <f t="shared" si="3"/>
        <v/>
      </c>
      <c r="K12" t="s">
        <v>17</v>
      </c>
      <c r="L12" s="17">
        <f t="shared" si="4"/>
        <v>4.4475477999999997</v>
      </c>
      <c r="M12" s="17" t="str">
        <f t="shared" si="5"/>
        <v/>
      </c>
      <c r="N12" s="17" t="str">
        <f t="shared" si="6"/>
        <v/>
      </c>
    </row>
    <row r="13" spans="1:14" x14ac:dyDescent="0.35">
      <c r="A13" s="8" t="s">
        <v>49</v>
      </c>
      <c r="B13" s="9">
        <v>1.5042559</v>
      </c>
      <c r="C13" s="9">
        <v>4.2123626999999999</v>
      </c>
      <c r="D13" s="9">
        <v>0.50840286000000001</v>
      </c>
      <c r="E13" s="9">
        <v>-0.17562679</v>
      </c>
      <c r="F13" t="s">
        <v>17</v>
      </c>
      <c r="G13" s="17">
        <f t="shared" si="0"/>
        <v>4.2123626999999999</v>
      </c>
      <c r="H13" s="17" t="str">
        <f t="shared" si="1"/>
        <v/>
      </c>
      <c r="I13" s="17" t="str">
        <f t="shared" si="2"/>
        <v/>
      </c>
      <c r="J13" s="17" t="str">
        <f t="shared" si="3"/>
        <v/>
      </c>
      <c r="K13" t="s">
        <v>17</v>
      </c>
      <c r="L13" s="17">
        <f t="shared" si="4"/>
        <v>4.2123626999999999</v>
      </c>
      <c r="M13" s="17" t="str">
        <f t="shared" si="5"/>
        <v/>
      </c>
      <c r="N13" s="17" t="str">
        <f t="shared" si="6"/>
        <v/>
      </c>
    </row>
    <row r="14" spans="1:14" x14ac:dyDescent="0.35">
      <c r="A14" s="8" t="s">
        <v>33</v>
      </c>
      <c r="B14" s="9">
        <v>2.0432098999999999</v>
      </c>
      <c r="C14" s="9">
        <v>4.2011909000000003</v>
      </c>
      <c r="D14" s="9">
        <v>0.3680734</v>
      </c>
      <c r="E14" s="9">
        <v>1.9823647</v>
      </c>
      <c r="F14" t="s">
        <v>17</v>
      </c>
      <c r="G14" s="17">
        <f t="shared" si="0"/>
        <v>4.2011909000000003</v>
      </c>
      <c r="H14" s="17" t="str">
        <f t="shared" si="1"/>
        <v/>
      </c>
      <c r="I14" s="17" t="str">
        <f t="shared" si="2"/>
        <v/>
      </c>
      <c r="J14" s="17" t="str">
        <f t="shared" si="3"/>
        <v/>
      </c>
      <c r="K14" t="s">
        <v>10</v>
      </c>
      <c r="L14" s="17" t="str">
        <f t="shared" si="4"/>
        <v/>
      </c>
      <c r="M14" s="17" t="str">
        <f t="shared" si="5"/>
        <v/>
      </c>
      <c r="N14" s="17">
        <f t="shared" si="6"/>
        <v>4.2011909000000003</v>
      </c>
    </row>
    <row r="15" spans="1:14" x14ac:dyDescent="0.35">
      <c r="A15" s="8" t="s">
        <v>181</v>
      </c>
      <c r="B15" s="9">
        <v>1.2160575</v>
      </c>
      <c r="C15" s="9">
        <v>4.1301996000000001</v>
      </c>
      <c r="D15" s="9">
        <v>3.6555678</v>
      </c>
      <c r="E15" s="9">
        <v>1.0827169000000001</v>
      </c>
      <c r="F15" t="s">
        <v>17</v>
      </c>
      <c r="G15" s="17">
        <f t="shared" si="0"/>
        <v>4.1301996000000001</v>
      </c>
      <c r="H15" s="17" t="str">
        <f t="shared" si="1"/>
        <v/>
      </c>
      <c r="I15" s="17" t="str">
        <f t="shared" si="2"/>
        <v/>
      </c>
      <c r="J15" s="17" t="str">
        <f t="shared" si="3"/>
        <v/>
      </c>
      <c r="K15" t="s">
        <v>10</v>
      </c>
      <c r="L15" s="17" t="str">
        <f t="shared" si="4"/>
        <v/>
      </c>
      <c r="M15" s="17" t="str">
        <f t="shared" si="5"/>
        <v/>
      </c>
      <c r="N15" s="17">
        <f t="shared" si="6"/>
        <v>4.1301996000000001</v>
      </c>
    </row>
    <row r="16" spans="1:14" x14ac:dyDescent="0.35">
      <c r="A16" s="8" t="s">
        <v>79</v>
      </c>
      <c r="B16" s="9">
        <v>1.9435925000000001</v>
      </c>
      <c r="C16" s="9">
        <v>3.8180124000000002</v>
      </c>
      <c r="D16" s="9">
        <v>-0.19733434999999999</v>
      </c>
      <c r="E16" s="9">
        <v>-1.112328</v>
      </c>
      <c r="F16" t="s">
        <v>17</v>
      </c>
      <c r="G16" s="17">
        <f t="shared" si="0"/>
        <v>3.8180124000000002</v>
      </c>
      <c r="H16" s="17" t="str">
        <f t="shared" si="1"/>
        <v/>
      </c>
      <c r="I16" s="17" t="str">
        <f t="shared" si="2"/>
        <v/>
      </c>
      <c r="J16" s="17" t="str">
        <f t="shared" si="3"/>
        <v/>
      </c>
      <c r="K16" t="s">
        <v>17</v>
      </c>
      <c r="L16" s="17">
        <f t="shared" si="4"/>
        <v>3.8180124000000002</v>
      </c>
      <c r="M16" s="17" t="str">
        <f t="shared" si="5"/>
        <v/>
      </c>
      <c r="N16" s="17" t="str">
        <f t="shared" si="6"/>
        <v/>
      </c>
    </row>
    <row r="17" spans="1:14" x14ac:dyDescent="0.35">
      <c r="A17" s="8" t="s">
        <v>43</v>
      </c>
      <c r="B17" s="9">
        <v>1.8235661999999999</v>
      </c>
      <c r="C17" s="9">
        <v>3.8109708000000002</v>
      </c>
      <c r="D17" s="9">
        <v>0.96978131999999995</v>
      </c>
      <c r="E17" s="9">
        <v>0.39660457999999998</v>
      </c>
      <c r="F17" t="s">
        <v>17</v>
      </c>
      <c r="G17" s="17">
        <f t="shared" si="0"/>
        <v>3.8109708000000002</v>
      </c>
      <c r="H17" s="17" t="str">
        <f t="shared" si="1"/>
        <v/>
      </c>
      <c r="I17" s="17" t="str">
        <f t="shared" si="2"/>
        <v/>
      </c>
      <c r="J17" s="17" t="str">
        <f t="shared" si="3"/>
        <v/>
      </c>
      <c r="K17" t="s">
        <v>17</v>
      </c>
      <c r="L17" s="17">
        <f t="shared" si="4"/>
        <v>3.8109708000000002</v>
      </c>
      <c r="M17" s="17" t="str">
        <f t="shared" si="5"/>
        <v/>
      </c>
      <c r="N17" s="17" t="str">
        <f t="shared" si="6"/>
        <v/>
      </c>
    </row>
    <row r="18" spans="1:14" x14ac:dyDescent="0.35">
      <c r="A18" s="8" t="s">
        <v>327</v>
      </c>
      <c r="B18" s="9">
        <v>-0.58612427</v>
      </c>
      <c r="C18" s="9">
        <v>3.7854687999999999</v>
      </c>
      <c r="D18" s="9">
        <v>9.2949080000000003E-2</v>
      </c>
      <c r="E18" s="9"/>
      <c r="F18" t="s">
        <v>9</v>
      </c>
      <c r="G18" s="17" t="str">
        <f t="shared" si="0"/>
        <v/>
      </c>
      <c r="H18" s="17" t="str">
        <f t="shared" si="1"/>
        <v/>
      </c>
      <c r="I18" s="17" t="str">
        <f t="shared" si="2"/>
        <v/>
      </c>
      <c r="J18" s="17">
        <f t="shared" si="3"/>
        <v>3.7854687999999999</v>
      </c>
      <c r="K18" t="s">
        <v>10</v>
      </c>
      <c r="L18" s="17" t="str">
        <f t="shared" si="4"/>
        <v/>
      </c>
      <c r="M18" s="17" t="str">
        <f t="shared" si="5"/>
        <v/>
      </c>
      <c r="N18" s="17">
        <f t="shared" si="6"/>
        <v>3.7854687999999999</v>
      </c>
    </row>
    <row r="19" spans="1:14" x14ac:dyDescent="0.35">
      <c r="A19" s="8" t="s">
        <v>235</v>
      </c>
      <c r="B19" s="9">
        <v>0.42197948000000002</v>
      </c>
      <c r="C19" s="9">
        <v>3.6664428</v>
      </c>
      <c r="D19" s="9">
        <v>1.0186837</v>
      </c>
      <c r="E19" s="9">
        <v>-1.3084298000000001</v>
      </c>
      <c r="F19" t="s">
        <v>17</v>
      </c>
      <c r="G19" s="17">
        <f t="shared" si="0"/>
        <v>3.6664428</v>
      </c>
      <c r="H19" s="17" t="str">
        <f t="shared" si="1"/>
        <v/>
      </c>
      <c r="I19" s="17" t="str">
        <f t="shared" si="2"/>
        <v/>
      </c>
      <c r="J19" s="17" t="str">
        <f t="shared" si="3"/>
        <v/>
      </c>
      <c r="K19" t="s">
        <v>10</v>
      </c>
      <c r="L19" s="17" t="str">
        <f t="shared" si="4"/>
        <v/>
      </c>
      <c r="M19" s="17" t="str">
        <f t="shared" si="5"/>
        <v/>
      </c>
      <c r="N19" s="17">
        <f t="shared" si="6"/>
        <v>3.6664428</v>
      </c>
    </row>
    <row r="20" spans="1:14" x14ac:dyDescent="0.35">
      <c r="A20" s="8" t="s">
        <v>299</v>
      </c>
      <c r="B20" s="9">
        <v>1.0648291000000001</v>
      </c>
      <c r="C20" s="9">
        <v>3.6056887999999998</v>
      </c>
      <c r="D20" s="9">
        <v>0.59626787999999997</v>
      </c>
      <c r="E20" s="9">
        <v>6.2886175</v>
      </c>
      <c r="F20" t="s">
        <v>9</v>
      </c>
      <c r="G20" s="17" t="str">
        <f t="shared" si="0"/>
        <v/>
      </c>
      <c r="H20" s="17" t="str">
        <f t="shared" si="1"/>
        <v/>
      </c>
      <c r="I20" s="17" t="str">
        <f t="shared" si="2"/>
        <v/>
      </c>
      <c r="J20" s="17">
        <f t="shared" si="3"/>
        <v>3.6056887999999998</v>
      </c>
      <c r="K20" t="s">
        <v>17</v>
      </c>
      <c r="L20" s="17">
        <f t="shared" si="4"/>
        <v>3.6056887999999998</v>
      </c>
      <c r="M20" s="17" t="str">
        <f t="shared" si="5"/>
        <v/>
      </c>
      <c r="N20" s="17" t="str">
        <f t="shared" si="6"/>
        <v/>
      </c>
    </row>
    <row r="21" spans="1:14" x14ac:dyDescent="0.35">
      <c r="A21" s="8" t="s">
        <v>91</v>
      </c>
      <c r="B21" s="9">
        <v>-0.17099958000000001</v>
      </c>
      <c r="C21" s="9">
        <v>3.5302932</v>
      </c>
      <c r="D21" s="9">
        <v>0.15437855</v>
      </c>
      <c r="E21" s="9">
        <v>0.19096726</v>
      </c>
      <c r="F21" t="s">
        <v>14</v>
      </c>
      <c r="G21" s="17" t="str">
        <f t="shared" si="0"/>
        <v/>
      </c>
      <c r="H21" s="17">
        <f t="shared" si="1"/>
        <v>3.5302932</v>
      </c>
      <c r="I21" s="17" t="str">
        <f t="shared" si="2"/>
        <v/>
      </c>
      <c r="J21" s="17" t="str">
        <f t="shared" si="3"/>
        <v/>
      </c>
      <c r="K21" t="s">
        <v>14</v>
      </c>
      <c r="L21" s="17" t="str">
        <f t="shared" si="4"/>
        <v/>
      </c>
      <c r="M21" s="17">
        <f t="shared" si="5"/>
        <v>3.5302932</v>
      </c>
      <c r="N21" s="17" t="str">
        <f t="shared" si="6"/>
        <v/>
      </c>
    </row>
    <row r="22" spans="1:14" x14ac:dyDescent="0.35">
      <c r="A22" s="8" t="s">
        <v>77</v>
      </c>
      <c r="B22" s="9">
        <v>1.7868710000000001</v>
      </c>
      <c r="C22" s="9">
        <v>3.4838830000000001</v>
      </c>
      <c r="D22" s="9">
        <v>2.4816742000000001</v>
      </c>
      <c r="E22" s="9">
        <v>0.40489671999999999</v>
      </c>
      <c r="F22" t="s">
        <v>17</v>
      </c>
      <c r="G22" s="17">
        <f t="shared" si="0"/>
        <v>3.4838830000000001</v>
      </c>
      <c r="H22" s="17" t="str">
        <f t="shared" si="1"/>
        <v/>
      </c>
      <c r="I22" s="17" t="str">
        <f t="shared" si="2"/>
        <v/>
      </c>
      <c r="J22" s="17" t="str">
        <f t="shared" si="3"/>
        <v/>
      </c>
      <c r="K22" t="s">
        <v>17</v>
      </c>
      <c r="L22" s="17">
        <f t="shared" si="4"/>
        <v>3.4838830000000001</v>
      </c>
      <c r="M22" s="17" t="str">
        <f t="shared" si="5"/>
        <v/>
      </c>
      <c r="N22" s="17" t="str">
        <f t="shared" si="6"/>
        <v/>
      </c>
    </row>
    <row r="23" spans="1:14" x14ac:dyDescent="0.35">
      <c r="A23" s="8" t="s">
        <v>57</v>
      </c>
      <c r="B23" s="9">
        <v>0.41408052000000001</v>
      </c>
      <c r="C23" s="9">
        <v>3.4138335</v>
      </c>
      <c r="D23" s="9">
        <v>1.5847656999999999</v>
      </c>
      <c r="E23" s="9">
        <v>1.7587060999999999</v>
      </c>
      <c r="F23" t="s">
        <v>14</v>
      </c>
      <c r="G23" s="17" t="str">
        <f t="shared" si="0"/>
        <v/>
      </c>
      <c r="H23" s="17">
        <f t="shared" si="1"/>
        <v>3.4138335</v>
      </c>
      <c r="I23" s="17" t="str">
        <f t="shared" si="2"/>
        <v/>
      </c>
      <c r="J23" s="17" t="str">
        <f t="shared" si="3"/>
        <v/>
      </c>
      <c r="K23" t="s">
        <v>14</v>
      </c>
      <c r="L23" s="17" t="str">
        <f t="shared" si="4"/>
        <v/>
      </c>
      <c r="M23" s="17">
        <f t="shared" si="5"/>
        <v>3.4138335</v>
      </c>
      <c r="N23" s="17" t="str">
        <f t="shared" si="6"/>
        <v/>
      </c>
    </row>
    <row r="24" spans="1:14" x14ac:dyDescent="0.35">
      <c r="A24" s="8" t="s">
        <v>289</v>
      </c>
      <c r="B24" s="9">
        <v>2.2935213999999999</v>
      </c>
      <c r="C24" s="9">
        <v>3.4105976</v>
      </c>
      <c r="D24" s="9">
        <v>2.5456465000000001</v>
      </c>
      <c r="E24" s="9">
        <v>4.8842309999999998</v>
      </c>
      <c r="F24" t="s">
        <v>9</v>
      </c>
      <c r="G24" s="17" t="str">
        <f t="shared" si="0"/>
        <v/>
      </c>
      <c r="H24" s="17" t="str">
        <f t="shared" si="1"/>
        <v/>
      </c>
      <c r="I24" s="17" t="str">
        <f t="shared" si="2"/>
        <v/>
      </c>
      <c r="J24" s="17">
        <f t="shared" si="3"/>
        <v>3.4105976</v>
      </c>
      <c r="K24" t="s">
        <v>10</v>
      </c>
      <c r="L24" s="17" t="str">
        <f t="shared" si="4"/>
        <v/>
      </c>
      <c r="M24" s="17" t="str">
        <f t="shared" si="5"/>
        <v/>
      </c>
      <c r="N24" s="17">
        <f t="shared" si="6"/>
        <v>3.4105976</v>
      </c>
    </row>
    <row r="25" spans="1:14" x14ac:dyDescent="0.35">
      <c r="A25" s="8" t="s">
        <v>219</v>
      </c>
      <c r="B25" s="9">
        <v>0.68680737999999997</v>
      </c>
      <c r="C25" s="9">
        <v>3.3973694999999999</v>
      </c>
      <c r="D25" s="9">
        <v>0.39232275999999999</v>
      </c>
      <c r="E25" s="9">
        <v>6.5203671999999999</v>
      </c>
      <c r="F25" t="s">
        <v>17</v>
      </c>
      <c r="G25" s="17">
        <f t="shared" si="0"/>
        <v>3.3973694999999999</v>
      </c>
      <c r="H25" s="17" t="str">
        <f t="shared" si="1"/>
        <v/>
      </c>
      <c r="I25" s="17" t="str">
        <f t="shared" si="2"/>
        <v/>
      </c>
      <c r="J25" s="17" t="str">
        <f t="shared" si="3"/>
        <v/>
      </c>
      <c r="K25" t="s">
        <v>10</v>
      </c>
      <c r="L25" s="17" t="str">
        <f t="shared" si="4"/>
        <v/>
      </c>
      <c r="M25" s="17" t="str">
        <f t="shared" si="5"/>
        <v/>
      </c>
      <c r="N25" s="17">
        <f t="shared" si="6"/>
        <v>3.3973694999999999</v>
      </c>
    </row>
    <row r="26" spans="1:14" x14ac:dyDescent="0.35">
      <c r="A26" s="8" t="s">
        <v>203</v>
      </c>
      <c r="B26" s="9">
        <v>1.5671535000000001</v>
      </c>
      <c r="C26" s="9">
        <v>3.3930574</v>
      </c>
      <c r="D26" s="9">
        <v>3.1435680000000001</v>
      </c>
      <c r="E26" s="9">
        <v>2.1052660000000001E-2</v>
      </c>
      <c r="F26" t="s">
        <v>17</v>
      </c>
      <c r="G26" s="17">
        <f t="shared" si="0"/>
        <v>3.3930574</v>
      </c>
      <c r="H26" s="17" t="str">
        <f t="shared" si="1"/>
        <v/>
      </c>
      <c r="I26" s="17" t="str">
        <f t="shared" si="2"/>
        <v/>
      </c>
      <c r="J26" s="17" t="str">
        <f t="shared" si="3"/>
        <v/>
      </c>
      <c r="K26" t="s">
        <v>10</v>
      </c>
      <c r="L26" s="17" t="str">
        <f t="shared" si="4"/>
        <v/>
      </c>
      <c r="M26" s="17" t="str">
        <f t="shared" si="5"/>
        <v/>
      </c>
      <c r="N26" s="17">
        <f t="shared" si="6"/>
        <v>3.3930574</v>
      </c>
    </row>
    <row r="27" spans="1:14" x14ac:dyDescent="0.35">
      <c r="A27" s="8" t="s">
        <v>231</v>
      </c>
      <c r="B27" s="9">
        <v>0.17717252999999999</v>
      </c>
      <c r="C27" s="9">
        <v>3.0959645999999998</v>
      </c>
      <c r="D27" s="9">
        <v>0.54985167999999995</v>
      </c>
      <c r="E27" s="9">
        <v>-0.44668213000000001</v>
      </c>
      <c r="F27" t="s">
        <v>14</v>
      </c>
      <c r="G27" s="17" t="str">
        <f t="shared" si="0"/>
        <v/>
      </c>
      <c r="H27" s="17">
        <f t="shared" si="1"/>
        <v>3.0959645999999998</v>
      </c>
      <c r="I27" s="17" t="str">
        <f t="shared" si="2"/>
        <v/>
      </c>
      <c r="J27" s="17" t="str">
        <f t="shared" si="3"/>
        <v/>
      </c>
      <c r="K27" t="s">
        <v>14</v>
      </c>
      <c r="L27" s="17" t="str">
        <f t="shared" si="4"/>
        <v/>
      </c>
      <c r="M27" s="17">
        <f t="shared" si="5"/>
        <v>3.0959645999999998</v>
      </c>
      <c r="N27" s="17" t="str">
        <f t="shared" si="6"/>
        <v/>
      </c>
    </row>
    <row r="28" spans="1:14" x14ac:dyDescent="0.35">
      <c r="A28" s="8" t="s">
        <v>65</v>
      </c>
      <c r="B28" s="9">
        <v>0.83882926000000002</v>
      </c>
      <c r="C28" s="9">
        <v>2.9613646999999998</v>
      </c>
      <c r="D28" s="9">
        <v>0.71719054000000004</v>
      </c>
      <c r="E28" s="9">
        <v>0.96609979999999995</v>
      </c>
      <c r="F28" t="s">
        <v>17</v>
      </c>
      <c r="G28" s="17">
        <f t="shared" si="0"/>
        <v>2.9613646999999998</v>
      </c>
      <c r="H28" s="17" t="str">
        <f t="shared" si="1"/>
        <v/>
      </c>
      <c r="I28" s="17" t="str">
        <f t="shared" si="2"/>
        <v/>
      </c>
      <c r="J28" s="17" t="str">
        <f t="shared" si="3"/>
        <v/>
      </c>
      <c r="K28" t="s">
        <v>17</v>
      </c>
      <c r="L28" s="17">
        <f t="shared" si="4"/>
        <v>2.9613646999999998</v>
      </c>
      <c r="M28" s="17" t="str">
        <f t="shared" si="5"/>
        <v/>
      </c>
      <c r="N28" s="17" t="str">
        <f t="shared" si="6"/>
        <v/>
      </c>
    </row>
    <row r="29" spans="1:14" x14ac:dyDescent="0.35">
      <c r="A29" s="8" t="s">
        <v>111</v>
      </c>
      <c r="B29" s="9">
        <v>4.627531E-2</v>
      </c>
      <c r="C29" s="9">
        <v>2.9552082999999998</v>
      </c>
      <c r="D29" s="9">
        <v>0.64201321</v>
      </c>
      <c r="E29" s="9">
        <v>-0.41769086999999999</v>
      </c>
      <c r="F29" t="s">
        <v>14</v>
      </c>
      <c r="G29" s="17" t="str">
        <f t="shared" si="0"/>
        <v/>
      </c>
      <c r="H29" s="17">
        <f t="shared" si="1"/>
        <v>2.9552082999999998</v>
      </c>
      <c r="I29" s="17" t="str">
        <f t="shared" si="2"/>
        <v/>
      </c>
      <c r="J29" s="17" t="str">
        <f t="shared" si="3"/>
        <v/>
      </c>
      <c r="K29" t="s">
        <v>14</v>
      </c>
      <c r="L29" s="17" t="str">
        <f t="shared" si="4"/>
        <v/>
      </c>
      <c r="M29" s="17">
        <f t="shared" si="5"/>
        <v>2.9552082999999998</v>
      </c>
      <c r="N29" s="17" t="str">
        <f t="shared" si="6"/>
        <v/>
      </c>
    </row>
    <row r="30" spans="1:14" x14ac:dyDescent="0.35">
      <c r="A30" s="8" t="s">
        <v>51</v>
      </c>
      <c r="B30" s="9">
        <v>1.6414420999999999</v>
      </c>
      <c r="C30" s="9">
        <v>2.8667221999999999</v>
      </c>
      <c r="D30" s="9">
        <v>2.7553486999999999</v>
      </c>
      <c r="E30" s="9">
        <v>3.6066864999999999</v>
      </c>
      <c r="F30" t="s">
        <v>9</v>
      </c>
      <c r="G30" s="17" t="str">
        <f t="shared" si="0"/>
        <v/>
      </c>
      <c r="H30" s="17" t="str">
        <f t="shared" si="1"/>
        <v/>
      </c>
      <c r="I30" s="17" t="str">
        <f t="shared" si="2"/>
        <v/>
      </c>
      <c r="J30" s="17">
        <f t="shared" si="3"/>
        <v>2.8667221999999999</v>
      </c>
      <c r="K30" t="s">
        <v>17</v>
      </c>
      <c r="L30" s="17">
        <f t="shared" si="4"/>
        <v>2.8667221999999999</v>
      </c>
      <c r="M30" s="17" t="str">
        <f t="shared" si="5"/>
        <v/>
      </c>
      <c r="N30" s="17" t="str">
        <f t="shared" si="6"/>
        <v/>
      </c>
    </row>
    <row r="31" spans="1:14" x14ac:dyDescent="0.35">
      <c r="A31" s="8" t="s">
        <v>55</v>
      </c>
      <c r="B31" s="9">
        <v>7.1753499999999998E-2</v>
      </c>
      <c r="C31" s="9">
        <v>2.6756685</v>
      </c>
      <c r="D31" s="9">
        <v>1.0515819</v>
      </c>
      <c r="E31" s="9">
        <v>9.1308404000000003</v>
      </c>
      <c r="F31" t="s">
        <v>17</v>
      </c>
      <c r="G31" s="17">
        <f t="shared" si="0"/>
        <v>2.6756685</v>
      </c>
      <c r="H31" s="17" t="str">
        <f t="shared" si="1"/>
        <v/>
      </c>
      <c r="I31" s="17" t="str">
        <f t="shared" si="2"/>
        <v/>
      </c>
      <c r="J31" s="17" t="str">
        <f t="shared" si="3"/>
        <v/>
      </c>
      <c r="K31" t="s">
        <v>10</v>
      </c>
      <c r="L31" s="17" t="str">
        <f t="shared" si="4"/>
        <v/>
      </c>
      <c r="M31" s="17" t="str">
        <f t="shared" si="5"/>
        <v/>
      </c>
      <c r="N31" s="17">
        <f t="shared" si="6"/>
        <v>2.6756685</v>
      </c>
    </row>
    <row r="32" spans="1:14" x14ac:dyDescent="0.35">
      <c r="A32" s="8" t="s">
        <v>187</v>
      </c>
      <c r="B32" s="9">
        <v>-1.0286293</v>
      </c>
      <c r="C32" s="9">
        <v>2.5579877</v>
      </c>
      <c r="D32" s="9">
        <v>-1.882327E-2</v>
      </c>
      <c r="E32" s="9">
        <v>-1.2489876</v>
      </c>
      <c r="F32" t="s">
        <v>14</v>
      </c>
      <c r="G32" s="17" t="str">
        <f t="shared" si="0"/>
        <v/>
      </c>
      <c r="H32" s="17">
        <f t="shared" si="1"/>
        <v>2.5579877</v>
      </c>
      <c r="I32" s="17" t="str">
        <f t="shared" si="2"/>
        <v/>
      </c>
      <c r="J32" s="17" t="str">
        <f t="shared" si="3"/>
        <v/>
      </c>
      <c r="K32" t="s">
        <v>14</v>
      </c>
      <c r="L32" s="17" t="str">
        <f t="shared" si="4"/>
        <v/>
      </c>
      <c r="M32" s="17">
        <f t="shared" si="5"/>
        <v>2.5579877</v>
      </c>
      <c r="N32" s="17" t="str">
        <f t="shared" si="6"/>
        <v/>
      </c>
    </row>
    <row r="33" spans="1:14" x14ac:dyDescent="0.35">
      <c r="A33" s="8" t="s">
        <v>45</v>
      </c>
      <c r="B33" s="9">
        <v>2.3967499999999999</v>
      </c>
      <c r="C33" s="9">
        <v>2.5051230000000002</v>
      </c>
      <c r="D33" s="9">
        <v>2.8161168999999999</v>
      </c>
      <c r="E33" s="9">
        <v>-0.22709245</v>
      </c>
      <c r="F33" t="s">
        <v>9</v>
      </c>
      <c r="G33" s="17" t="str">
        <f t="shared" si="0"/>
        <v/>
      </c>
      <c r="H33" s="17" t="str">
        <f t="shared" si="1"/>
        <v/>
      </c>
      <c r="I33" s="17" t="str">
        <f t="shared" si="2"/>
        <v/>
      </c>
      <c r="J33" s="17">
        <f t="shared" si="3"/>
        <v>2.5051230000000002</v>
      </c>
      <c r="K33" t="s">
        <v>17</v>
      </c>
      <c r="L33" s="17">
        <f t="shared" si="4"/>
        <v>2.5051230000000002</v>
      </c>
      <c r="M33" s="17" t="str">
        <f t="shared" si="5"/>
        <v/>
      </c>
      <c r="N33" s="17" t="str">
        <f t="shared" si="6"/>
        <v/>
      </c>
    </row>
    <row r="34" spans="1:14" x14ac:dyDescent="0.35">
      <c r="A34" s="8" t="s">
        <v>207</v>
      </c>
      <c r="B34" s="9">
        <v>2.8255821000000001</v>
      </c>
      <c r="C34" s="9">
        <v>2.4502548000000002</v>
      </c>
      <c r="D34" s="9">
        <v>1.1488415000000001</v>
      </c>
      <c r="E34" s="9">
        <v>-1.3496893999999999</v>
      </c>
      <c r="F34" t="s">
        <v>17</v>
      </c>
      <c r="G34" s="17">
        <f t="shared" si="0"/>
        <v>2.4502548000000002</v>
      </c>
      <c r="H34" s="17" t="str">
        <f t="shared" si="1"/>
        <v/>
      </c>
      <c r="I34" s="17" t="str">
        <f t="shared" si="2"/>
        <v/>
      </c>
      <c r="J34" s="17" t="str">
        <f t="shared" si="3"/>
        <v/>
      </c>
      <c r="K34" t="s">
        <v>10</v>
      </c>
      <c r="L34" s="17" t="str">
        <f t="shared" si="4"/>
        <v/>
      </c>
      <c r="M34" s="17" t="str">
        <f t="shared" si="5"/>
        <v/>
      </c>
      <c r="N34" s="17">
        <f t="shared" si="6"/>
        <v>2.4502548000000002</v>
      </c>
    </row>
    <row r="35" spans="1:14" x14ac:dyDescent="0.35">
      <c r="A35" s="8" t="s">
        <v>323</v>
      </c>
      <c r="B35" s="9">
        <v>-2.4774017000000002</v>
      </c>
      <c r="C35" s="9">
        <v>2.2922373</v>
      </c>
      <c r="D35" s="9">
        <v>2.5605247000000002</v>
      </c>
      <c r="E35" s="9">
        <v>6.3588842999999997</v>
      </c>
      <c r="F35" t="s">
        <v>17</v>
      </c>
      <c r="G35" s="17">
        <f t="shared" ref="G35:G66" si="7">IF($F35=$G$2,$C35,"")</f>
        <v>2.2922373</v>
      </c>
      <c r="H35" s="17" t="str">
        <f t="shared" ref="H35:H66" si="8">IF($F35=$H$2,$C35,"")</f>
        <v/>
      </c>
      <c r="I35" s="17" t="str">
        <f t="shared" ref="I35:I66" si="9">IF($F35=$I$2,$C35,"")</f>
        <v/>
      </c>
      <c r="J35" s="17" t="str">
        <f t="shared" ref="J35:J66" si="10">IF($F35=$J$2,$C35,"")</f>
        <v/>
      </c>
      <c r="K35" t="s">
        <v>17</v>
      </c>
      <c r="L35" s="17">
        <f t="shared" si="4"/>
        <v>2.2922373</v>
      </c>
      <c r="M35" s="17" t="str">
        <f t="shared" si="5"/>
        <v/>
      </c>
      <c r="N35" s="17" t="str">
        <f t="shared" si="6"/>
        <v/>
      </c>
    </row>
    <row r="36" spans="1:14" x14ac:dyDescent="0.35">
      <c r="A36" s="8" t="s">
        <v>287</v>
      </c>
      <c r="B36" s="9">
        <v>0.17150232000000001</v>
      </c>
      <c r="C36" s="9">
        <v>2.2721222000000001</v>
      </c>
      <c r="D36" s="9">
        <v>2.6534144</v>
      </c>
      <c r="E36" s="9">
        <v>6.4410670000000003</v>
      </c>
      <c r="F36" t="s">
        <v>17</v>
      </c>
      <c r="G36" s="17">
        <f t="shared" si="7"/>
        <v>2.2721222000000001</v>
      </c>
      <c r="H36" s="17" t="str">
        <f t="shared" si="8"/>
        <v/>
      </c>
      <c r="I36" s="17" t="str">
        <f t="shared" si="9"/>
        <v/>
      </c>
      <c r="J36" s="17" t="str">
        <f t="shared" si="10"/>
        <v/>
      </c>
      <c r="K36" t="s">
        <v>17</v>
      </c>
      <c r="L36" s="17">
        <f t="shared" si="4"/>
        <v>2.2721222000000001</v>
      </c>
      <c r="M36" s="17" t="str">
        <f t="shared" si="5"/>
        <v/>
      </c>
      <c r="N36" s="17" t="str">
        <f t="shared" si="6"/>
        <v/>
      </c>
    </row>
    <row r="37" spans="1:14" x14ac:dyDescent="0.35">
      <c r="A37" s="8" t="s">
        <v>35</v>
      </c>
      <c r="B37" s="9">
        <v>3.0240364999999998</v>
      </c>
      <c r="C37" s="9">
        <v>2.2027583000000002</v>
      </c>
      <c r="D37" s="9">
        <v>2.5659689999999999</v>
      </c>
      <c r="E37" s="9">
        <v>0.61418209999999995</v>
      </c>
      <c r="F37" t="s">
        <v>17</v>
      </c>
      <c r="G37" s="17">
        <f t="shared" si="7"/>
        <v>2.2027583000000002</v>
      </c>
      <c r="H37" s="17" t="str">
        <f t="shared" si="8"/>
        <v/>
      </c>
      <c r="I37" s="17" t="str">
        <f t="shared" si="9"/>
        <v/>
      </c>
      <c r="J37" s="17" t="str">
        <f t="shared" si="10"/>
        <v/>
      </c>
      <c r="K37" t="s">
        <v>10</v>
      </c>
      <c r="L37" s="17" t="str">
        <f t="shared" si="4"/>
        <v/>
      </c>
      <c r="M37" s="17" t="str">
        <f t="shared" si="5"/>
        <v/>
      </c>
      <c r="N37" s="17">
        <f t="shared" si="6"/>
        <v>2.2027583000000002</v>
      </c>
    </row>
    <row r="38" spans="1:14" x14ac:dyDescent="0.35">
      <c r="A38" s="8" t="s">
        <v>69</v>
      </c>
      <c r="B38" s="9">
        <v>2.7962943999999998</v>
      </c>
      <c r="C38" s="9">
        <v>2.1802638999999999</v>
      </c>
      <c r="D38" s="9">
        <v>4.2710811</v>
      </c>
      <c r="E38" s="9">
        <v>0.13025149999999999</v>
      </c>
      <c r="F38" t="s">
        <v>17</v>
      </c>
      <c r="G38" s="17">
        <f t="shared" si="7"/>
        <v>2.1802638999999999</v>
      </c>
      <c r="H38" s="17" t="str">
        <f t="shared" si="8"/>
        <v/>
      </c>
      <c r="I38" s="17" t="str">
        <f t="shared" si="9"/>
        <v/>
      </c>
      <c r="J38" s="17" t="str">
        <f t="shared" si="10"/>
        <v/>
      </c>
      <c r="K38" t="s">
        <v>10</v>
      </c>
      <c r="L38" s="17" t="str">
        <f t="shared" si="4"/>
        <v/>
      </c>
      <c r="M38" s="17" t="str">
        <f t="shared" si="5"/>
        <v/>
      </c>
      <c r="N38" s="17">
        <f t="shared" si="6"/>
        <v>2.1802638999999999</v>
      </c>
    </row>
    <row r="39" spans="1:14" x14ac:dyDescent="0.35">
      <c r="A39" s="8" t="s">
        <v>59</v>
      </c>
      <c r="B39" s="9">
        <v>-1.3039171000000001</v>
      </c>
      <c r="C39" s="9">
        <v>2.1419229</v>
      </c>
      <c r="D39" s="9">
        <v>0.63340467</v>
      </c>
      <c r="E39" s="9">
        <v>-0.61627624000000003</v>
      </c>
      <c r="F39" t="s">
        <v>14</v>
      </c>
      <c r="G39" s="17" t="str">
        <f t="shared" si="7"/>
        <v/>
      </c>
      <c r="H39" s="17">
        <f t="shared" si="8"/>
        <v>2.1419229</v>
      </c>
      <c r="I39" s="17" t="str">
        <f t="shared" si="9"/>
        <v/>
      </c>
      <c r="J39" s="17" t="str">
        <f t="shared" si="10"/>
        <v/>
      </c>
      <c r="K39" t="s">
        <v>14</v>
      </c>
      <c r="L39" s="17" t="str">
        <f t="shared" si="4"/>
        <v/>
      </c>
      <c r="M39" s="17">
        <f t="shared" si="5"/>
        <v>2.1419229</v>
      </c>
      <c r="N39" s="17" t="str">
        <f t="shared" si="6"/>
        <v/>
      </c>
    </row>
    <row r="40" spans="1:14" x14ac:dyDescent="0.35">
      <c r="A40" s="8" t="s">
        <v>257</v>
      </c>
      <c r="B40" s="9">
        <v>0.89699693999999996</v>
      </c>
      <c r="C40" s="9">
        <v>2.0865260999999999</v>
      </c>
      <c r="D40" s="9">
        <v>1.5998532000000001</v>
      </c>
      <c r="E40" s="9">
        <v>-1.1390549999999999</v>
      </c>
      <c r="F40" t="s">
        <v>9</v>
      </c>
      <c r="G40" s="17" t="str">
        <f t="shared" si="7"/>
        <v/>
      </c>
      <c r="H40" s="17" t="str">
        <f t="shared" si="8"/>
        <v/>
      </c>
      <c r="I40" s="17" t="str">
        <f t="shared" si="9"/>
        <v/>
      </c>
      <c r="J40" s="17">
        <f t="shared" si="10"/>
        <v>2.0865260999999999</v>
      </c>
      <c r="K40" t="s">
        <v>17</v>
      </c>
      <c r="L40" s="17">
        <f t="shared" si="4"/>
        <v>2.0865260999999999</v>
      </c>
      <c r="M40" s="17" t="str">
        <f t="shared" si="5"/>
        <v/>
      </c>
      <c r="N40" s="17" t="str">
        <f t="shared" si="6"/>
        <v/>
      </c>
    </row>
    <row r="41" spans="1:14" x14ac:dyDescent="0.35">
      <c r="A41" s="8" t="s">
        <v>307</v>
      </c>
      <c r="B41" s="9">
        <v>1.6525453000000001</v>
      </c>
      <c r="C41" s="9">
        <v>2.0752632000000002</v>
      </c>
      <c r="D41" s="9">
        <v>1.1815066999999999</v>
      </c>
      <c r="E41" s="9">
        <v>1.0476989000000001</v>
      </c>
      <c r="F41" t="s">
        <v>17</v>
      </c>
      <c r="G41" s="17">
        <f t="shared" si="7"/>
        <v>2.0752632000000002</v>
      </c>
      <c r="H41" s="17" t="str">
        <f t="shared" si="8"/>
        <v/>
      </c>
      <c r="I41" s="17" t="str">
        <f t="shared" si="9"/>
        <v/>
      </c>
      <c r="J41" s="17" t="str">
        <f t="shared" si="10"/>
        <v/>
      </c>
      <c r="K41" t="s">
        <v>10</v>
      </c>
      <c r="L41" s="17" t="str">
        <f t="shared" si="4"/>
        <v/>
      </c>
      <c r="M41" s="17" t="str">
        <f t="shared" si="5"/>
        <v/>
      </c>
      <c r="N41" s="17">
        <f t="shared" si="6"/>
        <v>2.0752632000000002</v>
      </c>
    </row>
    <row r="42" spans="1:14" x14ac:dyDescent="0.35">
      <c r="A42" s="8" t="s">
        <v>213</v>
      </c>
      <c r="B42" s="9">
        <v>0.65924199999999999</v>
      </c>
      <c r="C42" s="9">
        <v>2.0687823999999999</v>
      </c>
      <c r="D42" s="9">
        <v>2.1911073000000001</v>
      </c>
      <c r="E42" s="9">
        <v>2.7966516000000001</v>
      </c>
      <c r="F42" t="s">
        <v>9</v>
      </c>
      <c r="G42" s="17" t="str">
        <f t="shared" si="7"/>
        <v/>
      </c>
      <c r="H42" s="17" t="str">
        <f t="shared" si="8"/>
        <v/>
      </c>
      <c r="I42" s="17" t="str">
        <f t="shared" si="9"/>
        <v/>
      </c>
      <c r="J42" s="17">
        <f t="shared" si="10"/>
        <v>2.0687823999999999</v>
      </c>
      <c r="K42" t="s">
        <v>10</v>
      </c>
      <c r="L42" s="17" t="str">
        <f t="shared" si="4"/>
        <v/>
      </c>
      <c r="M42" s="17" t="str">
        <f t="shared" si="5"/>
        <v/>
      </c>
      <c r="N42" s="17">
        <f t="shared" si="6"/>
        <v>2.0687823999999999</v>
      </c>
    </row>
    <row r="43" spans="1:14" x14ac:dyDescent="0.35">
      <c r="A43" s="8" t="s">
        <v>27</v>
      </c>
      <c r="B43" s="9">
        <v>-3.0673249999999999E-2</v>
      </c>
      <c r="C43" s="9">
        <v>2.0114955999999999</v>
      </c>
      <c r="D43" s="9">
        <v>0.41113913000000002</v>
      </c>
      <c r="E43" s="9">
        <v>-0.48656542000000003</v>
      </c>
      <c r="F43" t="s">
        <v>14</v>
      </c>
      <c r="G43" s="17" t="str">
        <f t="shared" si="7"/>
        <v/>
      </c>
      <c r="H43" s="17">
        <f t="shared" si="8"/>
        <v>2.0114955999999999</v>
      </c>
      <c r="I43" s="17" t="str">
        <f t="shared" si="9"/>
        <v/>
      </c>
      <c r="J43" s="17" t="str">
        <f t="shared" si="10"/>
        <v/>
      </c>
      <c r="K43" t="s">
        <v>14</v>
      </c>
      <c r="L43" s="17" t="str">
        <f t="shared" si="4"/>
        <v/>
      </c>
      <c r="M43" s="17">
        <f t="shared" si="5"/>
        <v>2.0114955999999999</v>
      </c>
      <c r="N43" s="17" t="str">
        <f t="shared" si="6"/>
        <v/>
      </c>
    </row>
    <row r="44" spans="1:14" x14ac:dyDescent="0.35">
      <c r="A44" s="8" t="s">
        <v>285</v>
      </c>
      <c r="B44" s="9">
        <v>0.86858902000000004</v>
      </c>
      <c r="C44" s="9">
        <v>1.8786692</v>
      </c>
      <c r="D44" s="9">
        <v>0.81706917999999995</v>
      </c>
      <c r="E44" s="9">
        <v>4.0066299000000001</v>
      </c>
      <c r="F44" t="s">
        <v>17</v>
      </c>
      <c r="G44" s="17">
        <f t="shared" si="7"/>
        <v>1.8786692</v>
      </c>
      <c r="H44" s="17" t="str">
        <f t="shared" si="8"/>
        <v/>
      </c>
      <c r="I44" s="17" t="str">
        <f t="shared" si="9"/>
        <v/>
      </c>
      <c r="J44" s="17" t="str">
        <f t="shared" si="10"/>
        <v/>
      </c>
      <c r="K44" t="s">
        <v>17</v>
      </c>
      <c r="L44" s="17">
        <f t="shared" si="4"/>
        <v>1.8786692</v>
      </c>
      <c r="M44" s="17" t="str">
        <f t="shared" si="5"/>
        <v/>
      </c>
      <c r="N44" s="17" t="str">
        <f t="shared" si="6"/>
        <v/>
      </c>
    </row>
    <row r="45" spans="1:14" x14ac:dyDescent="0.35">
      <c r="A45" s="8" t="s">
        <v>31</v>
      </c>
      <c r="B45" s="9">
        <v>-0.24704962</v>
      </c>
      <c r="C45" s="9">
        <v>1.8599344</v>
      </c>
      <c r="D45" s="9">
        <v>0.51599781</v>
      </c>
      <c r="E45" s="9">
        <v>0.17681479</v>
      </c>
      <c r="F45" t="s">
        <v>14</v>
      </c>
      <c r="G45" s="17" t="str">
        <f t="shared" si="7"/>
        <v/>
      </c>
      <c r="H45" s="17">
        <f t="shared" si="8"/>
        <v>1.8599344</v>
      </c>
      <c r="I45" s="17" t="str">
        <f t="shared" si="9"/>
        <v/>
      </c>
      <c r="J45" s="17" t="str">
        <f t="shared" si="10"/>
        <v/>
      </c>
      <c r="K45" t="s">
        <v>14</v>
      </c>
      <c r="L45" s="17" t="str">
        <f t="shared" si="4"/>
        <v/>
      </c>
      <c r="M45" s="17">
        <f t="shared" si="5"/>
        <v>1.8599344</v>
      </c>
      <c r="N45" s="17" t="str">
        <f t="shared" si="6"/>
        <v/>
      </c>
    </row>
    <row r="46" spans="1:14" x14ac:dyDescent="0.35">
      <c r="A46" s="8" t="s">
        <v>315</v>
      </c>
      <c r="B46" s="9">
        <v>1.3063534000000001</v>
      </c>
      <c r="C46" s="9">
        <v>1.8148378000000001</v>
      </c>
      <c r="D46" s="9">
        <v>1.0827948999999999</v>
      </c>
      <c r="E46" s="9">
        <v>1.0157691</v>
      </c>
      <c r="F46" t="s">
        <v>14</v>
      </c>
      <c r="G46" s="17" t="str">
        <f t="shared" si="7"/>
        <v/>
      </c>
      <c r="H46" s="17">
        <f t="shared" si="8"/>
        <v>1.8148378000000001</v>
      </c>
      <c r="I46" s="17" t="str">
        <f t="shared" si="9"/>
        <v/>
      </c>
      <c r="J46" s="17" t="str">
        <f t="shared" si="10"/>
        <v/>
      </c>
      <c r="K46" t="s">
        <v>14</v>
      </c>
      <c r="L46" s="17" t="str">
        <f t="shared" si="4"/>
        <v/>
      </c>
      <c r="M46" s="17">
        <f t="shared" si="5"/>
        <v>1.8148378000000001</v>
      </c>
      <c r="N46" s="17" t="str">
        <f t="shared" si="6"/>
        <v/>
      </c>
    </row>
    <row r="47" spans="1:14" x14ac:dyDescent="0.35">
      <c r="A47" s="8" t="s">
        <v>277</v>
      </c>
      <c r="B47" s="9">
        <v>2.6722165000000002</v>
      </c>
      <c r="C47" s="9">
        <v>1.8108321999999999</v>
      </c>
      <c r="D47" s="9">
        <v>1.8026359000000001</v>
      </c>
      <c r="E47" s="9">
        <v>-0.29910016</v>
      </c>
      <c r="F47" t="s">
        <v>17</v>
      </c>
      <c r="G47" s="17">
        <f t="shared" si="7"/>
        <v>1.8108321999999999</v>
      </c>
      <c r="H47" s="17" t="str">
        <f t="shared" si="8"/>
        <v/>
      </c>
      <c r="I47" s="17" t="str">
        <f t="shared" si="9"/>
        <v/>
      </c>
      <c r="J47" s="17" t="str">
        <f t="shared" si="10"/>
        <v/>
      </c>
      <c r="K47" t="s">
        <v>17</v>
      </c>
      <c r="L47" s="17">
        <f t="shared" si="4"/>
        <v>1.8108321999999999</v>
      </c>
      <c r="M47" s="17" t="str">
        <f t="shared" si="5"/>
        <v/>
      </c>
      <c r="N47" s="17" t="str">
        <f t="shared" si="6"/>
        <v/>
      </c>
    </row>
    <row r="48" spans="1:14" x14ac:dyDescent="0.35">
      <c r="A48" s="8" t="s">
        <v>233</v>
      </c>
      <c r="B48" s="9">
        <v>0.86104797</v>
      </c>
      <c r="C48" s="9">
        <v>1.7839609000000001</v>
      </c>
      <c r="D48" s="9">
        <v>0.83261026999999999</v>
      </c>
      <c r="E48" s="9">
        <v>1.2683943</v>
      </c>
      <c r="F48" t="s">
        <v>9</v>
      </c>
      <c r="G48" s="17" t="str">
        <f t="shared" si="7"/>
        <v/>
      </c>
      <c r="H48" s="17" t="str">
        <f t="shared" si="8"/>
        <v/>
      </c>
      <c r="I48" s="17" t="str">
        <f t="shared" si="9"/>
        <v/>
      </c>
      <c r="J48" s="17">
        <f t="shared" si="10"/>
        <v>1.7839609000000001</v>
      </c>
      <c r="K48" t="s">
        <v>14</v>
      </c>
      <c r="L48" s="17" t="str">
        <f t="shared" si="4"/>
        <v/>
      </c>
      <c r="M48" s="17">
        <f t="shared" si="5"/>
        <v>1.7839609000000001</v>
      </c>
      <c r="N48" s="17" t="str">
        <f t="shared" si="6"/>
        <v/>
      </c>
    </row>
    <row r="49" spans="1:14" x14ac:dyDescent="0.35">
      <c r="A49" s="8" t="s">
        <v>183</v>
      </c>
      <c r="B49" s="9">
        <v>-1.6329628</v>
      </c>
      <c r="C49" s="9">
        <v>1.7701967999999999</v>
      </c>
      <c r="D49" s="9">
        <v>-2.1754030000000001E-2</v>
      </c>
      <c r="E49" s="9">
        <v>-2.1910965999999998</v>
      </c>
      <c r="F49" t="s">
        <v>14</v>
      </c>
      <c r="G49" s="17" t="str">
        <f t="shared" si="7"/>
        <v/>
      </c>
      <c r="H49" s="17">
        <f t="shared" si="8"/>
        <v>1.7701967999999999</v>
      </c>
      <c r="I49" s="17" t="str">
        <f t="shared" si="9"/>
        <v/>
      </c>
      <c r="J49" s="17" t="str">
        <f t="shared" si="10"/>
        <v/>
      </c>
      <c r="K49" t="s">
        <v>14</v>
      </c>
      <c r="L49" s="17" t="str">
        <f t="shared" si="4"/>
        <v/>
      </c>
      <c r="M49" s="17">
        <f t="shared" si="5"/>
        <v>1.7701967999999999</v>
      </c>
      <c r="N49" s="17" t="str">
        <f t="shared" si="6"/>
        <v/>
      </c>
    </row>
    <row r="50" spans="1:14" x14ac:dyDescent="0.35">
      <c r="A50" s="8" t="s">
        <v>319</v>
      </c>
      <c r="B50" s="9">
        <v>-0.11541588</v>
      </c>
      <c r="C50" s="9">
        <v>1.6866977999999999</v>
      </c>
      <c r="D50" s="9">
        <v>1.8314307000000001</v>
      </c>
      <c r="E50" s="9">
        <v>0.82827225999999998</v>
      </c>
      <c r="F50" t="s">
        <v>9</v>
      </c>
      <c r="G50" s="17" t="str">
        <f t="shared" si="7"/>
        <v/>
      </c>
      <c r="H50" s="17" t="str">
        <f t="shared" si="8"/>
        <v/>
      </c>
      <c r="I50" s="17" t="str">
        <f t="shared" si="9"/>
        <v/>
      </c>
      <c r="J50" s="17">
        <f t="shared" si="10"/>
        <v>1.6866977999999999</v>
      </c>
      <c r="K50" t="s">
        <v>17</v>
      </c>
      <c r="L50" s="17">
        <f t="shared" si="4"/>
        <v>1.6866977999999999</v>
      </c>
      <c r="M50" s="17" t="str">
        <f t="shared" si="5"/>
        <v/>
      </c>
      <c r="N50" s="17" t="str">
        <f t="shared" si="6"/>
        <v/>
      </c>
    </row>
    <row r="51" spans="1:14" x14ac:dyDescent="0.35">
      <c r="A51" s="8" t="s">
        <v>273</v>
      </c>
      <c r="B51" s="9">
        <v>0.48621300000000001</v>
      </c>
      <c r="C51" s="9">
        <v>1.6865531</v>
      </c>
      <c r="D51" s="9">
        <v>1.6463274000000001</v>
      </c>
      <c r="E51" s="9">
        <v>2.7381362999999999</v>
      </c>
      <c r="F51" t="s">
        <v>17</v>
      </c>
      <c r="G51" s="17">
        <f t="shared" si="7"/>
        <v>1.6865531</v>
      </c>
      <c r="H51" s="17" t="str">
        <f t="shared" si="8"/>
        <v/>
      </c>
      <c r="I51" s="17" t="str">
        <f t="shared" si="9"/>
        <v/>
      </c>
      <c r="J51" s="17" t="str">
        <f t="shared" si="10"/>
        <v/>
      </c>
      <c r="K51" t="s">
        <v>10</v>
      </c>
      <c r="L51" s="17" t="str">
        <f t="shared" si="4"/>
        <v/>
      </c>
      <c r="M51" s="17" t="str">
        <f t="shared" si="5"/>
        <v/>
      </c>
      <c r="N51" s="17">
        <f t="shared" si="6"/>
        <v>1.6865531</v>
      </c>
    </row>
    <row r="52" spans="1:14" x14ac:dyDescent="0.35">
      <c r="A52" s="8" t="s">
        <v>171</v>
      </c>
      <c r="B52" s="9">
        <v>-0.93294054000000004</v>
      </c>
      <c r="C52" s="9">
        <v>1.6851615</v>
      </c>
      <c r="D52" s="9">
        <v>0.96321959999999995</v>
      </c>
      <c r="E52" s="9">
        <v>2.3652308</v>
      </c>
      <c r="F52" t="s">
        <v>9</v>
      </c>
      <c r="G52" s="17" t="str">
        <f t="shared" si="7"/>
        <v/>
      </c>
      <c r="H52" s="17" t="str">
        <f t="shared" si="8"/>
        <v/>
      </c>
      <c r="I52" s="17" t="str">
        <f t="shared" si="9"/>
        <v/>
      </c>
      <c r="J52" s="17">
        <f t="shared" si="10"/>
        <v>1.6851615</v>
      </c>
      <c r="K52" t="s">
        <v>17</v>
      </c>
      <c r="L52" s="17">
        <f t="shared" si="4"/>
        <v>1.6851615</v>
      </c>
      <c r="M52" s="17" t="str">
        <f t="shared" si="5"/>
        <v/>
      </c>
      <c r="N52" s="17" t="str">
        <f t="shared" si="6"/>
        <v/>
      </c>
    </row>
    <row r="53" spans="1:14" x14ac:dyDescent="0.35">
      <c r="A53" s="8" t="s">
        <v>19</v>
      </c>
      <c r="B53" s="9">
        <v>0.15893789</v>
      </c>
      <c r="C53" s="9">
        <v>1.662639</v>
      </c>
      <c r="D53" s="9">
        <v>8.1029699999999993E-3</v>
      </c>
      <c r="E53" s="9">
        <v>2.2220813000000001</v>
      </c>
      <c r="F53" t="s">
        <v>17</v>
      </c>
      <c r="G53" s="17">
        <f t="shared" si="7"/>
        <v>1.662639</v>
      </c>
      <c r="H53" s="17" t="str">
        <f t="shared" si="8"/>
        <v/>
      </c>
      <c r="I53" s="17" t="str">
        <f t="shared" si="9"/>
        <v/>
      </c>
      <c r="J53" s="17" t="str">
        <f t="shared" si="10"/>
        <v/>
      </c>
      <c r="K53" t="s">
        <v>17</v>
      </c>
      <c r="L53" s="17">
        <f t="shared" si="4"/>
        <v>1.662639</v>
      </c>
      <c r="M53" s="17" t="str">
        <f t="shared" si="5"/>
        <v/>
      </c>
      <c r="N53" s="17" t="str">
        <f t="shared" si="6"/>
        <v/>
      </c>
    </row>
    <row r="54" spans="1:14" x14ac:dyDescent="0.35">
      <c r="A54" s="8" t="s">
        <v>85</v>
      </c>
      <c r="B54" s="9">
        <v>-0.37427102000000001</v>
      </c>
      <c r="C54" s="9">
        <v>1.6257699000000001</v>
      </c>
      <c r="D54" s="9">
        <v>0.41264012</v>
      </c>
      <c r="E54" s="9">
        <v>-5.0420439999999997E-2</v>
      </c>
      <c r="F54" t="s">
        <v>14</v>
      </c>
      <c r="G54" s="17" t="str">
        <f t="shared" si="7"/>
        <v/>
      </c>
      <c r="H54" s="17">
        <f t="shared" si="8"/>
        <v>1.6257699000000001</v>
      </c>
      <c r="I54" s="17" t="str">
        <f t="shared" si="9"/>
        <v/>
      </c>
      <c r="J54" s="17" t="str">
        <f t="shared" si="10"/>
        <v/>
      </c>
      <c r="K54" t="s">
        <v>14</v>
      </c>
      <c r="L54" s="17" t="str">
        <f t="shared" si="4"/>
        <v/>
      </c>
      <c r="M54" s="17">
        <f t="shared" si="5"/>
        <v>1.6257699000000001</v>
      </c>
      <c r="N54" s="17" t="str">
        <f t="shared" si="6"/>
        <v/>
      </c>
    </row>
    <row r="55" spans="1:14" x14ac:dyDescent="0.35">
      <c r="A55" s="8" t="s">
        <v>153</v>
      </c>
      <c r="B55" s="9">
        <v>1.8456011999999999</v>
      </c>
      <c r="C55" s="9">
        <v>1.6147951</v>
      </c>
      <c r="D55" s="9">
        <v>0.40224636000000003</v>
      </c>
      <c r="E55" s="9">
        <v>6.9476987000000001</v>
      </c>
      <c r="F55" t="s">
        <v>17</v>
      </c>
      <c r="G55" s="17">
        <f t="shared" si="7"/>
        <v>1.6147951</v>
      </c>
      <c r="H55" s="17" t="str">
        <f t="shared" si="8"/>
        <v/>
      </c>
      <c r="I55" s="17" t="str">
        <f t="shared" si="9"/>
        <v/>
      </c>
      <c r="J55" s="17" t="str">
        <f t="shared" si="10"/>
        <v/>
      </c>
      <c r="K55" t="s">
        <v>17</v>
      </c>
      <c r="L55" s="17">
        <f t="shared" si="4"/>
        <v>1.6147951</v>
      </c>
      <c r="M55" s="17" t="str">
        <f t="shared" si="5"/>
        <v/>
      </c>
      <c r="N55" s="17" t="str">
        <f t="shared" si="6"/>
        <v/>
      </c>
    </row>
    <row r="56" spans="1:14" x14ac:dyDescent="0.35">
      <c r="A56" s="8" t="s">
        <v>109</v>
      </c>
      <c r="B56" s="9">
        <v>3.8570897</v>
      </c>
      <c r="C56" s="9">
        <v>1.6002243</v>
      </c>
      <c r="D56" s="9">
        <v>1.8695531999999999</v>
      </c>
      <c r="E56" s="9">
        <v>0.11258041000000001</v>
      </c>
      <c r="F56" t="s">
        <v>9</v>
      </c>
      <c r="G56" s="17" t="str">
        <f t="shared" si="7"/>
        <v/>
      </c>
      <c r="H56" s="17" t="str">
        <f t="shared" si="8"/>
        <v/>
      </c>
      <c r="I56" s="17" t="str">
        <f t="shared" si="9"/>
        <v/>
      </c>
      <c r="J56" s="17">
        <f t="shared" si="10"/>
        <v>1.6002243</v>
      </c>
      <c r="K56" t="s">
        <v>17</v>
      </c>
      <c r="L56" s="17">
        <f t="shared" si="4"/>
        <v>1.6002243</v>
      </c>
      <c r="M56" s="17" t="str">
        <f t="shared" si="5"/>
        <v/>
      </c>
      <c r="N56" s="17" t="str">
        <f t="shared" si="6"/>
        <v/>
      </c>
    </row>
    <row r="57" spans="1:14" x14ac:dyDescent="0.35">
      <c r="A57" s="8" t="s">
        <v>131</v>
      </c>
      <c r="B57" s="9">
        <v>0.61337905000000004</v>
      </c>
      <c r="C57" s="9">
        <v>1.5925776</v>
      </c>
      <c r="D57" s="9">
        <v>1.0333726999999999</v>
      </c>
      <c r="E57" s="9">
        <v>1.8489701000000001</v>
      </c>
      <c r="F57" t="s">
        <v>17</v>
      </c>
      <c r="G57" s="17">
        <f t="shared" si="7"/>
        <v>1.5925776</v>
      </c>
      <c r="H57" s="17" t="str">
        <f t="shared" si="8"/>
        <v/>
      </c>
      <c r="I57" s="17" t="str">
        <f t="shared" si="9"/>
        <v/>
      </c>
      <c r="J57" s="17" t="str">
        <f t="shared" si="10"/>
        <v/>
      </c>
      <c r="K57" t="s">
        <v>17</v>
      </c>
      <c r="L57" s="17">
        <f t="shared" si="4"/>
        <v>1.5925776</v>
      </c>
      <c r="M57" s="17" t="str">
        <f t="shared" si="5"/>
        <v/>
      </c>
      <c r="N57" s="17" t="str">
        <f t="shared" si="6"/>
        <v/>
      </c>
    </row>
    <row r="58" spans="1:14" x14ac:dyDescent="0.35">
      <c r="A58" s="8" t="s">
        <v>253</v>
      </c>
      <c r="B58" s="9">
        <v>1.4333635</v>
      </c>
      <c r="C58" s="9">
        <v>1.5906876000000001</v>
      </c>
      <c r="D58" s="9">
        <v>0.98799462999999998</v>
      </c>
      <c r="E58" s="9">
        <v>1.8474619000000001</v>
      </c>
      <c r="F58" t="s">
        <v>14</v>
      </c>
      <c r="G58" s="17" t="str">
        <f t="shared" si="7"/>
        <v/>
      </c>
      <c r="H58" s="17">
        <f t="shared" si="8"/>
        <v>1.5906876000000001</v>
      </c>
      <c r="I58" s="17" t="str">
        <f t="shared" si="9"/>
        <v/>
      </c>
      <c r="J58" s="17" t="str">
        <f t="shared" si="10"/>
        <v/>
      </c>
      <c r="K58" t="s">
        <v>14</v>
      </c>
      <c r="L58" s="17" t="str">
        <f t="shared" si="4"/>
        <v/>
      </c>
      <c r="M58" s="17">
        <f t="shared" si="5"/>
        <v>1.5906876000000001</v>
      </c>
      <c r="N58" s="17" t="str">
        <f t="shared" si="6"/>
        <v/>
      </c>
    </row>
    <row r="59" spans="1:14" x14ac:dyDescent="0.35">
      <c r="A59" s="8" t="s">
        <v>245</v>
      </c>
      <c r="B59" s="9">
        <v>2.5196493000000002</v>
      </c>
      <c r="C59" s="9">
        <v>1.5601274999999999</v>
      </c>
      <c r="D59" s="9">
        <v>1.7393031000000001</v>
      </c>
      <c r="E59" s="9">
        <v>-0.60188165999999999</v>
      </c>
      <c r="F59" t="s">
        <v>17</v>
      </c>
      <c r="G59" s="17">
        <f t="shared" si="7"/>
        <v>1.5601274999999999</v>
      </c>
      <c r="H59" s="17" t="str">
        <f t="shared" si="8"/>
        <v/>
      </c>
      <c r="I59" s="17" t="str">
        <f t="shared" si="9"/>
        <v/>
      </c>
      <c r="J59" s="17" t="str">
        <f t="shared" si="10"/>
        <v/>
      </c>
      <c r="K59" t="s">
        <v>17</v>
      </c>
      <c r="L59" s="17">
        <f t="shared" si="4"/>
        <v>1.5601274999999999</v>
      </c>
      <c r="M59" s="17" t="str">
        <f t="shared" si="5"/>
        <v/>
      </c>
      <c r="N59" s="17" t="str">
        <f t="shared" si="6"/>
        <v/>
      </c>
    </row>
    <row r="60" spans="1:14" x14ac:dyDescent="0.35">
      <c r="A60" s="8" t="s">
        <v>93</v>
      </c>
      <c r="B60" s="9">
        <v>4.5008156000000001</v>
      </c>
      <c r="C60" s="9">
        <v>1.5172998</v>
      </c>
      <c r="D60" s="9">
        <v>2.1945204999999999</v>
      </c>
      <c r="E60" s="9">
        <v>-4.2151227000000002</v>
      </c>
      <c r="F60" t="s">
        <v>17</v>
      </c>
      <c r="G60" s="17">
        <f t="shared" si="7"/>
        <v>1.5172998</v>
      </c>
      <c r="H60" s="17" t="str">
        <f t="shared" si="8"/>
        <v/>
      </c>
      <c r="I60" s="17" t="str">
        <f t="shared" si="9"/>
        <v/>
      </c>
      <c r="J60" s="17" t="str">
        <f t="shared" si="10"/>
        <v/>
      </c>
      <c r="K60" t="s">
        <v>17</v>
      </c>
      <c r="L60" s="17">
        <f t="shared" si="4"/>
        <v>1.5172998</v>
      </c>
      <c r="M60" s="17" t="str">
        <f t="shared" si="5"/>
        <v/>
      </c>
      <c r="N60" s="17" t="str">
        <f t="shared" si="6"/>
        <v/>
      </c>
    </row>
    <row r="61" spans="1:14" x14ac:dyDescent="0.35">
      <c r="A61" s="8" t="s">
        <v>331</v>
      </c>
      <c r="B61" s="9">
        <v>2.0545955999999999</v>
      </c>
      <c r="C61" s="9">
        <v>1.4622926000000001</v>
      </c>
      <c r="D61" s="9">
        <v>1.9759021999999999</v>
      </c>
      <c r="E61" s="9">
        <v>6.0653936000000002</v>
      </c>
      <c r="F61" t="s">
        <v>17</v>
      </c>
      <c r="G61" s="17">
        <f t="shared" si="7"/>
        <v>1.4622926000000001</v>
      </c>
      <c r="H61" s="17" t="str">
        <f t="shared" si="8"/>
        <v/>
      </c>
      <c r="I61" s="17" t="str">
        <f t="shared" si="9"/>
        <v/>
      </c>
      <c r="J61" s="17" t="str">
        <f t="shared" si="10"/>
        <v/>
      </c>
      <c r="K61" t="s">
        <v>10</v>
      </c>
      <c r="L61" s="17" t="str">
        <f t="shared" si="4"/>
        <v/>
      </c>
      <c r="M61" s="17" t="str">
        <f t="shared" si="5"/>
        <v/>
      </c>
      <c r="N61" s="17">
        <f t="shared" si="6"/>
        <v>1.4622926000000001</v>
      </c>
    </row>
    <row r="62" spans="1:14" x14ac:dyDescent="0.35">
      <c r="A62" s="8" t="s">
        <v>251</v>
      </c>
      <c r="B62" s="9">
        <v>-0.79518557999999995</v>
      </c>
      <c r="C62" s="9">
        <v>1.4403717</v>
      </c>
      <c r="D62" s="9">
        <v>0.21946238000000001</v>
      </c>
      <c r="E62" s="9">
        <v>-0.71207423000000003</v>
      </c>
      <c r="F62" t="s">
        <v>14</v>
      </c>
      <c r="G62" s="17" t="str">
        <f t="shared" si="7"/>
        <v/>
      </c>
      <c r="H62" s="17">
        <f t="shared" si="8"/>
        <v>1.4403717</v>
      </c>
      <c r="I62" s="17" t="str">
        <f t="shared" si="9"/>
        <v/>
      </c>
      <c r="J62" s="17" t="str">
        <f t="shared" si="10"/>
        <v/>
      </c>
      <c r="K62" t="s">
        <v>14</v>
      </c>
      <c r="L62" s="17" t="str">
        <f t="shared" si="4"/>
        <v/>
      </c>
      <c r="M62" s="17">
        <f t="shared" si="5"/>
        <v>1.4403717</v>
      </c>
      <c r="N62" s="17" t="str">
        <f t="shared" si="6"/>
        <v/>
      </c>
    </row>
    <row r="63" spans="1:14" x14ac:dyDescent="0.35">
      <c r="A63" s="8" t="s">
        <v>95</v>
      </c>
      <c r="B63" s="9">
        <v>-0.79021021000000002</v>
      </c>
      <c r="C63" s="9">
        <v>1.4387274000000001</v>
      </c>
      <c r="D63" s="9">
        <v>1.4252575000000001</v>
      </c>
      <c r="E63" s="9">
        <v>2.6644644</v>
      </c>
      <c r="F63" t="s">
        <v>9</v>
      </c>
      <c r="G63" s="17" t="str">
        <f t="shared" si="7"/>
        <v/>
      </c>
      <c r="H63" s="17" t="str">
        <f t="shared" si="8"/>
        <v/>
      </c>
      <c r="I63" s="17" t="str">
        <f t="shared" si="9"/>
        <v/>
      </c>
      <c r="J63" s="17">
        <f t="shared" si="10"/>
        <v>1.4387274000000001</v>
      </c>
      <c r="K63" t="s">
        <v>17</v>
      </c>
      <c r="L63" s="17">
        <f t="shared" si="4"/>
        <v>1.4387274000000001</v>
      </c>
      <c r="M63" s="17" t="str">
        <f t="shared" si="5"/>
        <v/>
      </c>
      <c r="N63" s="17" t="str">
        <f t="shared" si="6"/>
        <v/>
      </c>
    </row>
    <row r="64" spans="1:14" x14ac:dyDescent="0.35">
      <c r="A64" s="8" t="s">
        <v>16</v>
      </c>
      <c r="B64" s="9">
        <v>-0.82109372999999997</v>
      </c>
      <c r="C64" s="9">
        <v>1.357707</v>
      </c>
      <c r="D64" s="9">
        <v>-0.73721629</v>
      </c>
      <c r="E64" s="9">
        <v>-0.91443211000000002</v>
      </c>
      <c r="F64" t="s">
        <v>9</v>
      </c>
      <c r="G64" s="17" t="str">
        <f t="shared" si="7"/>
        <v/>
      </c>
      <c r="H64" s="17" t="str">
        <f t="shared" si="8"/>
        <v/>
      </c>
      <c r="I64" s="17" t="str">
        <f t="shared" si="9"/>
        <v/>
      </c>
      <c r="J64" s="17">
        <f t="shared" si="10"/>
        <v>1.357707</v>
      </c>
      <c r="K64" t="s">
        <v>17</v>
      </c>
      <c r="L64" s="17">
        <f t="shared" si="4"/>
        <v>1.357707</v>
      </c>
      <c r="M64" s="17" t="str">
        <f t="shared" si="5"/>
        <v/>
      </c>
      <c r="N64" s="17" t="str">
        <f t="shared" si="6"/>
        <v/>
      </c>
    </row>
    <row r="65" spans="1:14" x14ac:dyDescent="0.35">
      <c r="A65" s="8" t="s">
        <v>101</v>
      </c>
      <c r="B65" s="9">
        <v>-1.1655133</v>
      </c>
      <c r="C65" s="9">
        <v>1.3378926</v>
      </c>
      <c r="D65" s="9">
        <v>0.37837584000000002</v>
      </c>
      <c r="E65" s="9">
        <v>-1.2529440999999999</v>
      </c>
      <c r="F65" t="s">
        <v>14</v>
      </c>
      <c r="G65" s="17" t="str">
        <f t="shared" si="7"/>
        <v/>
      </c>
      <c r="H65" s="17">
        <f t="shared" si="8"/>
        <v>1.3378926</v>
      </c>
      <c r="I65" s="17" t="str">
        <f t="shared" si="9"/>
        <v/>
      </c>
      <c r="J65" s="17" t="str">
        <f t="shared" si="10"/>
        <v/>
      </c>
      <c r="K65" t="s">
        <v>14</v>
      </c>
      <c r="L65" s="17" t="str">
        <f t="shared" si="4"/>
        <v/>
      </c>
      <c r="M65" s="17">
        <f t="shared" si="5"/>
        <v>1.3378926</v>
      </c>
      <c r="N65" s="17" t="str">
        <f t="shared" si="6"/>
        <v/>
      </c>
    </row>
    <row r="66" spans="1:14" x14ac:dyDescent="0.35">
      <c r="A66" s="8" t="s">
        <v>301</v>
      </c>
      <c r="B66" s="9">
        <v>0.40526667999999999</v>
      </c>
      <c r="C66" s="9">
        <v>1.3019038000000001</v>
      </c>
      <c r="D66" s="9">
        <v>0.34948803000000001</v>
      </c>
      <c r="E66" s="9">
        <v>-0.96164623999999999</v>
      </c>
      <c r="F66" t="s">
        <v>17</v>
      </c>
      <c r="G66" s="17">
        <f t="shared" si="7"/>
        <v>1.3019038000000001</v>
      </c>
      <c r="H66" s="17" t="str">
        <f t="shared" si="8"/>
        <v/>
      </c>
      <c r="I66" s="17" t="str">
        <f t="shared" si="9"/>
        <v/>
      </c>
      <c r="J66" s="17" t="str">
        <f t="shared" si="10"/>
        <v/>
      </c>
      <c r="K66" t="s">
        <v>17</v>
      </c>
      <c r="L66" s="17">
        <f t="shared" si="4"/>
        <v>1.3019038000000001</v>
      </c>
      <c r="M66" s="17" t="str">
        <f t="shared" si="5"/>
        <v/>
      </c>
      <c r="N66" s="17" t="str">
        <f t="shared" si="6"/>
        <v/>
      </c>
    </row>
    <row r="67" spans="1:14" x14ac:dyDescent="0.35">
      <c r="A67" s="8" t="s">
        <v>237</v>
      </c>
      <c r="B67" s="9">
        <v>1.5710207</v>
      </c>
      <c r="C67" s="9">
        <v>1.2812527</v>
      </c>
      <c r="D67" s="9">
        <v>0.22070925999999999</v>
      </c>
      <c r="E67" s="9">
        <v>1.0366506</v>
      </c>
      <c r="F67" t="s">
        <v>14</v>
      </c>
      <c r="G67" s="17" t="str">
        <f t="shared" ref="G67:G98" si="11">IF($F67=$G$2,$C67,"")</f>
        <v/>
      </c>
      <c r="H67" s="17">
        <f t="shared" ref="H67:H98" si="12">IF($F67=$H$2,$C67,"")</f>
        <v>1.2812527</v>
      </c>
      <c r="I67" s="17" t="str">
        <f t="shared" ref="I67:I98" si="13">IF($F67=$I$2,$C67,"")</f>
        <v/>
      </c>
      <c r="J67" s="17" t="str">
        <f t="shared" ref="J67:J98" si="14">IF($F67=$J$2,$C67,"")</f>
        <v/>
      </c>
      <c r="K67" t="s">
        <v>14</v>
      </c>
      <c r="L67" s="17" t="str">
        <f t="shared" si="4"/>
        <v/>
      </c>
      <c r="M67" s="17">
        <f t="shared" si="5"/>
        <v>1.2812527</v>
      </c>
      <c r="N67" s="17" t="str">
        <f t="shared" si="6"/>
        <v/>
      </c>
    </row>
    <row r="68" spans="1:14" x14ac:dyDescent="0.35">
      <c r="A68" s="8" t="s">
        <v>223</v>
      </c>
      <c r="B68" s="9">
        <v>2.1006442000000001</v>
      </c>
      <c r="C68" s="9">
        <v>1.2385147000000001</v>
      </c>
      <c r="D68" s="9">
        <v>1.5090749999999999</v>
      </c>
      <c r="E68" s="9">
        <v>0.77772724000000004</v>
      </c>
      <c r="F68" t="s">
        <v>17</v>
      </c>
      <c r="G68" s="17">
        <f t="shared" si="11"/>
        <v>1.2385147000000001</v>
      </c>
      <c r="H68" s="17" t="str">
        <f t="shared" si="12"/>
        <v/>
      </c>
      <c r="I68" s="17" t="str">
        <f t="shared" si="13"/>
        <v/>
      </c>
      <c r="J68" s="17" t="str">
        <f t="shared" si="14"/>
        <v/>
      </c>
      <c r="K68" t="s">
        <v>17</v>
      </c>
      <c r="L68" s="17">
        <f t="shared" ref="L68:L131" si="15">IF($K68=$L$2,$C68,"")</f>
        <v>1.2385147000000001</v>
      </c>
      <c r="M68" s="17" t="str">
        <f t="shared" ref="M68:M131" si="16">IF($K68=$M$2,$C68,"")</f>
        <v/>
      </c>
      <c r="N68" s="17" t="str">
        <f t="shared" ref="N68:N131" si="17">IF($K68=$N$2,$C68,"")</f>
        <v/>
      </c>
    </row>
    <row r="69" spans="1:14" x14ac:dyDescent="0.35">
      <c r="A69" s="8" t="s">
        <v>47</v>
      </c>
      <c r="B69" s="9">
        <v>0.86053767999999997</v>
      </c>
      <c r="C69" s="9">
        <v>1.2292517000000001</v>
      </c>
      <c r="D69" s="9">
        <v>7.8568299999999994E-2</v>
      </c>
      <c r="E69" s="9">
        <v>0.69204449999999995</v>
      </c>
      <c r="F69" t="s">
        <v>17</v>
      </c>
      <c r="G69" s="17">
        <f t="shared" si="11"/>
        <v>1.2292517000000001</v>
      </c>
      <c r="H69" s="17" t="str">
        <f t="shared" si="12"/>
        <v/>
      </c>
      <c r="I69" s="17" t="str">
        <f t="shared" si="13"/>
        <v/>
      </c>
      <c r="J69" s="17" t="str">
        <f t="shared" si="14"/>
        <v/>
      </c>
      <c r="K69" t="s">
        <v>17</v>
      </c>
      <c r="L69" s="17">
        <f t="shared" si="15"/>
        <v>1.2292517000000001</v>
      </c>
      <c r="M69" s="17" t="str">
        <f t="shared" si="16"/>
        <v/>
      </c>
      <c r="N69" s="17" t="str">
        <f t="shared" si="17"/>
        <v/>
      </c>
    </row>
    <row r="70" spans="1:14" x14ac:dyDescent="0.35">
      <c r="A70" s="8" t="s">
        <v>97</v>
      </c>
      <c r="B70" s="9">
        <v>0.47762389999999999</v>
      </c>
      <c r="C70" s="9">
        <v>1.2005612999999999</v>
      </c>
      <c r="D70" s="9">
        <v>-0.25519858000000001</v>
      </c>
      <c r="E70" s="9">
        <v>0.87421223999999997</v>
      </c>
      <c r="F70" t="s">
        <v>17</v>
      </c>
      <c r="G70" s="17">
        <f t="shared" si="11"/>
        <v>1.2005612999999999</v>
      </c>
      <c r="H70" s="17" t="str">
        <f t="shared" si="12"/>
        <v/>
      </c>
      <c r="I70" s="17" t="str">
        <f t="shared" si="13"/>
        <v/>
      </c>
      <c r="J70" s="17" t="str">
        <f t="shared" si="14"/>
        <v/>
      </c>
      <c r="K70" t="s">
        <v>17</v>
      </c>
      <c r="L70" s="17">
        <f t="shared" si="15"/>
        <v>1.2005612999999999</v>
      </c>
      <c r="M70" s="17" t="str">
        <f t="shared" si="16"/>
        <v/>
      </c>
      <c r="N70" s="17" t="str">
        <f t="shared" si="17"/>
        <v/>
      </c>
    </row>
    <row r="71" spans="1:14" x14ac:dyDescent="0.35">
      <c r="A71" s="8" t="s">
        <v>165</v>
      </c>
      <c r="B71" s="9">
        <v>0.13034504</v>
      </c>
      <c r="C71" s="9">
        <v>1.1732336999999999</v>
      </c>
      <c r="D71" s="9">
        <v>1.9433784999999999</v>
      </c>
      <c r="E71" s="9">
        <v>0.34437758000000002</v>
      </c>
      <c r="F71" t="s">
        <v>17</v>
      </c>
      <c r="G71" s="17">
        <f t="shared" si="11"/>
        <v>1.1732336999999999</v>
      </c>
      <c r="H71" s="17" t="str">
        <f t="shared" si="12"/>
        <v/>
      </c>
      <c r="I71" s="17" t="str">
        <f t="shared" si="13"/>
        <v/>
      </c>
      <c r="J71" s="17" t="str">
        <f t="shared" si="14"/>
        <v/>
      </c>
      <c r="K71" t="s">
        <v>10</v>
      </c>
      <c r="L71" s="17" t="str">
        <f t="shared" si="15"/>
        <v/>
      </c>
      <c r="M71" s="17" t="str">
        <f t="shared" si="16"/>
        <v/>
      </c>
      <c r="N71" s="17">
        <f t="shared" si="17"/>
        <v>1.1732336999999999</v>
      </c>
    </row>
    <row r="72" spans="1:14" x14ac:dyDescent="0.35">
      <c r="A72" s="8" t="s">
        <v>129</v>
      </c>
      <c r="B72" s="9">
        <v>4.3194320000000001E-2</v>
      </c>
      <c r="C72" s="9">
        <v>1.1377539999999999</v>
      </c>
      <c r="D72" s="9">
        <v>1.9393115999999999</v>
      </c>
      <c r="E72" s="9">
        <v>8.0191859000000001</v>
      </c>
      <c r="F72" t="s">
        <v>17</v>
      </c>
      <c r="G72" s="17">
        <f t="shared" si="11"/>
        <v>1.1377539999999999</v>
      </c>
      <c r="H72" s="17" t="str">
        <f t="shared" si="12"/>
        <v/>
      </c>
      <c r="I72" s="17" t="str">
        <f t="shared" si="13"/>
        <v/>
      </c>
      <c r="J72" s="17" t="str">
        <f t="shared" si="14"/>
        <v/>
      </c>
      <c r="K72" t="s">
        <v>17</v>
      </c>
      <c r="L72" s="17">
        <f t="shared" si="15"/>
        <v>1.1377539999999999</v>
      </c>
      <c r="M72" s="17" t="str">
        <f t="shared" si="16"/>
        <v/>
      </c>
      <c r="N72" s="17" t="str">
        <f t="shared" si="17"/>
        <v/>
      </c>
    </row>
    <row r="73" spans="1:14" x14ac:dyDescent="0.35">
      <c r="A73" s="8" t="s">
        <v>119</v>
      </c>
      <c r="B73" s="9">
        <v>3.2967157</v>
      </c>
      <c r="C73" s="9">
        <v>1.1329913</v>
      </c>
      <c r="D73" s="9">
        <v>1.7527526</v>
      </c>
      <c r="E73" s="9"/>
      <c r="F73" t="s">
        <v>17</v>
      </c>
      <c r="G73" s="17">
        <f t="shared" si="11"/>
        <v>1.1329913</v>
      </c>
      <c r="H73" s="17" t="str">
        <f t="shared" si="12"/>
        <v/>
      </c>
      <c r="I73" s="17" t="str">
        <f t="shared" si="13"/>
        <v/>
      </c>
      <c r="J73" s="17" t="str">
        <f t="shared" si="14"/>
        <v/>
      </c>
      <c r="K73" t="s">
        <v>10</v>
      </c>
      <c r="L73" s="17" t="str">
        <f t="shared" si="15"/>
        <v/>
      </c>
      <c r="M73" s="17" t="str">
        <f t="shared" si="16"/>
        <v/>
      </c>
      <c r="N73" s="17">
        <f t="shared" si="17"/>
        <v>1.1329913</v>
      </c>
    </row>
    <row r="74" spans="1:14" x14ac:dyDescent="0.35">
      <c r="A74" s="8" t="s">
        <v>145</v>
      </c>
      <c r="B74" s="9">
        <v>0.95531979</v>
      </c>
      <c r="C74" s="9">
        <v>1.1176089</v>
      </c>
      <c r="D74" s="9">
        <v>1.6575419</v>
      </c>
      <c r="E74" s="9">
        <v>-0.31621631</v>
      </c>
      <c r="F74" t="s">
        <v>14</v>
      </c>
      <c r="G74" s="17" t="str">
        <f t="shared" si="11"/>
        <v/>
      </c>
      <c r="H74" s="17">
        <f t="shared" si="12"/>
        <v>1.1176089</v>
      </c>
      <c r="I74" s="17" t="str">
        <f t="shared" si="13"/>
        <v/>
      </c>
      <c r="J74" s="17" t="str">
        <f t="shared" si="14"/>
        <v/>
      </c>
      <c r="K74" t="s">
        <v>14</v>
      </c>
      <c r="L74" s="17" t="str">
        <f t="shared" si="15"/>
        <v/>
      </c>
      <c r="M74" s="17">
        <f t="shared" si="16"/>
        <v>1.1176089</v>
      </c>
      <c r="N74" s="17" t="str">
        <f t="shared" si="17"/>
        <v/>
      </c>
    </row>
    <row r="75" spans="1:14" x14ac:dyDescent="0.35">
      <c r="A75" s="8" t="s">
        <v>99</v>
      </c>
      <c r="B75" s="9">
        <v>1.0790598</v>
      </c>
      <c r="C75" s="9">
        <v>1.1008412000000001</v>
      </c>
      <c r="D75" s="9">
        <v>0.38949945000000002</v>
      </c>
      <c r="E75" s="9">
        <v>0.84046056000000002</v>
      </c>
      <c r="F75" t="s">
        <v>14</v>
      </c>
      <c r="G75" s="17" t="str">
        <f t="shared" si="11"/>
        <v/>
      </c>
      <c r="H75" s="17">
        <f t="shared" si="12"/>
        <v>1.1008412000000001</v>
      </c>
      <c r="I75" s="17" t="str">
        <f t="shared" si="13"/>
        <v/>
      </c>
      <c r="J75" s="17" t="str">
        <f t="shared" si="14"/>
        <v/>
      </c>
      <c r="K75" t="s">
        <v>14</v>
      </c>
      <c r="L75" s="17" t="str">
        <f t="shared" si="15"/>
        <v/>
      </c>
      <c r="M75" s="17">
        <f t="shared" si="16"/>
        <v>1.1008412000000001</v>
      </c>
      <c r="N75" s="17" t="str">
        <f t="shared" si="17"/>
        <v/>
      </c>
    </row>
    <row r="76" spans="1:14" x14ac:dyDescent="0.35">
      <c r="A76" s="8" t="s">
        <v>25</v>
      </c>
      <c r="B76" s="9">
        <v>0.36994534000000001</v>
      </c>
      <c r="C76" s="9">
        <v>1.0831895</v>
      </c>
      <c r="D76" s="9">
        <v>0.89993718</v>
      </c>
      <c r="E76" s="9">
        <v>1.8698296999999999</v>
      </c>
      <c r="F76" t="s">
        <v>9</v>
      </c>
      <c r="G76" s="17" t="str">
        <f t="shared" si="11"/>
        <v/>
      </c>
      <c r="H76" s="17" t="str">
        <f t="shared" si="12"/>
        <v/>
      </c>
      <c r="I76" s="17" t="str">
        <f t="shared" si="13"/>
        <v/>
      </c>
      <c r="J76" s="17">
        <f t="shared" si="14"/>
        <v>1.0831895</v>
      </c>
      <c r="K76" t="s">
        <v>14</v>
      </c>
      <c r="L76" s="17" t="str">
        <f t="shared" si="15"/>
        <v/>
      </c>
      <c r="M76" s="17">
        <f t="shared" si="16"/>
        <v>1.0831895</v>
      </c>
      <c r="N76" s="17" t="str">
        <f t="shared" si="17"/>
        <v/>
      </c>
    </row>
    <row r="77" spans="1:14" x14ac:dyDescent="0.35">
      <c r="A77" s="8" t="s">
        <v>275</v>
      </c>
      <c r="B77" s="9">
        <v>3.3369977999999998</v>
      </c>
      <c r="C77" s="9">
        <v>1.0365348999999999</v>
      </c>
      <c r="D77" s="9">
        <v>1.7823875</v>
      </c>
      <c r="E77" s="9">
        <v>-1.4937786</v>
      </c>
      <c r="F77" t="s">
        <v>17</v>
      </c>
      <c r="G77" s="17">
        <f t="shared" si="11"/>
        <v>1.0365348999999999</v>
      </c>
      <c r="H77" s="17" t="str">
        <f t="shared" si="12"/>
        <v/>
      </c>
      <c r="I77" s="17" t="str">
        <f t="shared" si="13"/>
        <v/>
      </c>
      <c r="J77" s="17" t="str">
        <f t="shared" si="14"/>
        <v/>
      </c>
      <c r="K77" t="s">
        <v>17</v>
      </c>
      <c r="L77" s="17">
        <f t="shared" si="15"/>
        <v>1.0365348999999999</v>
      </c>
      <c r="M77" s="17" t="str">
        <f t="shared" si="16"/>
        <v/>
      </c>
      <c r="N77" s="17" t="str">
        <f t="shared" si="17"/>
        <v/>
      </c>
    </row>
    <row r="78" spans="1:14" x14ac:dyDescent="0.35">
      <c r="A78" s="8" t="s">
        <v>333</v>
      </c>
      <c r="B78" s="9">
        <v>0.95623099</v>
      </c>
      <c r="C78" s="9">
        <v>1.0295502000000001</v>
      </c>
      <c r="D78" s="9">
        <v>1.1385672</v>
      </c>
      <c r="E78" s="9">
        <v>7.2263847999999999</v>
      </c>
      <c r="F78" t="s">
        <v>17</v>
      </c>
      <c r="G78" s="17">
        <f t="shared" si="11"/>
        <v>1.0295502000000001</v>
      </c>
      <c r="H78" s="17" t="str">
        <f t="shared" si="12"/>
        <v/>
      </c>
      <c r="I78" s="17" t="str">
        <f t="shared" si="13"/>
        <v/>
      </c>
      <c r="J78" s="17" t="str">
        <f t="shared" si="14"/>
        <v/>
      </c>
      <c r="K78" t="s">
        <v>17</v>
      </c>
      <c r="L78" s="17">
        <f t="shared" si="15"/>
        <v>1.0295502000000001</v>
      </c>
      <c r="M78" s="17" t="str">
        <f t="shared" si="16"/>
        <v/>
      </c>
      <c r="N78" s="17" t="str">
        <f t="shared" si="17"/>
        <v/>
      </c>
    </row>
    <row r="79" spans="1:14" x14ac:dyDescent="0.35">
      <c r="A79" s="8" t="s">
        <v>329</v>
      </c>
      <c r="B79" s="9">
        <v>1.1748917999999999</v>
      </c>
      <c r="C79" s="9">
        <v>0.99761860999999996</v>
      </c>
      <c r="D79" s="9">
        <v>1.6075096</v>
      </c>
      <c r="E79" s="9">
        <v>1.3056589999999999</v>
      </c>
      <c r="F79" t="s">
        <v>17</v>
      </c>
      <c r="G79" s="17">
        <f t="shared" si="11"/>
        <v>0.99761860999999996</v>
      </c>
      <c r="H79" s="17" t="str">
        <f t="shared" si="12"/>
        <v/>
      </c>
      <c r="I79" s="17" t="str">
        <f t="shared" si="13"/>
        <v/>
      </c>
      <c r="J79" s="17" t="str">
        <f t="shared" si="14"/>
        <v/>
      </c>
      <c r="K79" t="s">
        <v>17</v>
      </c>
      <c r="L79" s="17">
        <f t="shared" si="15"/>
        <v>0.99761860999999996</v>
      </c>
      <c r="M79" s="17" t="str">
        <f t="shared" si="16"/>
        <v/>
      </c>
      <c r="N79" s="17" t="str">
        <f t="shared" si="17"/>
        <v/>
      </c>
    </row>
    <row r="80" spans="1:14" x14ac:dyDescent="0.35">
      <c r="A80" s="8" t="s">
        <v>8</v>
      </c>
      <c r="B80" s="9">
        <v>-3.2879010000000002</v>
      </c>
      <c r="C80" s="9">
        <v>0.95864245999999997</v>
      </c>
      <c r="D80" s="9">
        <v>0.94506422999999995</v>
      </c>
      <c r="E80" s="9">
        <v>-1.6024788000000001</v>
      </c>
      <c r="F80" t="s">
        <v>9</v>
      </c>
      <c r="G80" s="17" t="str">
        <f t="shared" si="11"/>
        <v/>
      </c>
      <c r="H80" s="17" t="str">
        <f t="shared" si="12"/>
        <v/>
      </c>
      <c r="I80" s="17" t="str">
        <f t="shared" si="13"/>
        <v/>
      </c>
      <c r="J80" s="17">
        <f t="shared" si="14"/>
        <v>0.95864245999999997</v>
      </c>
      <c r="K80" t="s">
        <v>10</v>
      </c>
      <c r="L80" s="17" t="str">
        <f t="shared" si="15"/>
        <v/>
      </c>
      <c r="M80" s="17" t="str">
        <f t="shared" si="16"/>
        <v/>
      </c>
      <c r="N80" s="17">
        <f t="shared" si="17"/>
        <v>0.95864245999999997</v>
      </c>
    </row>
    <row r="81" spans="1:14" x14ac:dyDescent="0.35">
      <c r="A81" s="8" t="s">
        <v>249</v>
      </c>
      <c r="B81" s="9">
        <v>1.7707387999999999</v>
      </c>
      <c r="C81" s="9">
        <v>0.91234873999999999</v>
      </c>
      <c r="D81" s="9">
        <v>1.9633814000000001</v>
      </c>
      <c r="E81" s="9">
        <v>6.6102347000000004</v>
      </c>
      <c r="F81" t="s">
        <v>9</v>
      </c>
      <c r="G81" s="17" t="str">
        <f t="shared" si="11"/>
        <v/>
      </c>
      <c r="H81" s="17" t="str">
        <f t="shared" si="12"/>
        <v/>
      </c>
      <c r="I81" s="17" t="str">
        <f t="shared" si="13"/>
        <v/>
      </c>
      <c r="J81" s="17">
        <f t="shared" si="14"/>
        <v>0.91234873999999999</v>
      </c>
      <c r="K81" t="s">
        <v>17</v>
      </c>
      <c r="L81" s="17">
        <f t="shared" si="15"/>
        <v>0.91234873999999999</v>
      </c>
      <c r="M81" s="17" t="str">
        <f t="shared" si="16"/>
        <v/>
      </c>
      <c r="N81" s="17" t="str">
        <f t="shared" si="17"/>
        <v/>
      </c>
    </row>
    <row r="82" spans="1:14" x14ac:dyDescent="0.35">
      <c r="A82" s="8" t="s">
        <v>221</v>
      </c>
      <c r="B82" s="9">
        <v>0.54930531000000005</v>
      </c>
      <c r="C82" s="9">
        <v>0.91224377000000001</v>
      </c>
      <c r="D82" s="9">
        <v>1.0256198999999999</v>
      </c>
      <c r="E82" s="9">
        <v>1.0027771000000001</v>
      </c>
      <c r="F82" t="s">
        <v>17</v>
      </c>
      <c r="G82" s="17">
        <f t="shared" si="11"/>
        <v>0.91224377000000001</v>
      </c>
      <c r="H82" s="17" t="str">
        <f t="shared" si="12"/>
        <v/>
      </c>
      <c r="I82" s="17" t="str">
        <f t="shared" si="13"/>
        <v/>
      </c>
      <c r="J82" s="17" t="str">
        <f t="shared" si="14"/>
        <v/>
      </c>
      <c r="K82" t="s">
        <v>17</v>
      </c>
      <c r="L82" s="17">
        <f t="shared" si="15"/>
        <v>0.91224377000000001</v>
      </c>
      <c r="M82" s="17" t="str">
        <f t="shared" si="16"/>
        <v/>
      </c>
      <c r="N82" s="17" t="str">
        <f t="shared" si="17"/>
        <v/>
      </c>
    </row>
    <row r="83" spans="1:14" x14ac:dyDescent="0.35">
      <c r="A83" s="8" t="s">
        <v>141</v>
      </c>
      <c r="B83" s="9">
        <v>1.5244532</v>
      </c>
      <c r="C83" s="9">
        <v>0.89903772999999998</v>
      </c>
      <c r="D83" s="9">
        <v>0.82832238000000002</v>
      </c>
      <c r="E83" s="9">
        <v>1.727571</v>
      </c>
      <c r="F83" t="s">
        <v>9</v>
      </c>
      <c r="G83" s="17" t="str">
        <f t="shared" si="11"/>
        <v/>
      </c>
      <c r="H83" s="17" t="str">
        <f t="shared" si="12"/>
        <v/>
      </c>
      <c r="I83" s="17" t="str">
        <f t="shared" si="13"/>
        <v/>
      </c>
      <c r="J83" s="17">
        <f t="shared" si="14"/>
        <v>0.89903772999999998</v>
      </c>
      <c r="K83" t="s">
        <v>17</v>
      </c>
      <c r="L83" s="17">
        <f t="shared" si="15"/>
        <v>0.89903772999999998</v>
      </c>
      <c r="M83" s="17" t="str">
        <f t="shared" si="16"/>
        <v/>
      </c>
      <c r="N83" s="17" t="str">
        <f t="shared" si="17"/>
        <v/>
      </c>
    </row>
    <row r="84" spans="1:14" x14ac:dyDescent="0.35">
      <c r="A84" s="8" t="s">
        <v>73</v>
      </c>
      <c r="B84" s="9">
        <v>1.4345569</v>
      </c>
      <c r="C84" s="9">
        <v>0.86668482999999996</v>
      </c>
      <c r="D84" s="9">
        <v>0.69900954999999998</v>
      </c>
      <c r="E84" s="9">
        <v>1.5043739</v>
      </c>
      <c r="F84" t="s">
        <v>9</v>
      </c>
      <c r="G84" s="17" t="str">
        <f t="shared" si="11"/>
        <v/>
      </c>
      <c r="H84" s="17" t="str">
        <f t="shared" si="12"/>
        <v/>
      </c>
      <c r="I84" s="17" t="str">
        <f t="shared" si="13"/>
        <v/>
      </c>
      <c r="J84" s="17">
        <f t="shared" si="14"/>
        <v>0.86668482999999996</v>
      </c>
      <c r="K84" t="s">
        <v>17</v>
      </c>
      <c r="L84" s="17">
        <f t="shared" si="15"/>
        <v>0.86668482999999996</v>
      </c>
      <c r="M84" s="17" t="str">
        <f t="shared" si="16"/>
        <v/>
      </c>
      <c r="N84" s="17" t="str">
        <f t="shared" si="17"/>
        <v/>
      </c>
    </row>
    <row r="85" spans="1:14" x14ac:dyDescent="0.35">
      <c r="A85" s="8" t="s">
        <v>113</v>
      </c>
      <c r="B85" s="9">
        <v>1.4818069999999999E-2</v>
      </c>
      <c r="C85" s="9">
        <v>0.83374976999999995</v>
      </c>
      <c r="D85" s="9">
        <v>-0.57825238999999995</v>
      </c>
      <c r="E85" s="9">
        <v>-0.35157926</v>
      </c>
      <c r="F85" t="s">
        <v>13</v>
      </c>
      <c r="G85" s="17" t="str">
        <f t="shared" si="11"/>
        <v/>
      </c>
      <c r="H85" s="17" t="str">
        <f t="shared" si="12"/>
        <v/>
      </c>
      <c r="I85" s="17">
        <f t="shared" si="13"/>
        <v>0.83374976999999995</v>
      </c>
      <c r="J85" s="17" t="str">
        <f t="shared" si="14"/>
        <v/>
      </c>
      <c r="K85" t="s">
        <v>17</v>
      </c>
      <c r="L85" s="17">
        <f t="shared" si="15"/>
        <v>0.83374976999999995</v>
      </c>
      <c r="M85" s="17" t="str">
        <f t="shared" si="16"/>
        <v/>
      </c>
      <c r="N85" s="17" t="str">
        <f t="shared" si="17"/>
        <v/>
      </c>
    </row>
    <row r="86" spans="1:14" x14ac:dyDescent="0.35">
      <c r="A86" s="8" t="s">
        <v>83</v>
      </c>
      <c r="B86" s="9">
        <v>0.32986156</v>
      </c>
      <c r="C86" s="9">
        <v>0.81885375000000005</v>
      </c>
      <c r="D86" s="9">
        <v>0.52038008999999996</v>
      </c>
      <c r="E86" s="9">
        <v>-1.2848765</v>
      </c>
      <c r="F86" t="s">
        <v>14</v>
      </c>
      <c r="G86" s="17" t="str">
        <f t="shared" si="11"/>
        <v/>
      </c>
      <c r="H86" s="17">
        <f t="shared" si="12"/>
        <v>0.81885375000000005</v>
      </c>
      <c r="I86" s="17" t="str">
        <f t="shared" si="13"/>
        <v/>
      </c>
      <c r="J86" s="17" t="str">
        <f t="shared" si="14"/>
        <v/>
      </c>
      <c r="K86" t="s">
        <v>14</v>
      </c>
      <c r="L86" s="17" t="str">
        <f t="shared" si="15"/>
        <v/>
      </c>
      <c r="M86" s="17">
        <f t="shared" si="16"/>
        <v>0.81885375000000005</v>
      </c>
      <c r="N86" s="17" t="str">
        <f t="shared" si="17"/>
        <v/>
      </c>
    </row>
    <row r="87" spans="1:14" x14ac:dyDescent="0.35">
      <c r="A87" s="8" t="s">
        <v>103</v>
      </c>
      <c r="B87" s="9">
        <v>-0.28005189000000003</v>
      </c>
      <c r="C87" s="9">
        <v>0.81228831999999995</v>
      </c>
      <c r="D87" s="9">
        <v>0.39044637999999998</v>
      </c>
      <c r="E87" s="9">
        <v>-0.97795399999999999</v>
      </c>
      <c r="F87" t="s">
        <v>14</v>
      </c>
      <c r="G87" s="17" t="str">
        <f t="shared" si="11"/>
        <v/>
      </c>
      <c r="H87" s="17">
        <f t="shared" si="12"/>
        <v>0.81228831999999995</v>
      </c>
      <c r="I87" s="17" t="str">
        <f t="shared" si="13"/>
        <v/>
      </c>
      <c r="J87" s="17" t="str">
        <f t="shared" si="14"/>
        <v/>
      </c>
      <c r="K87" t="s">
        <v>14</v>
      </c>
      <c r="L87" s="17" t="str">
        <f t="shared" si="15"/>
        <v/>
      </c>
      <c r="M87" s="17">
        <f t="shared" si="16"/>
        <v>0.81228831999999995</v>
      </c>
      <c r="N87" s="17" t="str">
        <f t="shared" si="17"/>
        <v/>
      </c>
    </row>
    <row r="88" spans="1:14" x14ac:dyDescent="0.35">
      <c r="A88" s="8" t="s">
        <v>283</v>
      </c>
      <c r="B88" s="9">
        <v>-9.1827450000000005E-2</v>
      </c>
      <c r="C88" s="9">
        <v>0.7817828</v>
      </c>
      <c r="D88" s="9">
        <v>0.56003868999999995</v>
      </c>
      <c r="E88" s="9">
        <v>0.29007052</v>
      </c>
      <c r="F88" t="s">
        <v>14</v>
      </c>
      <c r="G88" s="17" t="str">
        <f t="shared" si="11"/>
        <v/>
      </c>
      <c r="H88" s="17">
        <f t="shared" si="12"/>
        <v>0.7817828</v>
      </c>
      <c r="I88" s="17" t="str">
        <f t="shared" si="13"/>
        <v/>
      </c>
      <c r="J88" s="17" t="str">
        <f t="shared" si="14"/>
        <v/>
      </c>
      <c r="K88" t="s">
        <v>14</v>
      </c>
      <c r="L88" s="17" t="str">
        <f t="shared" si="15"/>
        <v/>
      </c>
      <c r="M88" s="17">
        <f t="shared" si="16"/>
        <v>0.7817828</v>
      </c>
      <c r="N88" s="17" t="str">
        <f t="shared" si="17"/>
        <v/>
      </c>
    </row>
    <row r="89" spans="1:14" x14ac:dyDescent="0.35">
      <c r="A89" s="8" t="s">
        <v>89</v>
      </c>
      <c r="B89" s="9">
        <v>2.1723178999999999</v>
      </c>
      <c r="C89" s="9">
        <v>0.77773318999999996</v>
      </c>
      <c r="D89" s="9">
        <v>-0.21660721999999999</v>
      </c>
      <c r="E89" s="9">
        <v>0.24349174000000001</v>
      </c>
      <c r="F89" t="s">
        <v>17</v>
      </c>
      <c r="G89" s="17">
        <f t="shared" si="11"/>
        <v>0.77773318999999996</v>
      </c>
      <c r="H89" s="17" t="str">
        <f t="shared" si="12"/>
        <v/>
      </c>
      <c r="I89" s="17" t="str">
        <f t="shared" si="13"/>
        <v/>
      </c>
      <c r="J89" s="17" t="str">
        <f t="shared" si="14"/>
        <v/>
      </c>
      <c r="K89" t="s">
        <v>17</v>
      </c>
      <c r="L89" s="17">
        <f t="shared" si="15"/>
        <v>0.77773318999999996</v>
      </c>
      <c r="M89" s="17" t="str">
        <f t="shared" si="16"/>
        <v/>
      </c>
      <c r="N89" s="17" t="str">
        <f t="shared" si="17"/>
        <v/>
      </c>
    </row>
    <row r="90" spans="1:14" x14ac:dyDescent="0.35">
      <c r="A90" s="8" t="s">
        <v>127</v>
      </c>
      <c r="B90" s="9">
        <v>1.2957004000000001</v>
      </c>
      <c r="C90" s="9">
        <v>0.76924862000000005</v>
      </c>
      <c r="D90" s="9">
        <v>1.2671509000000001</v>
      </c>
      <c r="E90" s="9">
        <v>0.58837143000000003</v>
      </c>
      <c r="F90" t="s">
        <v>17</v>
      </c>
      <c r="G90" s="17">
        <f t="shared" si="11"/>
        <v>0.76924862000000005</v>
      </c>
      <c r="H90" s="17" t="str">
        <f t="shared" si="12"/>
        <v/>
      </c>
      <c r="I90" s="17" t="str">
        <f t="shared" si="13"/>
        <v/>
      </c>
      <c r="J90" s="17" t="str">
        <f t="shared" si="14"/>
        <v/>
      </c>
      <c r="K90" t="s">
        <v>17</v>
      </c>
      <c r="L90" s="17">
        <f t="shared" si="15"/>
        <v>0.76924862000000005</v>
      </c>
      <c r="M90" s="17" t="str">
        <f t="shared" si="16"/>
        <v/>
      </c>
      <c r="N90" s="17" t="str">
        <f t="shared" si="17"/>
        <v/>
      </c>
    </row>
    <row r="91" spans="1:14" x14ac:dyDescent="0.35">
      <c r="A91" s="8" t="s">
        <v>247</v>
      </c>
      <c r="B91" s="9">
        <v>0.64659025999999997</v>
      </c>
      <c r="C91" s="9">
        <v>0.76280106000000003</v>
      </c>
      <c r="D91" s="9">
        <v>1.3736016</v>
      </c>
      <c r="E91" s="9">
        <v>2.9695879000000001</v>
      </c>
      <c r="F91" t="s">
        <v>17</v>
      </c>
      <c r="G91" s="17">
        <f t="shared" si="11"/>
        <v>0.76280106000000003</v>
      </c>
      <c r="H91" s="17" t="str">
        <f t="shared" si="12"/>
        <v/>
      </c>
      <c r="I91" s="17" t="str">
        <f t="shared" si="13"/>
        <v/>
      </c>
      <c r="J91" s="17" t="str">
        <f t="shared" si="14"/>
        <v/>
      </c>
      <c r="K91" t="s">
        <v>17</v>
      </c>
      <c r="L91" s="17">
        <f t="shared" si="15"/>
        <v>0.76280106000000003</v>
      </c>
      <c r="M91" s="17" t="str">
        <f t="shared" si="16"/>
        <v/>
      </c>
      <c r="N91" s="17" t="str">
        <f t="shared" si="17"/>
        <v/>
      </c>
    </row>
    <row r="92" spans="1:14" x14ac:dyDescent="0.35">
      <c r="A92" s="8" t="s">
        <v>239</v>
      </c>
      <c r="B92" s="9">
        <v>0.85156388000000005</v>
      </c>
      <c r="C92" s="9">
        <v>0.68799984000000003</v>
      </c>
      <c r="D92" s="9">
        <v>-0.45922469999999999</v>
      </c>
      <c r="E92" s="9">
        <v>-1.2340681</v>
      </c>
      <c r="F92" t="s">
        <v>9</v>
      </c>
      <c r="G92" s="17" t="str">
        <f t="shared" si="11"/>
        <v/>
      </c>
      <c r="H92" s="17" t="str">
        <f t="shared" si="12"/>
        <v/>
      </c>
      <c r="I92" s="17" t="str">
        <f t="shared" si="13"/>
        <v/>
      </c>
      <c r="J92" s="17">
        <f t="shared" si="14"/>
        <v>0.68799984000000003</v>
      </c>
      <c r="K92" t="s">
        <v>17</v>
      </c>
      <c r="L92" s="17">
        <f t="shared" si="15"/>
        <v>0.68799984000000003</v>
      </c>
      <c r="M92" s="17" t="str">
        <f t="shared" si="16"/>
        <v/>
      </c>
      <c r="N92" s="17" t="str">
        <f t="shared" si="17"/>
        <v/>
      </c>
    </row>
    <row r="93" spans="1:14" x14ac:dyDescent="0.35">
      <c r="A93" s="8" t="s">
        <v>107</v>
      </c>
      <c r="B93" s="9">
        <v>-8.5850889999999999E-2</v>
      </c>
      <c r="C93" s="9">
        <v>0.60410951000000002</v>
      </c>
      <c r="D93" s="9">
        <v>0.45037463999999999</v>
      </c>
      <c r="E93" s="9">
        <v>0.19326756</v>
      </c>
      <c r="F93" t="s">
        <v>14</v>
      </c>
      <c r="G93" s="17" t="str">
        <f t="shared" si="11"/>
        <v/>
      </c>
      <c r="H93" s="17">
        <f t="shared" si="12"/>
        <v>0.60410951000000002</v>
      </c>
      <c r="I93" s="17" t="str">
        <f t="shared" si="13"/>
        <v/>
      </c>
      <c r="J93" s="17" t="str">
        <f t="shared" si="14"/>
        <v/>
      </c>
      <c r="K93" t="s">
        <v>14</v>
      </c>
      <c r="L93" s="17" t="str">
        <f t="shared" si="15"/>
        <v/>
      </c>
      <c r="M93" s="17">
        <f t="shared" si="16"/>
        <v>0.60410951000000002</v>
      </c>
      <c r="N93" s="17" t="str">
        <f t="shared" si="17"/>
        <v/>
      </c>
    </row>
    <row r="94" spans="1:14" x14ac:dyDescent="0.35">
      <c r="A94" s="8" t="s">
        <v>143</v>
      </c>
      <c r="B94" s="9">
        <v>0.6415961</v>
      </c>
      <c r="C94" s="9">
        <v>0.55332349000000003</v>
      </c>
      <c r="D94" s="9">
        <v>0.40267605000000001</v>
      </c>
      <c r="E94" s="9">
        <v>1.4901918999999999</v>
      </c>
      <c r="F94" t="s">
        <v>17</v>
      </c>
      <c r="G94" s="17">
        <f t="shared" si="11"/>
        <v>0.55332349000000003</v>
      </c>
      <c r="H94" s="17" t="str">
        <f t="shared" si="12"/>
        <v/>
      </c>
      <c r="I94" s="17" t="str">
        <f t="shared" si="13"/>
        <v/>
      </c>
      <c r="J94" s="17" t="str">
        <f t="shared" si="14"/>
        <v/>
      </c>
      <c r="K94" t="s">
        <v>17</v>
      </c>
      <c r="L94" s="17">
        <f t="shared" si="15"/>
        <v>0.55332349000000003</v>
      </c>
      <c r="M94" s="17" t="str">
        <f t="shared" si="16"/>
        <v/>
      </c>
      <c r="N94" s="17" t="str">
        <f t="shared" si="17"/>
        <v/>
      </c>
    </row>
    <row r="95" spans="1:14" x14ac:dyDescent="0.35">
      <c r="A95" s="8" t="s">
        <v>201</v>
      </c>
      <c r="B95" s="9">
        <v>-0.67877259999999995</v>
      </c>
      <c r="C95" s="9">
        <v>0.53027553999999999</v>
      </c>
      <c r="D95" s="9">
        <v>-0.27658715</v>
      </c>
      <c r="E95" s="9">
        <v>1.785484E-2</v>
      </c>
      <c r="F95" t="s">
        <v>14</v>
      </c>
      <c r="G95" s="17" t="str">
        <f t="shared" si="11"/>
        <v/>
      </c>
      <c r="H95" s="17">
        <f t="shared" si="12"/>
        <v>0.53027553999999999</v>
      </c>
      <c r="I95" s="17" t="str">
        <f t="shared" si="13"/>
        <v/>
      </c>
      <c r="J95" s="17" t="str">
        <f t="shared" si="14"/>
        <v/>
      </c>
      <c r="K95" t="s">
        <v>14</v>
      </c>
      <c r="L95" s="17" t="str">
        <f t="shared" si="15"/>
        <v/>
      </c>
      <c r="M95" s="17">
        <f t="shared" si="16"/>
        <v>0.53027553999999999</v>
      </c>
      <c r="N95" s="17" t="str">
        <f t="shared" si="17"/>
        <v/>
      </c>
    </row>
    <row r="96" spans="1:14" x14ac:dyDescent="0.35">
      <c r="A96" s="8" t="s">
        <v>12</v>
      </c>
      <c r="B96" s="9">
        <v>0.35824012</v>
      </c>
      <c r="C96" s="9">
        <v>0.52479299000000001</v>
      </c>
      <c r="D96" s="9">
        <v>1.1933147</v>
      </c>
      <c r="E96" s="9">
        <v>-0.43953078000000001</v>
      </c>
      <c r="F96" t="s">
        <v>13</v>
      </c>
      <c r="G96" s="17" t="str">
        <f t="shared" si="11"/>
        <v/>
      </c>
      <c r="H96" s="17" t="str">
        <f t="shared" si="12"/>
        <v/>
      </c>
      <c r="I96" s="17">
        <f t="shared" si="13"/>
        <v>0.52479299000000001</v>
      </c>
      <c r="J96" s="17" t="str">
        <f t="shared" si="14"/>
        <v/>
      </c>
      <c r="K96" t="s">
        <v>14</v>
      </c>
      <c r="L96" s="17" t="str">
        <f t="shared" si="15"/>
        <v/>
      </c>
      <c r="M96" s="17">
        <f t="shared" si="16"/>
        <v>0.52479299000000001</v>
      </c>
      <c r="N96" s="17" t="str">
        <f t="shared" si="17"/>
        <v/>
      </c>
    </row>
    <row r="97" spans="1:14" x14ac:dyDescent="0.35">
      <c r="A97" s="8" t="s">
        <v>205</v>
      </c>
      <c r="B97" s="9">
        <v>0.92597695000000002</v>
      </c>
      <c r="C97" s="9">
        <v>0.49256076999999998</v>
      </c>
      <c r="D97" s="9">
        <v>-0.10301246</v>
      </c>
      <c r="E97" s="9">
        <v>0.40732099999999999</v>
      </c>
      <c r="F97" t="s">
        <v>14</v>
      </c>
      <c r="G97" s="17" t="str">
        <f t="shared" si="11"/>
        <v/>
      </c>
      <c r="H97" s="17">
        <f t="shared" si="12"/>
        <v>0.49256076999999998</v>
      </c>
      <c r="I97" s="17" t="str">
        <f t="shared" si="13"/>
        <v/>
      </c>
      <c r="J97" s="17" t="str">
        <f t="shared" si="14"/>
        <v/>
      </c>
      <c r="K97" t="s">
        <v>14</v>
      </c>
      <c r="L97" s="17" t="str">
        <f t="shared" si="15"/>
        <v/>
      </c>
      <c r="M97" s="17">
        <f t="shared" si="16"/>
        <v>0.49256076999999998</v>
      </c>
      <c r="N97" s="17" t="str">
        <f t="shared" si="17"/>
        <v/>
      </c>
    </row>
    <row r="98" spans="1:14" x14ac:dyDescent="0.35">
      <c r="A98" s="8" t="s">
        <v>155</v>
      </c>
      <c r="B98" s="9">
        <v>-0.33901498000000002</v>
      </c>
      <c r="C98" s="9">
        <v>0.45842506</v>
      </c>
      <c r="D98" s="9">
        <v>-0.84557895999999999</v>
      </c>
      <c r="E98" s="9">
        <v>-2.9945735999999998</v>
      </c>
      <c r="F98" t="s">
        <v>17</v>
      </c>
      <c r="G98" s="17">
        <f t="shared" si="11"/>
        <v>0.45842506</v>
      </c>
      <c r="H98" s="17" t="str">
        <f t="shared" si="12"/>
        <v/>
      </c>
      <c r="I98" s="17" t="str">
        <f t="shared" si="13"/>
        <v/>
      </c>
      <c r="J98" s="17" t="str">
        <f t="shared" si="14"/>
        <v/>
      </c>
      <c r="K98" t="s">
        <v>17</v>
      </c>
      <c r="L98" s="17">
        <f t="shared" si="15"/>
        <v>0.45842506</v>
      </c>
      <c r="M98" s="17" t="str">
        <f t="shared" si="16"/>
        <v/>
      </c>
      <c r="N98" s="17" t="str">
        <f t="shared" si="17"/>
        <v/>
      </c>
    </row>
    <row r="99" spans="1:14" x14ac:dyDescent="0.35">
      <c r="A99" s="8" t="s">
        <v>227</v>
      </c>
      <c r="B99" s="9">
        <v>1.5151566000000001</v>
      </c>
      <c r="C99" s="9">
        <v>0.43783353000000003</v>
      </c>
      <c r="D99" s="9">
        <v>1.4240800000000001E-3</v>
      </c>
      <c r="E99" s="9">
        <v>1.7174881</v>
      </c>
      <c r="F99" t="s">
        <v>9</v>
      </c>
      <c r="G99" s="17" t="str">
        <f t="shared" ref="G99:G130" si="18">IF($F99=$G$2,$C99,"")</f>
        <v/>
      </c>
      <c r="H99" s="17" t="str">
        <f t="shared" ref="H99:H130" si="19">IF($F99=$H$2,$C99,"")</f>
        <v/>
      </c>
      <c r="I99" s="17" t="str">
        <f t="shared" ref="I99:I130" si="20">IF($F99=$I$2,$C99,"")</f>
        <v/>
      </c>
      <c r="J99" s="17">
        <f t="shared" ref="J99:J130" si="21">IF($F99=$J$2,$C99,"")</f>
        <v>0.43783353000000003</v>
      </c>
      <c r="K99" t="s">
        <v>17</v>
      </c>
      <c r="L99" s="17">
        <f t="shared" si="15"/>
        <v>0.43783353000000003</v>
      </c>
      <c r="M99" s="17" t="str">
        <f t="shared" si="16"/>
        <v/>
      </c>
      <c r="N99" s="17" t="str">
        <f t="shared" si="17"/>
        <v/>
      </c>
    </row>
    <row r="100" spans="1:14" x14ac:dyDescent="0.35">
      <c r="A100" s="8" t="s">
        <v>67</v>
      </c>
      <c r="B100" s="9">
        <v>2.4576769999999999</v>
      </c>
      <c r="C100" s="9">
        <v>0.42573469000000003</v>
      </c>
      <c r="D100" s="9">
        <v>0.81804809000000001</v>
      </c>
      <c r="E100" s="9">
        <v>0.9353416</v>
      </c>
      <c r="F100" t="s">
        <v>9</v>
      </c>
      <c r="G100" s="17" t="str">
        <f t="shared" si="18"/>
        <v/>
      </c>
      <c r="H100" s="17" t="str">
        <f t="shared" si="19"/>
        <v/>
      </c>
      <c r="I100" s="17" t="str">
        <f t="shared" si="20"/>
        <v/>
      </c>
      <c r="J100" s="17">
        <f t="shared" si="21"/>
        <v>0.42573469000000003</v>
      </c>
      <c r="K100" t="s">
        <v>17</v>
      </c>
      <c r="L100" s="17">
        <f t="shared" si="15"/>
        <v>0.42573469000000003</v>
      </c>
      <c r="M100" s="17" t="str">
        <f t="shared" si="16"/>
        <v/>
      </c>
      <c r="N100" s="17" t="str">
        <f t="shared" si="17"/>
        <v/>
      </c>
    </row>
    <row r="101" spans="1:14" x14ac:dyDescent="0.35">
      <c r="A101" s="8" t="s">
        <v>61</v>
      </c>
      <c r="B101" s="9">
        <v>1.7595548000000001</v>
      </c>
      <c r="C101" s="9">
        <v>0.38546659</v>
      </c>
      <c r="D101" s="9">
        <v>1.8039128</v>
      </c>
      <c r="E101" s="9">
        <v>2.7591549999999998</v>
      </c>
      <c r="F101" t="s">
        <v>17</v>
      </c>
      <c r="G101" s="17">
        <f t="shared" si="18"/>
        <v>0.38546659</v>
      </c>
      <c r="H101" s="17" t="str">
        <f t="shared" si="19"/>
        <v/>
      </c>
      <c r="I101" s="17" t="str">
        <f t="shared" si="20"/>
        <v/>
      </c>
      <c r="J101" s="17" t="str">
        <f t="shared" si="21"/>
        <v/>
      </c>
      <c r="K101" t="s">
        <v>17</v>
      </c>
      <c r="L101" s="17">
        <f t="shared" si="15"/>
        <v>0.38546659</v>
      </c>
      <c r="M101" s="17" t="str">
        <f t="shared" si="16"/>
        <v/>
      </c>
      <c r="N101" s="17" t="str">
        <f t="shared" si="17"/>
        <v/>
      </c>
    </row>
    <row r="102" spans="1:14" x14ac:dyDescent="0.35">
      <c r="A102" s="8" t="s">
        <v>173</v>
      </c>
      <c r="B102" s="9">
        <v>-6.673482E-2</v>
      </c>
      <c r="C102" s="9">
        <v>0.37595636999999998</v>
      </c>
      <c r="D102" s="9">
        <v>3.0102547999999998</v>
      </c>
      <c r="E102" s="9">
        <v>6.1036152000000001</v>
      </c>
      <c r="F102" t="s">
        <v>17</v>
      </c>
      <c r="G102" s="17">
        <f t="shared" si="18"/>
        <v>0.37595636999999998</v>
      </c>
      <c r="H102" s="17" t="str">
        <f t="shared" si="19"/>
        <v/>
      </c>
      <c r="I102" s="17" t="str">
        <f t="shared" si="20"/>
        <v/>
      </c>
      <c r="J102" s="17" t="str">
        <f t="shared" si="21"/>
        <v/>
      </c>
      <c r="K102" t="s">
        <v>10</v>
      </c>
      <c r="L102" s="17" t="str">
        <f t="shared" si="15"/>
        <v/>
      </c>
      <c r="M102" s="17" t="str">
        <f t="shared" si="16"/>
        <v/>
      </c>
      <c r="N102" s="17">
        <f t="shared" si="17"/>
        <v>0.37595636999999998</v>
      </c>
    </row>
    <row r="103" spans="1:14" x14ac:dyDescent="0.35">
      <c r="A103" s="8" t="s">
        <v>229</v>
      </c>
      <c r="B103" s="9">
        <v>2.3361516999999998</v>
      </c>
      <c r="C103" s="9">
        <v>0.33971686000000001</v>
      </c>
      <c r="D103" s="9">
        <v>2.0211248999999998</v>
      </c>
      <c r="E103" s="9">
        <v>-1.7601914000000001</v>
      </c>
      <c r="F103" t="s">
        <v>17</v>
      </c>
      <c r="G103" s="17">
        <f t="shared" si="18"/>
        <v>0.33971686000000001</v>
      </c>
      <c r="H103" s="17" t="str">
        <f t="shared" si="19"/>
        <v/>
      </c>
      <c r="I103" s="17" t="str">
        <f t="shared" si="20"/>
        <v/>
      </c>
      <c r="J103" s="17" t="str">
        <f t="shared" si="21"/>
        <v/>
      </c>
      <c r="K103" t="s">
        <v>17</v>
      </c>
      <c r="L103" s="17">
        <f t="shared" si="15"/>
        <v>0.33971686000000001</v>
      </c>
      <c r="M103" s="17" t="str">
        <f t="shared" si="16"/>
        <v/>
      </c>
      <c r="N103" s="17" t="str">
        <f t="shared" si="17"/>
        <v/>
      </c>
    </row>
    <row r="104" spans="1:14" x14ac:dyDescent="0.35">
      <c r="A104" s="8" t="s">
        <v>139</v>
      </c>
      <c r="B104" s="9">
        <v>-0.10166189</v>
      </c>
      <c r="C104" s="9">
        <v>0.32104721000000003</v>
      </c>
      <c r="D104" s="9">
        <v>0.57153399000000005</v>
      </c>
      <c r="E104" s="9">
        <v>-6.6447700000000004E-3</v>
      </c>
      <c r="F104" t="s">
        <v>14</v>
      </c>
      <c r="G104" s="17" t="str">
        <f t="shared" si="18"/>
        <v/>
      </c>
      <c r="H104" s="17">
        <f t="shared" si="19"/>
        <v>0.32104721000000003</v>
      </c>
      <c r="I104" s="17" t="str">
        <f t="shared" si="20"/>
        <v/>
      </c>
      <c r="J104" s="17" t="str">
        <f t="shared" si="21"/>
        <v/>
      </c>
      <c r="K104" t="s">
        <v>14</v>
      </c>
      <c r="L104" s="17" t="str">
        <f t="shared" si="15"/>
        <v/>
      </c>
      <c r="M104" s="17">
        <f t="shared" si="16"/>
        <v>0.32104721000000003</v>
      </c>
      <c r="N104" s="17" t="str">
        <f t="shared" si="17"/>
        <v/>
      </c>
    </row>
    <row r="105" spans="1:14" x14ac:dyDescent="0.35">
      <c r="A105" s="8" t="s">
        <v>191</v>
      </c>
      <c r="B105" s="9">
        <v>0.63254606999999996</v>
      </c>
      <c r="C105" s="9">
        <v>0.30992001000000002</v>
      </c>
      <c r="D105" s="9">
        <v>0.95744432999999995</v>
      </c>
      <c r="E105" s="9">
        <v>2.9137548</v>
      </c>
      <c r="F105" t="s">
        <v>17</v>
      </c>
      <c r="G105" s="17">
        <f t="shared" si="18"/>
        <v>0.30992001000000002</v>
      </c>
      <c r="H105" s="17" t="str">
        <f t="shared" si="19"/>
        <v/>
      </c>
      <c r="I105" s="17" t="str">
        <f t="shared" si="20"/>
        <v/>
      </c>
      <c r="J105" s="17" t="str">
        <f t="shared" si="21"/>
        <v/>
      </c>
      <c r="K105" t="s">
        <v>17</v>
      </c>
      <c r="L105" s="17">
        <f t="shared" si="15"/>
        <v>0.30992001000000002</v>
      </c>
      <c r="M105" s="17" t="str">
        <f t="shared" si="16"/>
        <v/>
      </c>
      <c r="N105" s="17" t="str">
        <f t="shared" si="17"/>
        <v/>
      </c>
    </row>
    <row r="106" spans="1:14" x14ac:dyDescent="0.35">
      <c r="A106" s="8" t="s">
        <v>135</v>
      </c>
      <c r="B106" s="9">
        <v>-1.5537006</v>
      </c>
      <c r="C106" s="9">
        <v>0.29278033999999997</v>
      </c>
      <c r="D106" s="9">
        <v>-1.1925527</v>
      </c>
      <c r="E106" s="9">
        <v>2.2690370000000001E-2</v>
      </c>
      <c r="F106" t="s">
        <v>14</v>
      </c>
      <c r="G106" s="17" t="str">
        <f t="shared" si="18"/>
        <v/>
      </c>
      <c r="H106" s="17">
        <f t="shared" si="19"/>
        <v>0.29278033999999997</v>
      </c>
      <c r="I106" s="17" t="str">
        <f t="shared" si="20"/>
        <v/>
      </c>
      <c r="J106" s="17" t="str">
        <f t="shared" si="21"/>
        <v/>
      </c>
      <c r="K106" t="s">
        <v>14</v>
      </c>
      <c r="L106" s="17" t="str">
        <f t="shared" si="15"/>
        <v/>
      </c>
      <c r="M106" s="17">
        <f t="shared" si="16"/>
        <v>0.29278033999999997</v>
      </c>
      <c r="N106" s="17" t="str">
        <f t="shared" si="17"/>
        <v/>
      </c>
    </row>
    <row r="107" spans="1:14" x14ac:dyDescent="0.35">
      <c r="A107" s="8" t="s">
        <v>151</v>
      </c>
      <c r="B107" s="9">
        <v>0.53295252000000004</v>
      </c>
      <c r="C107" s="9">
        <v>0.28644802000000003</v>
      </c>
      <c r="D107" s="9">
        <v>0.17327611000000001</v>
      </c>
      <c r="E107" s="9">
        <v>4.2221630000000003E-2</v>
      </c>
      <c r="F107" t="s">
        <v>14</v>
      </c>
      <c r="G107" s="17" t="str">
        <f t="shared" si="18"/>
        <v/>
      </c>
      <c r="H107" s="17">
        <f t="shared" si="19"/>
        <v>0.28644802000000003</v>
      </c>
      <c r="I107" s="17" t="str">
        <f t="shared" si="20"/>
        <v/>
      </c>
      <c r="J107" s="17" t="str">
        <f t="shared" si="21"/>
        <v/>
      </c>
      <c r="K107" t="s">
        <v>14</v>
      </c>
      <c r="L107" s="17" t="str">
        <f t="shared" si="15"/>
        <v/>
      </c>
      <c r="M107" s="17">
        <f t="shared" si="16"/>
        <v>0.28644802000000003</v>
      </c>
      <c r="N107" s="17" t="str">
        <f t="shared" si="17"/>
        <v/>
      </c>
    </row>
    <row r="108" spans="1:14" x14ac:dyDescent="0.35">
      <c r="A108" s="8" t="s">
        <v>303</v>
      </c>
      <c r="B108" s="9">
        <v>7.3737899999999999E-3</v>
      </c>
      <c r="C108" s="9">
        <v>0.28452458000000003</v>
      </c>
      <c r="D108" s="9">
        <v>-0.68921312999999995</v>
      </c>
      <c r="E108" s="9">
        <v>-1.8999436000000001</v>
      </c>
      <c r="F108" t="s">
        <v>17</v>
      </c>
      <c r="G108" s="17">
        <f t="shared" si="18"/>
        <v>0.28452458000000003</v>
      </c>
      <c r="H108" s="17" t="str">
        <f t="shared" si="19"/>
        <v/>
      </c>
      <c r="I108" s="17" t="str">
        <f t="shared" si="20"/>
        <v/>
      </c>
      <c r="J108" s="17" t="str">
        <f t="shared" si="21"/>
        <v/>
      </c>
      <c r="K108" t="s">
        <v>17</v>
      </c>
      <c r="L108" s="17">
        <f t="shared" si="15"/>
        <v>0.28452458000000003</v>
      </c>
      <c r="M108" s="17" t="str">
        <f t="shared" si="16"/>
        <v/>
      </c>
      <c r="N108" s="17" t="str">
        <f t="shared" si="17"/>
        <v/>
      </c>
    </row>
    <row r="109" spans="1:14" x14ac:dyDescent="0.35">
      <c r="A109" s="8" t="s">
        <v>195</v>
      </c>
      <c r="B109" s="9">
        <v>2.8215997000000002</v>
      </c>
      <c r="C109" s="9">
        <v>0.25198163000000001</v>
      </c>
      <c r="D109" s="9">
        <v>2.2193491999999999</v>
      </c>
      <c r="E109" s="9">
        <v>1.6955587000000001</v>
      </c>
      <c r="F109" t="s">
        <v>17</v>
      </c>
      <c r="G109" s="17">
        <f t="shared" si="18"/>
        <v>0.25198163000000001</v>
      </c>
      <c r="H109" s="17" t="str">
        <f t="shared" si="19"/>
        <v/>
      </c>
      <c r="I109" s="17" t="str">
        <f t="shared" si="20"/>
        <v/>
      </c>
      <c r="J109" s="17" t="str">
        <f t="shared" si="21"/>
        <v/>
      </c>
      <c r="K109" t="s">
        <v>10</v>
      </c>
      <c r="L109" s="17" t="str">
        <f t="shared" si="15"/>
        <v/>
      </c>
      <c r="M109" s="17" t="str">
        <f t="shared" si="16"/>
        <v/>
      </c>
      <c r="N109" s="17">
        <f t="shared" si="17"/>
        <v>0.25198163000000001</v>
      </c>
    </row>
    <row r="110" spans="1:14" x14ac:dyDescent="0.35">
      <c r="A110" s="8" t="s">
        <v>281</v>
      </c>
      <c r="B110" s="9">
        <v>-0.77946325999999999</v>
      </c>
      <c r="C110" s="9">
        <v>0.23395816999999999</v>
      </c>
      <c r="D110" s="9">
        <v>-0.60558482999999996</v>
      </c>
      <c r="E110" s="9">
        <v>-0.99496996999999998</v>
      </c>
      <c r="F110" t="s">
        <v>14</v>
      </c>
      <c r="G110" s="17" t="str">
        <f t="shared" si="18"/>
        <v/>
      </c>
      <c r="H110" s="17">
        <f t="shared" si="19"/>
        <v>0.23395816999999999</v>
      </c>
      <c r="I110" s="17" t="str">
        <f t="shared" si="20"/>
        <v/>
      </c>
      <c r="J110" s="17" t="str">
        <f t="shared" si="21"/>
        <v/>
      </c>
      <c r="K110" t="s">
        <v>14</v>
      </c>
      <c r="L110" s="17" t="str">
        <f t="shared" si="15"/>
        <v/>
      </c>
      <c r="M110" s="17">
        <f t="shared" si="16"/>
        <v>0.23395816999999999</v>
      </c>
      <c r="N110" s="17" t="str">
        <f t="shared" si="17"/>
        <v/>
      </c>
    </row>
    <row r="111" spans="1:14" x14ac:dyDescent="0.35">
      <c r="A111" s="8" t="s">
        <v>161</v>
      </c>
      <c r="B111" s="9">
        <v>0.88420167999999999</v>
      </c>
      <c r="C111" s="9">
        <v>0.20932803999999999</v>
      </c>
      <c r="D111" s="9">
        <v>0.48656786000000002</v>
      </c>
      <c r="E111" s="9">
        <v>1.486253</v>
      </c>
      <c r="F111" t="s">
        <v>17</v>
      </c>
      <c r="G111" s="17">
        <f t="shared" si="18"/>
        <v>0.20932803999999999</v>
      </c>
      <c r="H111" s="17" t="str">
        <f t="shared" si="19"/>
        <v/>
      </c>
      <c r="I111" s="17" t="str">
        <f t="shared" si="20"/>
        <v/>
      </c>
      <c r="J111" s="17" t="str">
        <f t="shared" si="21"/>
        <v/>
      </c>
      <c r="K111" t="s">
        <v>17</v>
      </c>
      <c r="L111" s="17">
        <f t="shared" si="15"/>
        <v>0.20932803999999999</v>
      </c>
      <c r="M111" s="17" t="str">
        <f t="shared" si="16"/>
        <v/>
      </c>
      <c r="N111" s="17" t="str">
        <f t="shared" si="17"/>
        <v/>
      </c>
    </row>
    <row r="112" spans="1:14" x14ac:dyDescent="0.35">
      <c r="A112" s="8" t="s">
        <v>185</v>
      </c>
      <c r="B112" s="9">
        <v>1.0804552000000001</v>
      </c>
      <c r="C112" s="9">
        <v>0.18556296999999999</v>
      </c>
      <c r="D112" s="9">
        <v>0.84464797000000003</v>
      </c>
      <c r="E112" s="9">
        <v>0.89034482999999998</v>
      </c>
      <c r="F112" t="s">
        <v>14</v>
      </c>
      <c r="G112" s="17" t="str">
        <f t="shared" si="18"/>
        <v/>
      </c>
      <c r="H112" s="17">
        <f t="shared" si="19"/>
        <v>0.18556296999999999</v>
      </c>
      <c r="I112" s="17" t="str">
        <f t="shared" si="20"/>
        <v/>
      </c>
      <c r="J112" s="17" t="str">
        <f t="shared" si="21"/>
        <v/>
      </c>
      <c r="K112" t="s">
        <v>14</v>
      </c>
      <c r="L112" s="17" t="str">
        <f t="shared" si="15"/>
        <v/>
      </c>
      <c r="M112" s="17">
        <f t="shared" si="16"/>
        <v>0.18556296999999999</v>
      </c>
      <c r="N112" s="17" t="str">
        <f t="shared" si="17"/>
        <v/>
      </c>
    </row>
    <row r="113" spans="1:14" x14ac:dyDescent="0.35">
      <c r="A113" s="8" t="s">
        <v>169</v>
      </c>
      <c r="B113" s="9">
        <v>1.2975066</v>
      </c>
      <c r="C113" s="9">
        <v>0.17535707</v>
      </c>
      <c r="D113" s="9">
        <v>-0.17034692000000001</v>
      </c>
      <c r="E113" s="9">
        <v>0.30436790000000002</v>
      </c>
      <c r="F113" t="s">
        <v>9</v>
      </c>
      <c r="G113" s="17" t="str">
        <f t="shared" si="18"/>
        <v/>
      </c>
      <c r="H113" s="17" t="str">
        <f t="shared" si="19"/>
        <v/>
      </c>
      <c r="I113" s="17" t="str">
        <f t="shared" si="20"/>
        <v/>
      </c>
      <c r="J113" s="17">
        <f t="shared" si="21"/>
        <v>0.17535707</v>
      </c>
      <c r="K113" t="s">
        <v>17</v>
      </c>
      <c r="L113" s="17">
        <f t="shared" si="15"/>
        <v>0.17535707</v>
      </c>
      <c r="M113" s="17" t="str">
        <f t="shared" si="16"/>
        <v/>
      </c>
      <c r="N113" s="17" t="str">
        <f t="shared" si="17"/>
        <v/>
      </c>
    </row>
    <row r="114" spans="1:14" x14ac:dyDescent="0.35">
      <c r="A114" s="8" t="s">
        <v>209</v>
      </c>
      <c r="B114" s="9">
        <v>-1.2829978</v>
      </c>
      <c r="C114" s="9">
        <v>0.15218275000000001</v>
      </c>
      <c r="D114" s="9">
        <v>-1.1140208</v>
      </c>
      <c r="E114" s="9">
        <v>-3.4818452999999998</v>
      </c>
      <c r="F114" t="s">
        <v>13</v>
      </c>
      <c r="G114" s="17" t="str">
        <f t="shared" si="18"/>
        <v/>
      </c>
      <c r="H114" s="17" t="str">
        <f t="shared" si="19"/>
        <v/>
      </c>
      <c r="I114" s="17">
        <f t="shared" si="20"/>
        <v>0.15218275000000001</v>
      </c>
      <c r="J114" s="17" t="str">
        <f t="shared" si="21"/>
        <v/>
      </c>
      <c r="K114" t="s">
        <v>14</v>
      </c>
      <c r="L114" s="17" t="str">
        <f t="shared" si="15"/>
        <v/>
      </c>
      <c r="M114" s="17">
        <f t="shared" si="16"/>
        <v>0.15218275000000001</v>
      </c>
      <c r="N114" s="17" t="str">
        <f t="shared" si="17"/>
        <v/>
      </c>
    </row>
    <row r="115" spans="1:14" x14ac:dyDescent="0.35">
      <c r="A115" s="8" t="s">
        <v>189</v>
      </c>
      <c r="B115" s="9">
        <v>1.4457366</v>
      </c>
      <c r="C115" s="9">
        <v>0.10379964</v>
      </c>
      <c r="D115" s="9">
        <v>1.5651010999999999</v>
      </c>
      <c r="E115" s="9">
        <v>3.6073734000000002</v>
      </c>
      <c r="F115" t="s">
        <v>17</v>
      </c>
      <c r="G115" s="17">
        <f t="shared" si="18"/>
        <v>0.10379964</v>
      </c>
      <c r="H115" s="17" t="str">
        <f t="shared" si="19"/>
        <v/>
      </c>
      <c r="I115" s="17" t="str">
        <f t="shared" si="20"/>
        <v/>
      </c>
      <c r="J115" s="17" t="str">
        <f t="shared" si="21"/>
        <v/>
      </c>
      <c r="K115" t="s">
        <v>17</v>
      </c>
      <c r="L115" s="17">
        <f t="shared" si="15"/>
        <v>0.10379964</v>
      </c>
      <c r="M115" s="17" t="str">
        <f t="shared" si="16"/>
        <v/>
      </c>
      <c r="N115" s="17" t="str">
        <f t="shared" si="17"/>
        <v/>
      </c>
    </row>
    <row r="116" spans="1:14" x14ac:dyDescent="0.35">
      <c r="A116" s="8" t="s">
        <v>321</v>
      </c>
      <c r="B116" s="9">
        <v>-0.13047872999999999</v>
      </c>
      <c r="C116" s="9">
        <v>8.8237250000000003E-2</v>
      </c>
      <c r="D116" s="9">
        <v>0.51256206000000004</v>
      </c>
      <c r="E116" s="9">
        <v>-1.3090002000000001</v>
      </c>
      <c r="F116" t="s">
        <v>17</v>
      </c>
      <c r="G116" s="17">
        <f t="shared" si="18"/>
        <v>8.8237250000000003E-2</v>
      </c>
      <c r="H116" s="17" t="str">
        <f t="shared" si="19"/>
        <v/>
      </c>
      <c r="I116" s="17" t="str">
        <f t="shared" si="20"/>
        <v/>
      </c>
      <c r="J116" s="17" t="str">
        <f t="shared" si="21"/>
        <v/>
      </c>
      <c r="K116" t="s">
        <v>17</v>
      </c>
      <c r="L116" s="17">
        <f t="shared" si="15"/>
        <v>8.8237250000000003E-2</v>
      </c>
      <c r="M116" s="17" t="str">
        <f t="shared" si="16"/>
        <v/>
      </c>
      <c r="N116" s="17" t="str">
        <f t="shared" si="17"/>
        <v/>
      </c>
    </row>
    <row r="117" spans="1:14" x14ac:dyDescent="0.35">
      <c r="A117" s="8" t="s">
        <v>313</v>
      </c>
      <c r="B117" s="9">
        <v>0.89938463000000002</v>
      </c>
      <c r="C117" s="9">
        <v>6.1818900000000003E-2</v>
      </c>
      <c r="D117" s="9">
        <v>-0.17357513999999999</v>
      </c>
      <c r="E117" s="9">
        <v>2.5169142</v>
      </c>
      <c r="F117" t="s">
        <v>17</v>
      </c>
      <c r="G117" s="17">
        <f t="shared" si="18"/>
        <v>6.1818900000000003E-2</v>
      </c>
      <c r="H117" s="17" t="str">
        <f t="shared" si="19"/>
        <v/>
      </c>
      <c r="I117" s="17" t="str">
        <f t="shared" si="20"/>
        <v/>
      </c>
      <c r="J117" s="17" t="str">
        <f t="shared" si="21"/>
        <v/>
      </c>
      <c r="K117" t="s">
        <v>17</v>
      </c>
      <c r="L117" s="17">
        <f t="shared" si="15"/>
        <v>6.1818900000000003E-2</v>
      </c>
      <c r="M117" s="17" t="str">
        <f t="shared" si="16"/>
        <v/>
      </c>
      <c r="N117" s="17" t="str">
        <f t="shared" si="17"/>
        <v/>
      </c>
    </row>
    <row r="118" spans="1:14" x14ac:dyDescent="0.35">
      <c r="A118" s="8" t="s">
        <v>199</v>
      </c>
      <c r="B118" s="9">
        <v>1.0930542999999999</v>
      </c>
      <c r="C118" s="9">
        <v>5.7157289999999999E-2</v>
      </c>
      <c r="D118" s="9">
        <v>2.3693225999999998</v>
      </c>
      <c r="E118" s="9">
        <v>-0.25745614</v>
      </c>
      <c r="F118" t="s">
        <v>17</v>
      </c>
      <c r="G118" s="17">
        <f t="shared" si="18"/>
        <v>5.7157289999999999E-2</v>
      </c>
      <c r="H118" s="17" t="str">
        <f t="shared" si="19"/>
        <v/>
      </c>
      <c r="I118" s="17" t="str">
        <f t="shared" si="20"/>
        <v/>
      </c>
      <c r="J118" s="17" t="str">
        <f t="shared" si="21"/>
        <v/>
      </c>
      <c r="K118" t="s">
        <v>17</v>
      </c>
      <c r="L118" s="17">
        <f t="shared" si="15"/>
        <v>5.7157289999999999E-2</v>
      </c>
      <c r="M118" s="17" t="str">
        <f t="shared" si="16"/>
        <v/>
      </c>
      <c r="N118" s="17" t="str">
        <f t="shared" si="17"/>
        <v/>
      </c>
    </row>
    <row r="119" spans="1:14" x14ac:dyDescent="0.35">
      <c r="A119" s="8" t="s">
        <v>217</v>
      </c>
      <c r="B119" s="9">
        <v>2.5953376000000001</v>
      </c>
      <c r="C119" s="9">
        <v>-4.4871950000000001E-2</v>
      </c>
      <c r="D119" s="9">
        <v>1.5301159</v>
      </c>
      <c r="E119" s="9">
        <v>-0.69039357000000001</v>
      </c>
      <c r="F119" t="s">
        <v>17</v>
      </c>
      <c r="G119" s="17">
        <f t="shared" si="18"/>
        <v>-4.4871950000000001E-2</v>
      </c>
      <c r="H119" s="17" t="str">
        <f t="shared" si="19"/>
        <v/>
      </c>
      <c r="I119" s="17" t="str">
        <f t="shared" si="20"/>
        <v/>
      </c>
      <c r="J119" s="17" t="str">
        <f t="shared" si="21"/>
        <v/>
      </c>
      <c r="K119" t="s">
        <v>17</v>
      </c>
      <c r="L119" s="17">
        <f t="shared" si="15"/>
        <v>-4.4871950000000001E-2</v>
      </c>
      <c r="M119" s="17" t="str">
        <f t="shared" si="16"/>
        <v/>
      </c>
      <c r="N119" s="17" t="str">
        <f t="shared" si="17"/>
        <v/>
      </c>
    </row>
    <row r="120" spans="1:14" x14ac:dyDescent="0.35">
      <c r="A120" s="8" t="s">
        <v>311</v>
      </c>
      <c r="B120" s="9">
        <v>0.47647359</v>
      </c>
      <c r="C120" s="9">
        <v>-7.4420029999999998E-2</v>
      </c>
      <c r="D120" s="9">
        <v>-0.86648544000000005</v>
      </c>
      <c r="E120" s="9">
        <v>-2.2355925999999999</v>
      </c>
      <c r="F120" t="s">
        <v>13</v>
      </c>
      <c r="G120" s="17" t="str">
        <f t="shared" si="18"/>
        <v/>
      </c>
      <c r="H120" s="17" t="str">
        <f t="shared" si="19"/>
        <v/>
      </c>
      <c r="I120" s="17">
        <f t="shared" si="20"/>
        <v>-7.4420029999999998E-2</v>
      </c>
      <c r="J120" s="17" t="str">
        <f t="shared" si="21"/>
        <v/>
      </c>
      <c r="K120" t="s">
        <v>14</v>
      </c>
      <c r="L120" s="17" t="str">
        <f t="shared" si="15"/>
        <v/>
      </c>
      <c r="M120" s="17">
        <f t="shared" si="16"/>
        <v>-7.4420029999999998E-2</v>
      </c>
      <c r="N120" s="17" t="str">
        <f t="shared" si="17"/>
        <v/>
      </c>
    </row>
    <row r="121" spans="1:14" x14ac:dyDescent="0.35">
      <c r="A121" s="8" t="s">
        <v>123</v>
      </c>
      <c r="B121" s="9">
        <v>0.20197338000000001</v>
      </c>
      <c r="C121" s="9">
        <v>-0.1069459</v>
      </c>
      <c r="D121" s="9">
        <v>-0.39157428999999999</v>
      </c>
      <c r="E121" s="9">
        <v>0.34811354999999999</v>
      </c>
      <c r="F121" t="s">
        <v>14</v>
      </c>
      <c r="G121" s="17" t="str">
        <f t="shared" si="18"/>
        <v/>
      </c>
      <c r="H121" s="17">
        <f t="shared" si="19"/>
        <v>-0.1069459</v>
      </c>
      <c r="I121" s="17" t="str">
        <f t="shared" si="20"/>
        <v/>
      </c>
      <c r="J121" s="17" t="str">
        <f t="shared" si="21"/>
        <v/>
      </c>
      <c r="K121" t="s">
        <v>14</v>
      </c>
      <c r="L121" s="17" t="str">
        <f t="shared" si="15"/>
        <v/>
      </c>
      <c r="M121" s="17">
        <f t="shared" si="16"/>
        <v>-0.1069459</v>
      </c>
      <c r="N121" s="17" t="str">
        <f t="shared" si="17"/>
        <v/>
      </c>
    </row>
    <row r="122" spans="1:14" x14ac:dyDescent="0.35">
      <c r="A122" s="8" t="s">
        <v>29</v>
      </c>
      <c r="B122" s="9">
        <v>2.3532359</v>
      </c>
      <c r="C122" s="9">
        <v>-0.14897840000000001</v>
      </c>
      <c r="D122" s="9">
        <v>1.1734172</v>
      </c>
      <c r="E122" s="9"/>
      <c r="F122" t="s">
        <v>17</v>
      </c>
      <c r="G122" s="17">
        <f t="shared" si="18"/>
        <v>-0.14897840000000001</v>
      </c>
      <c r="H122" s="17" t="str">
        <f t="shared" si="19"/>
        <v/>
      </c>
      <c r="I122" s="17" t="str">
        <f t="shared" si="20"/>
        <v/>
      </c>
      <c r="J122" s="17" t="str">
        <f t="shared" si="21"/>
        <v/>
      </c>
      <c r="K122" t="s">
        <v>10</v>
      </c>
      <c r="L122" s="17" t="str">
        <f t="shared" si="15"/>
        <v/>
      </c>
      <c r="M122" s="17" t="str">
        <f t="shared" si="16"/>
        <v/>
      </c>
      <c r="N122" s="17">
        <f t="shared" si="17"/>
        <v>-0.14897840000000001</v>
      </c>
    </row>
    <row r="123" spans="1:14" x14ac:dyDescent="0.35">
      <c r="A123" s="8" t="s">
        <v>39</v>
      </c>
      <c r="B123" s="9">
        <v>-7.469017E-2</v>
      </c>
      <c r="C123" s="9">
        <v>-0.19106292</v>
      </c>
      <c r="D123" s="9">
        <v>-8.346837E-2</v>
      </c>
      <c r="E123" s="9">
        <v>-1.3342305999999999</v>
      </c>
      <c r="F123" t="s">
        <v>14</v>
      </c>
      <c r="G123" s="17" t="str">
        <f t="shared" si="18"/>
        <v/>
      </c>
      <c r="H123" s="17">
        <f t="shared" si="19"/>
        <v>-0.19106292</v>
      </c>
      <c r="I123" s="17" t="str">
        <f t="shared" si="20"/>
        <v/>
      </c>
      <c r="J123" s="17" t="str">
        <f t="shared" si="21"/>
        <v/>
      </c>
      <c r="K123" t="s">
        <v>14</v>
      </c>
      <c r="L123" s="17" t="str">
        <f t="shared" si="15"/>
        <v/>
      </c>
      <c r="M123" s="17">
        <f t="shared" si="16"/>
        <v>-0.19106292</v>
      </c>
      <c r="N123" s="17" t="str">
        <f t="shared" si="17"/>
        <v/>
      </c>
    </row>
    <row r="124" spans="1:14" x14ac:dyDescent="0.35">
      <c r="A124" s="8" t="s">
        <v>81</v>
      </c>
      <c r="B124" s="9">
        <v>1.1671962</v>
      </c>
      <c r="C124" s="9">
        <v>-0.19598707000000001</v>
      </c>
      <c r="D124" s="9">
        <v>0.27106191000000002</v>
      </c>
      <c r="E124" s="9">
        <v>-2.4402699000000001</v>
      </c>
      <c r="F124" t="s">
        <v>14</v>
      </c>
      <c r="G124" s="17" t="str">
        <f t="shared" si="18"/>
        <v/>
      </c>
      <c r="H124" s="17">
        <f t="shared" si="19"/>
        <v>-0.19598707000000001</v>
      </c>
      <c r="I124" s="17" t="str">
        <f t="shared" si="20"/>
        <v/>
      </c>
      <c r="J124" s="17" t="str">
        <f t="shared" si="21"/>
        <v/>
      </c>
      <c r="K124" t="s">
        <v>14</v>
      </c>
      <c r="L124" s="17" t="str">
        <f t="shared" si="15"/>
        <v/>
      </c>
      <c r="M124" s="17">
        <f t="shared" si="16"/>
        <v>-0.19598707000000001</v>
      </c>
      <c r="N124" s="17" t="str">
        <f t="shared" si="17"/>
        <v/>
      </c>
    </row>
    <row r="125" spans="1:14" x14ac:dyDescent="0.35">
      <c r="A125" s="8" t="s">
        <v>293</v>
      </c>
      <c r="B125" s="9">
        <v>1.4942192000000001</v>
      </c>
      <c r="C125" s="9">
        <v>-0.19774681</v>
      </c>
      <c r="D125" s="9">
        <v>0.83697319999999997</v>
      </c>
      <c r="E125" s="9">
        <v>2.2565005</v>
      </c>
      <c r="F125" t="s">
        <v>17</v>
      </c>
      <c r="G125" s="17">
        <f t="shared" si="18"/>
        <v>-0.19774681</v>
      </c>
      <c r="H125" s="17" t="str">
        <f t="shared" si="19"/>
        <v/>
      </c>
      <c r="I125" s="17" t="str">
        <f t="shared" si="20"/>
        <v/>
      </c>
      <c r="J125" s="17" t="str">
        <f t="shared" si="21"/>
        <v/>
      </c>
      <c r="K125" t="s">
        <v>17</v>
      </c>
      <c r="L125" s="17">
        <f t="shared" si="15"/>
        <v>-0.19774681</v>
      </c>
      <c r="M125" s="17" t="str">
        <f t="shared" si="16"/>
        <v/>
      </c>
      <c r="N125" s="17" t="str">
        <f t="shared" si="17"/>
        <v/>
      </c>
    </row>
    <row r="126" spans="1:14" x14ac:dyDescent="0.35">
      <c r="A126" s="8" t="s">
        <v>279</v>
      </c>
      <c r="B126" s="9">
        <v>1.1683695000000001</v>
      </c>
      <c r="C126" s="9">
        <v>-0.25553446000000002</v>
      </c>
      <c r="D126" s="9">
        <v>0.54814589000000002</v>
      </c>
      <c r="E126" s="9">
        <v>-2.2128112999999998</v>
      </c>
      <c r="F126" t="s">
        <v>14</v>
      </c>
      <c r="G126" s="17" t="str">
        <f t="shared" si="18"/>
        <v/>
      </c>
      <c r="H126" s="17">
        <f t="shared" si="19"/>
        <v>-0.25553446000000002</v>
      </c>
      <c r="I126" s="17" t="str">
        <f t="shared" si="20"/>
        <v/>
      </c>
      <c r="J126" s="17" t="str">
        <f t="shared" si="21"/>
        <v/>
      </c>
      <c r="K126" t="s">
        <v>14</v>
      </c>
      <c r="L126" s="17" t="str">
        <f t="shared" si="15"/>
        <v/>
      </c>
      <c r="M126" s="17">
        <f t="shared" si="16"/>
        <v>-0.25553446000000002</v>
      </c>
      <c r="N126" s="17" t="str">
        <f t="shared" si="17"/>
        <v/>
      </c>
    </row>
    <row r="127" spans="1:14" x14ac:dyDescent="0.35">
      <c r="A127" s="8" t="s">
        <v>71</v>
      </c>
      <c r="B127" s="9">
        <v>2.7044940999999998</v>
      </c>
      <c r="C127" s="9">
        <v>-0.26292012999999997</v>
      </c>
      <c r="D127" s="9">
        <v>1.5550489999999999</v>
      </c>
      <c r="E127" s="9">
        <v>1.5698662000000001</v>
      </c>
      <c r="F127" t="s">
        <v>9</v>
      </c>
      <c r="G127" s="17" t="str">
        <f t="shared" si="18"/>
        <v/>
      </c>
      <c r="H127" s="17" t="str">
        <f t="shared" si="19"/>
        <v/>
      </c>
      <c r="I127" s="17" t="str">
        <f t="shared" si="20"/>
        <v/>
      </c>
      <c r="J127" s="17">
        <f t="shared" si="21"/>
        <v>-0.26292012999999997</v>
      </c>
      <c r="K127" t="s">
        <v>17</v>
      </c>
      <c r="L127" s="17">
        <f t="shared" si="15"/>
        <v>-0.26292012999999997</v>
      </c>
      <c r="M127" s="17" t="str">
        <f t="shared" si="16"/>
        <v/>
      </c>
      <c r="N127" s="17" t="str">
        <f t="shared" si="17"/>
        <v/>
      </c>
    </row>
    <row r="128" spans="1:14" x14ac:dyDescent="0.35">
      <c r="A128" s="8" t="s">
        <v>149</v>
      </c>
      <c r="B128" s="9">
        <v>0.41139355</v>
      </c>
      <c r="C128" s="9">
        <v>-0.26439801000000002</v>
      </c>
      <c r="D128" s="9">
        <v>0.79216695999999998</v>
      </c>
      <c r="E128" s="9">
        <v>0.94054073000000005</v>
      </c>
      <c r="F128" t="s">
        <v>17</v>
      </c>
      <c r="G128" s="17">
        <f t="shared" si="18"/>
        <v>-0.26439801000000002</v>
      </c>
      <c r="H128" s="17" t="str">
        <f t="shared" si="19"/>
        <v/>
      </c>
      <c r="I128" s="17" t="str">
        <f t="shared" si="20"/>
        <v/>
      </c>
      <c r="J128" s="17" t="str">
        <f t="shared" si="21"/>
        <v/>
      </c>
      <c r="K128" t="s">
        <v>14</v>
      </c>
      <c r="L128" s="17" t="str">
        <f t="shared" si="15"/>
        <v/>
      </c>
      <c r="M128" s="17">
        <f t="shared" si="16"/>
        <v>-0.26439801000000002</v>
      </c>
      <c r="N128" s="17" t="str">
        <f t="shared" si="17"/>
        <v/>
      </c>
    </row>
    <row r="129" spans="1:14" x14ac:dyDescent="0.35">
      <c r="A129" s="8" t="s">
        <v>291</v>
      </c>
      <c r="B129" s="9">
        <v>1.3660205000000001</v>
      </c>
      <c r="C129" s="9">
        <v>-0.27070335000000001</v>
      </c>
      <c r="D129" s="9">
        <v>5.8520549999999998E-2</v>
      </c>
      <c r="E129" s="9">
        <v>5.5908914999999997</v>
      </c>
      <c r="F129" t="s">
        <v>17</v>
      </c>
      <c r="G129" s="17">
        <f t="shared" si="18"/>
        <v>-0.27070335000000001</v>
      </c>
      <c r="H129" s="17" t="str">
        <f t="shared" si="19"/>
        <v/>
      </c>
      <c r="I129" s="17" t="str">
        <f t="shared" si="20"/>
        <v/>
      </c>
      <c r="J129" s="17" t="str">
        <f t="shared" si="21"/>
        <v/>
      </c>
      <c r="K129" t="s">
        <v>10</v>
      </c>
      <c r="L129" s="17" t="str">
        <f t="shared" si="15"/>
        <v/>
      </c>
      <c r="M129" s="17" t="str">
        <f t="shared" si="16"/>
        <v/>
      </c>
      <c r="N129" s="17">
        <f t="shared" si="17"/>
        <v>-0.27070335000000001</v>
      </c>
    </row>
    <row r="130" spans="1:14" x14ac:dyDescent="0.35">
      <c r="A130" s="8" t="s">
        <v>157</v>
      </c>
      <c r="B130" s="9">
        <v>1.7109220999999999</v>
      </c>
      <c r="C130" s="9">
        <v>-0.30136949000000002</v>
      </c>
      <c r="D130" s="9">
        <v>0.85830514000000002</v>
      </c>
      <c r="E130" s="9">
        <v>1.2388577999999999</v>
      </c>
      <c r="F130" t="s">
        <v>14</v>
      </c>
      <c r="G130" s="17" t="str">
        <f t="shared" si="18"/>
        <v/>
      </c>
      <c r="H130" s="17">
        <f t="shared" si="19"/>
        <v>-0.30136949000000002</v>
      </c>
      <c r="I130" s="17" t="str">
        <f t="shared" si="20"/>
        <v/>
      </c>
      <c r="J130" s="17" t="str">
        <f t="shared" si="21"/>
        <v/>
      </c>
      <c r="K130" t="s">
        <v>14</v>
      </c>
      <c r="L130" s="17" t="str">
        <f t="shared" si="15"/>
        <v/>
      </c>
      <c r="M130" s="17">
        <f t="shared" si="16"/>
        <v>-0.30136949000000002</v>
      </c>
      <c r="N130" s="17" t="str">
        <f t="shared" si="17"/>
        <v/>
      </c>
    </row>
    <row r="131" spans="1:14" x14ac:dyDescent="0.35">
      <c r="A131" s="8" t="s">
        <v>167</v>
      </c>
      <c r="B131" s="9">
        <v>-0.62477176999999995</v>
      </c>
      <c r="C131" s="9">
        <v>-0.32137199999999999</v>
      </c>
      <c r="D131" s="9">
        <v>1.0122911999999999</v>
      </c>
      <c r="E131" s="9">
        <v>-0.42353422000000002</v>
      </c>
      <c r="F131" t="s">
        <v>17</v>
      </c>
      <c r="G131" s="17">
        <f t="shared" ref="G131:G163" si="22">IF($F131=$G$2,$C131,"")</f>
        <v>-0.32137199999999999</v>
      </c>
      <c r="H131" s="17" t="str">
        <f t="shared" ref="H131:H163" si="23">IF($F131=$H$2,$C131,"")</f>
        <v/>
      </c>
      <c r="I131" s="17" t="str">
        <f t="shared" ref="I131:I163" si="24">IF($F131=$I$2,$C131,"")</f>
        <v/>
      </c>
      <c r="J131" s="17" t="str">
        <f t="shared" ref="J131:J163" si="25">IF($F131=$J$2,$C131,"")</f>
        <v/>
      </c>
      <c r="K131" t="s">
        <v>17</v>
      </c>
      <c r="L131" s="17">
        <f t="shared" si="15"/>
        <v>-0.32137199999999999</v>
      </c>
      <c r="M131" s="17" t="str">
        <f t="shared" si="16"/>
        <v/>
      </c>
      <c r="N131" s="17" t="str">
        <f t="shared" si="17"/>
        <v/>
      </c>
    </row>
    <row r="132" spans="1:14" x14ac:dyDescent="0.35">
      <c r="A132" s="8" t="s">
        <v>179</v>
      </c>
      <c r="B132" s="9">
        <v>-1.0327500000000001</v>
      </c>
      <c r="C132" s="9">
        <v>-0.32415244999999998</v>
      </c>
      <c r="D132" s="9">
        <v>0.84770164000000003</v>
      </c>
      <c r="E132" s="9">
        <v>3.5788183999999998</v>
      </c>
      <c r="F132" t="s">
        <v>17</v>
      </c>
      <c r="G132" s="17">
        <f t="shared" si="22"/>
        <v>-0.32415244999999998</v>
      </c>
      <c r="H132" s="17" t="str">
        <f t="shared" si="23"/>
        <v/>
      </c>
      <c r="I132" s="17" t="str">
        <f t="shared" si="24"/>
        <v/>
      </c>
      <c r="J132" s="17" t="str">
        <f t="shared" si="25"/>
        <v/>
      </c>
      <c r="K132" t="s">
        <v>17</v>
      </c>
      <c r="L132" s="17">
        <f t="shared" ref="L132:L163" si="26">IF($K132=$L$2,$C132,"")</f>
        <v>-0.32415244999999998</v>
      </c>
      <c r="M132" s="17" t="str">
        <f t="shared" ref="M132:M163" si="27">IF($K132=$M$2,$C132,"")</f>
        <v/>
      </c>
      <c r="N132" s="17" t="str">
        <f t="shared" ref="N132:N163" si="28">IF($K132=$N$2,$C132,"")</f>
        <v/>
      </c>
    </row>
    <row r="133" spans="1:14" x14ac:dyDescent="0.35">
      <c r="A133" s="8" t="s">
        <v>215</v>
      </c>
      <c r="B133" s="9">
        <v>1.9760124999999999</v>
      </c>
      <c r="C133" s="9">
        <v>-0.36897679999999999</v>
      </c>
      <c r="D133" s="9">
        <v>0.42457370999999999</v>
      </c>
      <c r="E133" s="9">
        <v>-1.3711203999999999</v>
      </c>
      <c r="F133" t="s">
        <v>17</v>
      </c>
      <c r="G133" s="17">
        <f t="shared" si="22"/>
        <v>-0.36897679999999999</v>
      </c>
      <c r="H133" s="17" t="str">
        <f t="shared" si="23"/>
        <v/>
      </c>
      <c r="I133" s="17" t="str">
        <f t="shared" si="24"/>
        <v/>
      </c>
      <c r="J133" s="17" t="str">
        <f t="shared" si="25"/>
        <v/>
      </c>
      <c r="K133" t="s">
        <v>10</v>
      </c>
      <c r="L133" s="17" t="str">
        <f t="shared" si="26"/>
        <v/>
      </c>
      <c r="M133" s="17" t="str">
        <f t="shared" si="27"/>
        <v/>
      </c>
      <c r="N133" s="17">
        <f t="shared" si="28"/>
        <v>-0.36897679999999999</v>
      </c>
    </row>
    <row r="134" spans="1:14" x14ac:dyDescent="0.35">
      <c r="A134" s="8" t="s">
        <v>305</v>
      </c>
      <c r="B134" s="9">
        <v>1.6412739999999999</v>
      </c>
      <c r="C134" s="9">
        <v>-0.39218599999999998</v>
      </c>
      <c r="D134" s="9">
        <v>0.69763825000000002</v>
      </c>
      <c r="E134" s="9">
        <v>3.5526968000000001</v>
      </c>
      <c r="F134" t="s">
        <v>17</v>
      </c>
      <c r="G134" s="17">
        <f t="shared" si="22"/>
        <v>-0.39218599999999998</v>
      </c>
      <c r="H134" s="17" t="str">
        <f t="shared" si="23"/>
        <v/>
      </c>
      <c r="I134" s="17" t="str">
        <f t="shared" si="24"/>
        <v/>
      </c>
      <c r="J134" s="17" t="str">
        <f t="shared" si="25"/>
        <v/>
      </c>
      <c r="K134" t="s">
        <v>17</v>
      </c>
      <c r="L134" s="17">
        <f t="shared" si="26"/>
        <v>-0.39218599999999998</v>
      </c>
      <c r="M134" s="17" t="str">
        <f t="shared" si="27"/>
        <v/>
      </c>
      <c r="N134" s="17" t="str">
        <f t="shared" si="28"/>
        <v/>
      </c>
    </row>
    <row r="135" spans="1:14" x14ac:dyDescent="0.35">
      <c r="A135" s="8" t="s">
        <v>267</v>
      </c>
      <c r="B135" s="9">
        <v>2.5294647000000001</v>
      </c>
      <c r="C135" s="9">
        <v>-0.45264120000000002</v>
      </c>
      <c r="D135" s="9">
        <v>1.4647781</v>
      </c>
      <c r="E135" s="9">
        <v>-1.1502899</v>
      </c>
      <c r="F135" t="s">
        <v>17</v>
      </c>
      <c r="G135" s="17">
        <f t="shared" si="22"/>
        <v>-0.45264120000000002</v>
      </c>
      <c r="H135" s="17" t="str">
        <f t="shared" si="23"/>
        <v/>
      </c>
      <c r="I135" s="17" t="str">
        <f t="shared" si="24"/>
        <v/>
      </c>
      <c r="J135" s="17" t="str">
        <f t="shared" si="25"/>
        <v/>
      </c>
      <c r="K135" t="s">
        <v>10</v>
      </c>
      <c r="L135" s="17" t="str">
        <f t="shared" si="26"/>
        <v/>
      </c>
      <c r="M135" s="17" t="str">
        <f t="shared" si="27"/>
        <v/>
      </c>
      <c r="N135" s="17">
        <f t="shared" si="28"/>
        <v>-0.45264120000000002</v>
      </c>
    </row>
    <row r="136" spans="1:14" x14ac:dyDescent="0.35">
      <c r="A136" s="8" t="s">
        <v>159</v>
      </c>
      <c r="B136" s="9">
        <v>-1.8066624</v>
      </c>
      <c r="C136" s="9">
        <v>-0.49829955999999997</v>
      </c>
      <c r="D136" s="9">
        <v>-0.47501125</v>
      </c>
      <c r="E136" s="9">
        <v>2.1712510000000001E-2</v>
      </c>
      <c r="F136" t="s">
        <v>9</v>
      </c>
      <c r="G136" s="17" t="str">
        <f t="shared" si="22"/>
        <v/>
      </c>
      <c r="H136" s="17" t="str">
        <f t="shared" si="23"/>
        <v/>
      </c>
      <c r="I136" s="17" t="str">
        <f t="shared" si="24"/>
        <v/>
      </c>
      <c r="J136" s="17">
        <f t="shared" si="25"/>
        <v>-0.49829955999999997</v>
      </c>
      <c r="K136" t="s">
        <v>17</v>
      </c>
      <c r="L136" s="17">
        <f t="shared" si="26"/>
        <v>-0.49829955999999997</v>
      </c>
      <c r="M136" s="17" t="str">
        <f t="shared" si="27"/>
        <v/>
      </c>
      <c r="N136" s="17" t="str">
        <f t="shared" si="28"/>
        <v/>
      </c>
    </row>
    <row r="137" spans="1:14" x14ac:dyDescent="0.35">
      <c r="A137" s="8" t="s">
        <v>21</v>
      </c>
      <c r="B137" s="9">
        <v>-0.30295491000000002</v>
      </c>
      <c r="C137" s="9">
        <v>-0.56392058</v>
      </c>
      <c r="D137" s="9">
        <v>-0.39331693000000001</v>
      </c>
      <c r="E137" s="9">
        <v>3.3762900000000001E-3</v>
      </c>
      <c r="F137" t="s">
        <v>13</v>
      </c>
      <c r="G137" s="17" t="str">
        <f t="shared" si="22"/>
        <v/>
      </c>
      <c r="H137" s="17" t="str">
        <f t="shared" si="23"/>
        <v/>
      </c>
      <c r="I137" s="17">
        <f t="shared" si="24"/>
        <v>-0.56392058</v>
      </c>
      <c r="J137" s="17" t="str">
        <f t="shared" si="25"/>
        <v/>
      </c>
      <c r="K137" t="s">
        <v>17</v>
      </c>
      <c r="L137" s="17">
        <f t="shared" si="26"/>
        <v>-0.56392058</v>
      </c>
      <c r="M137" s="17" t="str">
        <f t="shared" si="27"/>
        <v/>
      </c>
      <c r="N137" s="17" t="str">
        <f t="shared" si="28"/>
        <v/>
      </c>
    </row>
    <row r="138" spans="1:14" x14ac:dyDescent="0.35">
      <c r="A138" s="8" t="s">
        <v>309</v>
      </c>
      <c r="B138" s="9">
        <v>0.64501229999999998</v>
      </c>
      <c r="C138" s="9">
        <v>-0.56714469000000001</v>
      </c>
      <c r="D138" s="9">
        <v>-0.40328097000000002</v>
      </c>
      <c r="E138" s="9">
        <v>6.8256830000000004E-2</v>
      </c>
      <c r="F138" t="s">
        <v>17</v>
      </c>
      <c r="G138" s="17">
        <f t="shared" si="22"/>
        <v>-0.56714469000000001</v>
      </c>
      <c r="H138" s="17" t="str">
        <f t="shared" si="23"/>
        <v/>
      </c>
      <c r="I138" s="17" t="str">
        <f t="shared" si="24"/>
        <v/>
      </c>
      <c r="J138" s="17" t="str">
        <f t="shared" si="25"/>
        <v/>
      </c>
      <c r="K138" t="s">
        <v>10</v>
      </c>
      <c r="L138" s="17" t="str">
        <f t="shared" si="26"/>
        <v/>
      </c>
      <c r="M138" s="17" t="str">
        <f t="shared" si="27"/>
        <v/>
      </c>
      <c r="N138" s="17">
        <f t="shared" si="28"/>
        <v>-0.56714469000000001</v>
      </c>
    </row>
    <row r="139" spans="1:14" x14ac:dyDescent="0.35">
      <c r="A139" s="8" t="s">
        <v>259</v>
      </c>
      <c r="B139" s="9">
        <v>-0.29830866</v>
      </c>
      <c r="C139" s="9">
        <v>-0.68483989999999995</v>
      </c>
      <c r="D139" s="9">
        <v>0.46827639999999998</v>
      </c>
      <c r="E139" s="9">
        <v>4.720767E-2</v>
      </c>
      <c r="F139" t="s">
        <v>14</v>
      </c>
      <c r="G139" s="17" t="str">
        <f t="shared" si="22"/>
        <v/>
      </c>
      <c r="H139" s="17">
        <f t="shared" si="23"/>
        <v>-0.68483989999999995</v>
      </c>
      <c r="I139" s="17" t="str">
        <f t="shared" si="24"/>
        <v/>
      </c>
      <c r="J139" s="17" t="str">
        <f t="shared" si="25"/>
        <v/>
      </c>
      <c r="K139" t="s">
        <v>14</v>
      </c>
      <c r="L139" s="17" t="str">
        <f t="shared" si="26"/>
        <v/>
      </c>
      <c r="M139" s="17">
        <f t="shared" si="27"/>
        <v>-0.68483989999999995</v>
      </c>
      <c r="N139" s="17" t="str">
        <f t="shared" si="28"/>
        <v/>
      </c>
    </row>
    <row r="140" spans="1:14" x14ac:dyDescent="0.35">
      <c r="A140" s="8" t="s">
        <v>317</v>
      </c>
      <c r="B140" s="9">
        <v>1.5705076</v>
      </c>
      <c r="C140" s="9">
        <v>-0.69917998999999997</v>
      </c>
      <c r="D140" s="9">
        <v>-0.23447454000000001</v>
      </c>
      <c r="E140" s="9">
        <v>0.83152996999999995</v>
      </c>
      <c r="F140" t="s">
        <v>17</v>
      </c>
      <c r="G140" s="17">
        <f t="shared" si="22"/>
        <v>-0.69917998999999997</v>
      </c>
      <c r="H140" s="17" t="str">
        <f t="shared" si="23"/>
        <v/>
      </c>
      <c r="I140" s="17" t="str">
        <f t="shared" si="24"/>
        <v/>
      </c>
      <c r="J140" s="17" t="str">
        <f t="shared" si="25"/>
        <v/>
      </c>
      <c r="K140" t="s">
        <v>17</v>
      </c>
      <c r="L140" s="17">
        <f t="shared" si="26"/>
        <v>-0.69917998999999997</v>
      </c>
      <c r="M140" s="17" t="str">
        <f t="shared" si="27"/>
        <v/>
      </c>
      <c r="N140" s="17" t="str">
        <f t="shared" si="28"/>
        <v/>
      </c>
    </row>
    <row r="141" spans="1:14" x14ac:dyDescent="0.35">
      <c r="A141" s="8" t="s">
        <v>261</v>
      </c>
      <c r="B141" s="9">
        <v>-0.34573047000000001</v>
      </c>
      <c r="C141" s="9">
        <v>-0.86523729999999999</v>
      </c>
      <c r="D141" s="9">
        <v>-0.35112832999999999</v>
      </c>
      <c r="E141" s="9">
        <v>0.24262152000000001</v>
      </c>
      <c r="F141" t="s">
        <v>9</v>
      </c>
      <c r="G141" s="17" t="str">
        <f t="shared" si="22"/>
        <v/>
      </c>
      <c r="H141" s="17" t="str">
        <f t="shared" si="23"/>
        <v/>
      </c>
      <c r="I141" s="17" t="str">
        <f t="shared" si="24"/>
        <v/>
      </c>
      <c r="J141" s="17">
        <f t="shared" si="25"/>
        <v>-0.86523729999999999</v>
      </c>
      <c r="K141" t="s">
        <v>14</v>
      </c>
      <c r="L141" s="17" t="str">
        <f t="shared" si="26"/>
        <v/>
      </c>
      <c r="M141" s="17">
        <f t="shared" si="27"/>
        <v>-0.86523729999999999</v>
      </c>
      <c r="N141" s="17" t="str">
        <f t="shared" si="28"/>
        <v/>
      </c>
    </row>
    <row r="142" spans="1:14" x14ac:dyDescent="0.35">
      <c r="A142" s="8" t="s">
        <v>211</v>
      </c>
      <c r="B142" s="9">
        <v>1.4414416999999999</v>
      </c>
      <c r="C142" s="9">
        <v>-0.91370448999999998</v>
      </c>
      <c r="D142" s="9">
        <v>0.74405277999999997</v>
      </c>
      <c r="E142" s="9">
        <v>-0.93169732999999999</v>
      </c>
      <c r="F142" t="s">
        <v>9</v>
      </c>
      <c r="G142" s="17" t="str">
        <f t="shared" si="22"/>
        <v/>
      </c>
      <c r="H142" s="17" t="str">
        <f t="shared" si="23"/>
        <v/>
      </c>
      <c r="I142" s="17" t="str">
        <f t="shared" si="24"/>
        <v/>
      </c>
      <c r="J142" s="17">
        <f t="shared" si="25"/>
        <v>-0.91370448999999998</v>
      </c>
      <c r="K142" t="s">
        <v>17</v>
      </c>
      <c r="L142" s="17">
        <f t="shared" si="26"/>
        <v>-0.91370448999999998</v>
      </c>
      <c r="M142" s="17" t="str">
        <f t="shared" si="27"/>
        <v/>
      </c>
      <c r="N142" s="17" t="str">
        <f t="shared" si="28"/>
        <v/>
      </c>
    </row>
    <row r="143" spans="1:14" x14ac:dyDescent="0.35">
      <c r="A143" s="8" t="s">
        <v>41</v>
      </c>
      <c r="B143" s="9">
        <v>0.77171710999999998</v>
      </c>
      <c r="C143" s="9">
        <v>-0.92849621999999998</v>
      </c>
      <c r="D143" s="9">
        <v>0.81614260000000005</v>
      </c>
      <c r="E143" s="9">
        <v>-1.0998824</v>
      </c>
      <c r="F143" t="s">
        <v>9</v>
      </c>
      <c r="G143" s="17" t="str">
        <f t="shared" si="22"/>
        <v/>
      </c>
      <c r="H143" s="17" t="str">
        <f t="shared" si="23"/>
        <v/>
      </c>
      <c r="I143" s="17" t="str">
        <f t="shared" si="24"/>
        <v/>
      </c>
      <c r="J143" s="17">
        <f t="shared" si="25"/>
        <v>-0.92849621999999998</v>
      </c>
      <c r="K143" t="s">
        <v>17</v>
      </c>
      <c r="L143" s="17">
        <f t="shared" si="26"/>
        <v>-0.92849621999999998</v>
      </c>
      <c r="M143" s="17" t="str">
        <f t="shared" si="27"/>
        <v/>
      </c>
      <c r="N143" s="17" t="str">
        <f t="shared" si="28"/>
        <v/>
      </c>
    </row>
    <row r="144" spans="1:14" x14ac:dyDescent="0.35">
      <c r="A144" s="8" t="s">
        <v>63</v>
      </c>
      <c r="B144" s="9">
        <v>0.69995229000000003</v>
      </c>
      <c r="C144" s="9">
        <v>-1.0236997999999999</v>
      </c>
      <c r="D144" s="9">
        <v>0.76774677000000002</v>
      </c>
      <c r="E144" s="9">
        <v>1.0666378000000001</v>
      </c>
      <c r="F144" t="s">
        <v>17</v>
      </c>
      <c r="G144" s="17">
        <f t="shared" si="22"/>
        <v>-1.0236997999999999</v>
      </c>
      <c r="H144" s="17" t="str">
        <f t="shared" si="23"/>
        <v/>
      </c>
      <c r="I144" s="17" t="str">
        <f t="shared" si="24"/>
        <v/>
      </c>
      <c r="J144" s="17" t="str">
        <f t="shared" si="25"/>
        <v/>
      </c>
      <c r="K144" t="s">
        <v>17</v>
      </c>
      <c r="L144" s="17">
        <f t="shared" si="26"/>
        <v>-1.0236997999999999</v>
      </c>
      <c r="M144" s="17" t="str">
        <f t="shared" si="27"/>
        <v/>
      </c>
      <c r="N144" s="17" t="str">
        <f t="shared" si="28"/>
        <v/>
      </c>
    </row>
    <row r="145" spans="1:14" x14ac:dyDescent="0.35">
      <c r="A145" s="8" t="s">
        <v>263</v>
      </c>
      <c r="B145" s="9">
        <v>3.1941972000000001</v>
      </c>
      <c r="C145" s="9">
        <v>-1.1316149</v>
      </c>
      <c r="D145" s="9">
        <v>-0.34665443000000001</v>
      </c>
      <c r="E145" s="9">
        <v>5.1447434000000003</v>
      </c>
      <c r="F145" t="s">
        <v>17</v>
      </c>
      <c r="G145" s="17">
        <f t="shared" si="22"/>
        <v>-1.1316149</v>
      </c>
      <c r="H145" s="17" t="str">
        <f t="shared" si="23"/>
        <v/>
      </c>
      <c r="I145" s="17" t="str">
        <f t="shared" si="24"/>
        <v/>
      </c>
      <c r="J145" s="17" t="str">
        <f t="shared" si="25"/>
        <v/>
      </c>
      <c r="K145" t="s">
        <v>10</v>
      </c>
      <c r="L145" s="17" t="str">
        <f t="shared" si="26"/>
        <v/>
      </c>
      <c r="M145" s="17" t="str">
        <f t="shared" si="27"/>
        <v/>
      </c>
      <c r="N145" s="17">
        <f t="shared" si="28"/>
        <v>-1.1316149</v>
      </c>
    </row>
    <row r="146" spans="1:14" x14ac:dyDescent="0.35">
      <c r="A146" s="8" t="s">
        <v>241</v>
      </c>
      <c r="B146" s="9">
        <v>-0.22742224999999999</v>
      </c>
      <c r="C146" s="9">
        <v>-1.1797850999999999</v>
      </c>
      <c r="D146" s="9">
        <v>0.33282492000000002</v>
      </c>
      <c r="E146" s="9">
        <v>1.8052089</v>
      </c>
      <c r="F146" t="s">
        <v>17</v>
      </c>
      <c r="G146" s="17">
        <f t="shared" si="22"/>
        <v>-1.1797850999999999</v>
      </c>
      <c r="H146" s="17" t="str">
        <f t="shared" si="23"/>
        <v/>
      </c>
      <c r="I146" s="17" t="str">
        <f t="shared" si="24"/>
        <v/>
      </c>
      <c r="J146" s="17" t="str">
        <f t="shared" si="25"/>
        <v/>
      </c>
      <c r="K146" t="s">
        <v>17</v>
      </c>
      <c r="L146" s="17">
        <f t="shared" si="26"/>
        <v>-1.1797850999999999</v>
      </c>
      <c r="M146" s="17" t="str">
        <f t="shared" si="27"/>
        <v/>
      </c>
      <c r="N146" s="17" t="str">
        <f t="shared" si="28"/>
        <v/>
      </c>
    </row>
    <row r="147" spans="1:14" x14ac:dyDescent="0.35">
      <c r="A147" s="8" t="s">
        <v>115</v>
      </c>
      <c r="B147" s="9">
        <v>1.3333917</v>
      </c>
      <c r="C147" s="9">
        <v>-1.1942140999999999</v>
      </c>
      <c r="D147" s="9">
        <v>1.7544704</v>
      </c>
      <c r="E147" s="9">
        <v>1.1196933</v>
      </c>
      <c r="F147" t="s">
        <v>17</v>
      </c>
      <c r="G147" s="17">
        <f t="shared" si="22"/>
        <v>-1.1942140999999999</v>
      </c>
      <c r="H147" s="17" t="str">
        <f t="shared" si="23"/>
        <v/>
      </c>
      <c r="I147" s="17" t="str">
        <f t="shared" si="24"/>
        <v/>
      </c>
      <c r="J147" s="17" t="str">
        <f t="shared" si="25"/>
        <v/>
      </c>
      <c r="K147" t="s">
        <v>17</v>
      </c>
      <c r="L147" s="17">
        <f t="shared" si="26"/>
        <v>-1.1942140999999999</v>
      </c>
      <c r="M147" s="17" t="str">
        <f t="shared" si="27"/>
        <v/>
      </c>
      <c r="N147" s="17" t="str">
        <f t="shared" si="28"/>
        <v/>
      </c>
    </row>
    <row r="148" spans="1:14" x14ac:dyDescent="0.35">
      <c r="A148" s="8" t="s">
        <v>269</v>
      </c>
      <c r="B148" s="9">
        <v>-7.7725779999999994E-2</v>
      </c>
      <c r="C148" s="9">
        <v>-1.4047177</v>
      </c>
      <c r="D148" s="9">
        <v>0.86435342000000004</v>
      </c>
      <c r="E148" s="9">
        <v>1.8724152999999999</v>
      </c>
      <c r="F148" t="s">
        <v>17</v>
      </c>
      <c r="G148" s="17">
        <f t="shared" si="22"/>
        <v>-1.4047177</v>
      </c>
      <c r="H148" s="17" t="str">
        <f t="shared" si="23"/>
        <v/>
      </c>
      <c r="I148" s="17" t="str">
        <f t="shared" si="24"/>
        <v/>
      </c>
      <c r="J148" s="17" t="str">
        <f t="shared" si="25"/>
        <v/>
      </c>
      <c r="K148" t="s">
        <v>17</v>
      </c>
      <c r="L148" s="17">
        <f t="shared" si="26"/>
        <v>-1.4047177</v>
      </c>
      <c r="M148" s="17" t="str">
        <f t="shared" si="27"/>
        <v/>
      </c>
      <c r="N148" s="17" t="str">
        <f t="shared" si="28"/>
        <v/>
      </c>
    </row>
    <row r="149" spans="1:14" x14ac:dyDescent="0.35">
      <c r="A149" s="8" t="s">
        <v>117</v>
      </c>
      <c r="B149" s="9">
        <v>0.33724200999999998</v>
      </c>
      <c r="C149" s="9">
        <v>-1.5284469999999999</v>
      </c>
      <c r="D149" s="9">
        <v>-1.1744983</v>
      </c>
      <c r="E149" s="9">
        <v>0.13766516000000001</v>
      </c>
      <c r="F149" t="s">
        <v>17</v>
      </c>
      <c r="G149" s="17">
        <f t="shared" si="22"/>
        <v>-1.5284469999999999</v>
      </c>
      <c r="H149" s="17" t="str">
        <f t="shared" si="23"/>
        <v/>
      </c>
      <c r="I149" s="17" t="str">
        <f t="shared" si="24"/>
        <v/>
      </c>
      <c r="J149" s="17" t="str">
        <f t="shared" si="25"/>
        <v/>
      </c>
      <c r="K149" t="s">
        <v>10</v>
      </c>
      <c r="L149" s="17" t="str">
        <f t="shared" si="26"/>
        <v/>
      </c>
      <c r="M149" s="17" t="str">
        <f t="shared" si="27"/>
        <v/>
      </c>
      <c r="N149" s="17">
        <f t="shared" si="28"/>
        <v>-1.5284469999999999</v>
      </c>
    </row>
    <row r="150" spans="1:14" x14ac:dyDescent="0.35">
      <c r="A150" s="8" t="s">
        <v>147</v>
      </c>
      <c r="B150" s="9">
        <v>-0.7345315</v>
      </c>
      <c r="C150" s="9">
        <v>-2.6590644999999999</v>
      </c>
      <c r="D150" s="9">
        <v>0.38067437999999998</v>
      </c>
      <c r="E150" s="9">
        <v>-6.79284E-2</v>
      </c>
      <c r="F150" t="s">
        <v>14</v>
      </c>
      <c r="G150" s="17" t="str">
        <f t="shared" si="22"/>
        <v/>
      </c>
      <c r="H150" s="17">
        <f t="shared" si="23"/>
        <v>-2.6590644999999999</v>
      </c>
      <c r="I150" s="17" t="str">
        <f t="shared" si="24"/>
        <v/>
      </c>
      <c r="J150" s="17" t="str">
        <f t="shared" si="25"/>
        <v/>
      </c>
      <c r="K150" t="s">
        <v>14</v>
      </c>
      <c r="L150" s="17" t="str">
        <f t="shared" si="26"/>
        <v/>
      </c>
      <c r="M150" s="17">
        <f t="shared" si="27"/>
        <v>-2.6590644999999999</v>
      </c>
      <c r="N150" s="17" t="str">
        <f t="shared" si="28"/>
        <v/>
      </c>
    </row>
    <row r="151" spans="1:14" x14ac:dyDescent="0.35">
      <c r="A151" s="8" t="s">
        <v>133</v>
      </c>
      <c r="B151" s="9">
        <v>1.8376675</v>
      </c>
      <c r="C151" s="9">
        <v>-2.8098744999999998</v>
      </c>
      <c r="D151" s="9">
        <v>2.7779954999999998</v>
      </c>
      <c r="E151" s="9">
        <v>-0.31642556999999999</v>
      </c>
      <c r="F151" t="s">
        <v>17</v>
      </c>
      <c r="G151" s="17">
        <f t="shared" si="22"/>
        <v>-2.8098744999999998</v>
      </c>
      <c r="H151" s="17" t="str">
        <f t="shared" si="23"/>
        <v/>
      </c>
      <c r="I151" s="17" t="str">
        <f t="shared" si="24"/>
        <v/>
      </c>
      <c r="J151" s="17" t="str">
        <f t="shared" si="25"/>
        <v/>
      </c>
      <c r="K151" t="s">
        <v>17</v>
      </c>
      <c r="L151" s="17">
        <f t="shared" si="26"/>
        <v>-2.8098744999999998</v>
      </c>
      <c r="M151" s="17" t="str">
        <f t="shared" si="27"/>
        <v/>
      </c>
      <c r="N151" s="17" t="str">
        <f t="shared" si="28"/>
        <v/>
      </c>
    </row>
    <row r="152" spans="1:14" x14ac:dyDescent="0.35">
      <c r="A152" s="8" t="s">
        <v>37</v>
      </c>
      <c r="B152" s="9">
        <v>1.1998696</v>
      </c>
      <c r="C152" s="9">
        <v>-2.8277055999999998</v>
      </c>
      <c r="D152" s="9">
        <v>1.3742421</v>
      </c>
      <c r="E152" s="9">
        <v>2.3313456000000001</v>
      </c>
      <c r="F152" t="s">
        <v>17</v>
      </c>
      <c r="G152" s="17">
        <f t="shared" si="22"/>
        <v>-2.8277055999999998</v>
      </c>
      <c r="H152" s="17" t="str">
        <f t="shared" si="23"/>
        <v/>
      </c>
      <c r="I152" s="17" t="str">
        <f t="shared" si="24"/>
        <v/>
      </c>
      <c r="J152" s="17" t="str">
        <f t="shared" si="25"/>
        <v/>
      </c>
      <c r="K152" t="s">
        <v>10</v>
      </c>
      <c r="L152" s="17" t="str">
        <f t="shared" si="26"/>
        <v/>
      </c>
      <c r="M152" s="17" t="str">
        <f t="shared" si="27"/>
        <v/>
      </c>
      <c r="N152" s="17">
        <f t="shared" si="28"/>
        <v>-2.8277055999999998</v>
      </c>
    </row>
    <row r="153" spans="1:14" x14ac:dyDescent="0.35">
      <c r="A153" s="8" t="s">
        <v>271</v>
      </c>
      <c r="B153" s="9">
        <v>1.9285706</v>
      </c>
      <c r="C153" s="9">
        <v>-2.8787147000000002</v>
      </c>
      <c r="D153" s="9">
        <v>1.4344458</v>
      </c>
      <c r="E153" s="9">
        <v>1.410545E-2</v>
      </c>
      <c r="F153" t="s">
        <v>17</v>
      </c>
      <c r="G153" s="17">
        <f t="shared" si="22"/>
        <v>-2.8787147000000002</v>
      </c>
      <c r="H153" s="17" t="str">
        <f t="shared" si="23"/>
        <v/>
      </c>
      <c r="I153" s="17" t="str">
        <f t="shared" si="24"/>
        <v/>
      </c>
      <c r="J153" s="17" t="str">
        <f t="shared" si="25"/>
        <v/>
      </c>
      <c r="K153" t="s">
        <v>10</v>
      </c>
      <c r="L153" s="17" t="str">
        <f t="shared" si="26"/>
        <v/>
      </c>
      <c r="M153" s="17" t="str">
        <f t="shared" si="27"/>
        <v/>
      </c>
      <c r="N153" s="17">
        <f t="shared" si="28"/>
        <v>-2.8787147000000002</v>
      </c>
    </row>
    <row r="154" spans="1:14" x14ac:dyDescent="0.35">
      <c r="A154" s="8" t="s">
        <v>197</v>
      </c>
      <c r="B154" s="9">
        <v>-2.9280743</v>
      </c>
      <c r="C154" s="9">
        <v>-2.9363345000000001</v>
      </c>
      <c r="D154" s="9">
        <v>1.4580149</v>
      </c>
      <c r="E154" s="9">
        <v>-0.28173693999999999</v>
      </c>
      <c r="F154" t="s">
        <v>17</v>
      </c>
      <c r="G154" s="17">
        <f t="shared" si="22"/>
        <v>-2.9363345000000001</v>
      </c>
      <c r="H154" s="17" t="str">
        <f t="shared" si="23"/>
        <v/>
      </c>
      <c r="I154" s="17" t="str">
        <f t="shared" si="24"/>
        <v/>
      </c>
      <c r="J154" s="17" t="str">
        <f t="shared" si="25"/>
        <v/>
      </c>
      <c r="K154" t="s">
        <v>17</v>
      </c>
      <c r="L154" s="17">
        <f t="shared" si="26"/>
        <v>-2.9363345000000001</v>
      </c>
      <c r="M154" s="17" t="str">
        <f t="shared" si="27"/>
        <v/>
      </c>
      <c r="N154" s="17" t="str">
        <f t="shared" si="28"/>
        <v/>
      </c>
    </row>
    <row r="155" spans="1:14" x14ac:dyDescent="0.35">
      <c r="A155" s="8" t="s">
        <v>137</v>
      </c>
      <c r="B155" s="9">
        <v>0.56465299999999996</v>
      </c>
      <c r="C155" s="9">
        <v>-3.1743896999999999</v>
      </c>
      <c r="D155" s="9">
        <v>3.8730791</v>
      </c>
      <c r="E155" s="9"/>
      <c r="F155" t="s">
        <v>17</v>
      </c>
      <c r="G155" s="17">
        <f t="shared" si="22"/>
        <v>-3.1743896999999999</v>
      </c>
      <c r="H155" s="17" t="str">
        <f t="shared" si="23"/>
        <v/>
      </c>
      <c r="I155" s="17" t="str">
        <f t="shared" si="24"/>
        <v/>
      </c>
      <c r="J155" s="17" t="str">
        <f t="shared" si="25"/>
        <v/>
      </c>
      <c r="K155" t="s">
        <v>10</v>
      </c>
      <c r="L155" s="17" t="str">
        <f t="shared" si="26"/>
        <v/>
      </c>
      <c r="M155" s="17" t="str">
        <f t="shared" si="27"/>
        <v/>
      </c>
      <c r="N155" s="17">
        <f t="shared" si="28"/>
        <v>-3.1743896999999999</v>
      </c>
    </row>
    <row r="156" spans="1:14" x14ac:dyDescent="0.35">
      <c r="A156" s="8" t="s">
        <v>295</v>
      </c>
      <c r="B156" s="9">
        <v>-0.51282110000000003</v>
      </c>
      <c r="C156" s="9">
        <v>-3.6252323999999998</v>
      </c>
      <c r="D156" s="9">
        <v>-1.0030462</v>
      </c>
      <c r="E156" s="9">
        <v>6.0346943</v>
      </c>
      <c r="F156" t="s">
        <v>13</v>
      </c>
      <c r="G156" s="17" t="str">
        <f t="shared" si="22"/>
        <v/>
      </c>
      <c r="H156" s="17" t="str">
        <f t="shared" si="23"/>
        <v/>
      </c>
      <c r="I156" s="17">
        <f t="shared" si="24"/>
        <v>-3.6252323999999998</v>
      </c>
      <c r="J156" s="17" t="str">
        <f t="shared" si="25"/>
        <v/>
      </c>
      <c r="K156" t="s">
        <v>17</v>
      </c>
      <c r="L156" s="17">
        <f t="shared" si="26"/>
        <v>-3.6252323999999998</v>
      </c>
      <c r="M156" s="17" t="str">
        <f t="shared" si="27"/>
        <v/>
      </c>
      <c r="N156" s="17" t="str">
        <f t="shared" si="28"/>
        <v/>
      </c>
    </row>
    <row r="157" spans="1:14" x14ac:dyDescent="0.35">
      <c r="A157" s="8" t="s">
        <v>193</v>
      </c>
      <c r="B157" s="9">
        <v>-0.31125924999999999</v>
      </c>
      <c r="C157" s="9">
        <v>-3.7120989999999998</v>
      </c>
      <c r="D157" s="9">
        <v>-1.0486504000000001</v>
      </c>
      <c r="E157" s="9">
        <v>-0.32677193999999998</v>
      </c>
      <c r="F157" t="s">
        <v>13</v>
      </c>
      <c r="G157" s="17" t="str">
        <f t="shared" si="22"/>
        <v/>
      </c>
      <c r="H157" s="17" t="str">
        <f t="shared" si="23"/>
        <v/>
      </c>
      <c r="I157" s="17">
        <f t="shared" si="24"/>
        <v>-3.7120989999999998</v>
      </c>
      <c r="J157" s="17" t="str">
        <f t="shared" si="25"/>
        <v/>
      </c>
      <c r="K157" t="s">
        <v>14</v>
      </c>
      <c r="L157" s="17" t="str">
        <f t="shared" si="26"/>
        <v/>
      </c>
      <c r="M157" s="17">
        <f t="shared" si="27"/>
        <v>-3.7120989999999998</v>
      </c>
      <c r="N157" s="17" t="str">
        <f t="shared" si="28"/>
        <v/>
      </c>
    </row>
    <row r="158" spans="1:14" x14ac:dyDescent="0.35">
      <c r="A158" s="8" t="s">
        <v>297</v>
      </c>
      <c r="B158" s="9">
        <v>8.5826650000000004E-2</v>
      </c>
      <c r="C158" s="9">
        <v>-3.9230282000000001</v>
      </c>
      <c r="D158" s="9">
        <v>-4.3460079999999998E-2</v>
      </c>
      <c r="E158" s="9">
        <v>6.7083624999999998</v>
      </c>
      <c r="F158" t="s">
        <v>17</v>
      </c>
      <c r="G158" s="17">
        <f t="shared" si="22"/>
        <v>-3.9230282000000001</v>
      </c>
      <c r="H158" s="17" t="str">
        <f t="shared" si="23"/>
        <v/>
      </c>
      <c r="I158" s="17" t="str">
        <f t="shared" si="24"/>
        <v/>
      </c>
      <c r="J158" s="17" t="str">
        <f t="shared" si="25"/>
        <v/>
      </c>
      <c r="K158" t="s">
        <v>17</v>
      </c>
      <c r="L158" s="17">
        <f t="shared" si="26"/>
        <v>-3.9230282000000001</v>
      </c>
      <c r="M158" s="17" t="str">
        <f t="shared" si="27"/>
        <v/>
      </c>
      <c r="N158" s="17" t="str">
        <f t="shared" si="28"/>
        <v/>
      </c>
    </row>
    <row r="159" spans="1:14" x14ac:dyDescent="0.35">
      <c r="A159" s="8" t="s">
        <v>163</v>
      </c>
      <c r="B159" s="9">
        <v>-1.7466229</v>
      </c>
      <c r="C159" s="9">
        <v>-4.2170294999999998</v>
      </c>
      <c r="D159" s="9">
        <v>-0.43756816999999998</v>
      </c>
      <c r="E159" s="9">
        <v>-1.2025186999999999</v>
      </c>
      <c r="F159" t="s">
        <v>13</v>
      </c>
      <c r="G159" s="17" t="str">
        <f t="shared" si="22"/>
        <v/>
      </c>
      <c r="H159" s="17" t="str">
        <f t="shared" si="23"/>
        <v/>
      </c>
      <c r="I159" s="17">
        <f t="shared" si="24"/>
        <v>-4.2170294999999998</v>
      </c>
      <c r="J159" s="17" t="str">
        <f t="shared" si="25"/>
        <v/>
      </c>
      <c r="K159" t="s">
        <v>17</v>
      </c>
      <c r="L159" s="17">
        <f t="shared" si="26"/>
        <v>-4.2170294999999998</v>
      </c>
      <c r="M159" s="17" t="str">
        <f t="shared" si="27"/>
        <v/>
      </c>
      <c r="N159" s="17" t="str">
        <f t="shared" si="28"/>
        <v/>
      </c>
    </row>
    <row r="160" spans="1:14" x14ac:dyDescent="0.35">
      <c r="A160" s="8" t="s">
        <v>325</v>
      </c>
      <c r="B160" s="9">
        <v>4.2116023</v>
      </c>
      <c r="C160" s="9">
        <v>-4.4329939999999999</v>
      </c>
      <c r="D160" s="9">
        <v>-1.7754989000000001</v>
      </c>
      <c r="E160" s="9">
        <v>6.3303668999999996</v>
      </c>
      <c r="F160" t="s">
        <v>17</v>
      </c>
      <c r="G160" s="17">
        <f t="shared" si="22"/>
        <v>-4.4329939999999999</v>
      </c>
      <c r="H160" s="17" t="str">
        <f t="shared" si="23"/>
        <v/>
      </c>
      <c r="I160" s="17" t="str">
        <f t="shared" si="24"/>
        <v/>
      </c>
      <c r="J160" s="17" t="str">
        <f t="shared" si="25"/>
        <v/>
      </c>
      <c r="K160" t="s">
        <v>17</v>
      </c>
      <c r="L160" s="17">
        <f t="shared" si="26"/>
        <v>-4.4329939999999999</v>
      </c>
      <c r="M160" s="17" t="str">
        <f t="shared" si="27"/>
        <v/>
      </c>
      <c r="N160" s="17" t="str">
        <f t="shared" si="28"/>
        <v/>
      </c>
    </row>
    <row r="161" spans="1:14" x14ac:dyDescent="0.35">
      <c r="A161" s="8" t="s">
        <v>105</v>
      </c>
      <c r="B161" s="9">
        <v>0.34507434999999997</v>
      </c>
      <c r="C161" s="9">
        <v>-4.9666284999999997</v>
      </c>
      <c r="D161" s="9">
        <v>-0.79836026999999998</v>
      </c>
      <c r="E161" s="9">
        <v>7.9303110999999999</v>
      </c>
      <c r="F161" t="s">
        <v>17</v>
      </c>
      <c r="G161" s="17">
        <f t="shared" si="22"/>
        <v>-4.9666284999999997</v>
      </c>
      <c r="H161" s="17" t="str">
        <f t="shared" si="23"/>
        <v/>
      </c>
      <c r="I161" s="17" t="str">
        <f t="shared" si="24"/>
        <v/>
      </c>
      <c r="J161" s="17" t="str">
        <f t="shared" si="25"/>
        <v/>
      </c>
      <c r="K161" t="s">
        <v>17</v>
      </c>
      <c r="L161" s="17">
        <f t="shared" si="26"/>
        <v>-4.9666284999999997</v>
      </c>
      <c r="M161" s="17" t="str">
        <f t="shared" si="27"/>
        <v/>
      </c>
      <c r="N161" s="17" t="str">
        <f t="shared" si="28"/>
        <v/>
      </c>
    </row>
    <row r="162" spans="1:14" x14ac:dyDescent="0.35">
      <c r="A162" s="8" t="s">
        <v>87</v>
      </c>
      <c r="B162" s="9">
        <v>5.0194030000000001E-2</v>
      </c>
      <c r="C162" s="9">
        <v>-5.7129535999999996</v>
      </c>
      <c r="D162" s="9">
        <v>-1.3606201</v>
      </c>
      <c r="E162" s="9">
        <v>4.3324736000000001</v>
      </c>
      <c r="F162" t="s">
        <v>17</v>
      </c>
      <c r="G162" s="17">
        <f t="shared" si="22"/>
        <v>-5.7129535999999996</v>
      </c>
      <c r="H162" s="17" t="str">
        <f t="shared" si="23"/>
        <v/>
      </c>
      <c r="I162" s="17" t="str">
        <f t="shared" si="24"/>
        <v/>
      </c>
      <c r="J162" s="17" t="str">
        <f t="shared" si="25"/>
        <v/>
      </c>
      <c r="K162" t="s">
        <v>10</v>
      </c>
      <c r="L162" s="17" t="str">
        <f t="shared" si="26"/>
        <v/>
      </c>
      <c r="M162" s="17" t="str">
        <f t="shared" si="27"/>
        <v/>
      </c>
      <c r="N162" s="17">
        <f t="shared" si="28"/>
        <v>-5.7129535999999996</v>
      </c>
    </row>
    <row r="163" spans="1:14" x14ac:dyDescent="0.35">
      <c r="A163" s="8" t="s">
        <v>177</v>
      </c>
      <c r="B163" s="9"/>
      <c r="C163" s="9"/>
      <c r="D163" s="9"/>
      <c r="E163" s="9">
        <v>-0.28714616999999998</v>
      </c>
      <c r="F163" t="s">
        <v>14</v>
      </c>
      <c r="G163" s="17" t="str">
        <f t="shared" si="22"/>
        <v/>
      </c>
      <c r="H163" s="17">
        <f t="shared" si="23"/>
        <v>0</v>
      </c>
      <c r="I163" s="17" t="str">
        <f t="shared" si="24"/>
        <v/>
      </c>
      <c r="J163" s="17" t="str">
        <f t="shared" si="25"/>
        <v/>
      </c>
      <c r="K163" t="s">
        <v>14</v>
      </c>
      <c r="L163" s="17" t="str">
        <f t="shared" si="26"/>
        <v/>
      </c>
      <c r="M163" s="17">
        <f t="shared" si="27"/>
        <v>0</v>
      </c>
      <c r="N163" s="17" t="str">
        <f t="shared" si="28"/>
        <v/>
      </c>
    </row>
  </sheetData>
  <autoFilter ref="A2:K163" xr:uid="{00000000-0009-0000-0000-00001B000000}">
    <sortState xmlns:xlrd2="http://schemas.microsoft.com/office/spreadsheetml/2017/richdata2" ref="A3:K163">
      <sortCondition descending="1" ref="C2:C163"/>
    </sortState>
  </autoFilter>
  <mergeCells count="2">
    <mergeCell ref="G1:J1"/>
    <mergeCell ref="L1:N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N163"/>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0.58203125" defaultRowHeight="15.5" x14ac:dyDescent="0.35"/>
  <cols>
    <col min="1" max="1" width="12.33203125" style="8" bestFit="1" customWidth="1"/>
    <col min="2" max="3" width="11.83203125" bestFit="1" customWidth="1"/>
    <col min="4" max="4" width="13.08203125" bestFit="1" customWidth="1"/>
    <col min="6" max="6" width="50.08203125" bestFit="1" customWidth="1"/>
    <col min="7" max="10" width="32.08203125" customWidth="1"/>
    <col min="11" max="11" width="50.08203125" bestFit="1" customWidth="1"/>
    <col min="12" max="14" width="32.08203125" customWidth="1"/>
  </cols>
  <sheetData>
    <row r="1" spans="1:14" x14ac:dyDescent="0.35">
      <c r="G1" s="140" t="s">
        <v>820</v>
      </c>
      <c r="H1" s="140"/>
      <c r="I1" s="140"/>
      <c r="J1" s="140"/>
      <c r="L1" s="140" t="s">
        <v>821</v>
      </c>
      <c r="M1" s="140"/>
      <c r="N1" s="140"/>
    </row>
    <row r="2" spans="1:14" s="8" customFormat="1" x14ac:dyDescent="0.35">
      <c r="A2" s="8" t="s">
        <v>0</v>
      </c>
      <c r="B2" s="8" t="s">
        <v>1</v>
      </c>
      <c r="C2" s="8" t="s">
        <v>2</v>
      </c>
      <c r="D2" s="8" t="s">
        <v>3</v>
      </c>
      <c r="E2" s="8" t="s">
        <v>4</v>
      </c>
      <c r="F2" s="8" t="s">
        <v>5</v>
      </c>
      <c r="G2" s="123" t="s">
        <v>17</v>
      </c>
      <c r="H2" s="123" t="s">
        <v>14</v>
      </c>
      <c r="I2" s="123" t="s">
        <v>13</v>
      </c>
      <c r="J2" s="123" t="s">
        <v>9</v>
      </c>
      <c r="K2" s="8" t="s">
        <v>6</v>
      </c>
      <c r="L2" s="123" t="s">
        <v>17</v>
      </c>
      <c r="M2" s="123" t="s">
        <v>14</v>
      </c>
      <c r="N2" s="123" t="s">
        <v>10</v>
      </c>
    </row>
    <row r="3" spans="1:14" x14ac:dyDescent="0.35">
      <c r="A3" s="8" t="s">
        <v>69</v>
      </c>
      <c r="B3" s="9">
        <v>2.7962943999999998</v>
      </c>
      <c r="C3" s="9">
        <v>2.1802638999999999</v>
      </c>
      <c r="D3" s="9">
        <v>4.2710811</v>
      </c>
      <c r="E3" s="9">
        <v>0.13025149999999999</v>
      </c>
      <c r="F3" t="s">
        <v>17</v>
      </c>
      <c r="G3" s="17">
        <f t="shared" ref="G3:G34" si="0">IF($F3=$G$2,$D3,"")</f>
        <v>4.2710811</v>
      </c>
      <c r="H3" s="17" t="str">
        <f t="shared" ref="H3:H34" si="1">IF($F3=$H$2,$D3,"")</f>
        <v/>
      </c>
      <c r="I3" s="17" t="str">
        <f t="shared" ref="I3:I34" si="2">IF($F3=$I$2,$D3,"")</f>
        <v/>
      </c>
      <c r="J3" s="17" t="str">
        <f t="shared" ref="J3:J34" si="3">IF($F3=$J$2,$D3,"")</f>
        <v/>
      </c>
      <c r="K3" t="s">
        <v>10</v>
      </c>
      <c r="L3" s="17" t="str">
        <f>IF($K3=$L$2,$D3,"")</f>
        <v/>
      </c>
      <c r="M3" s="17" t="str">
        <f>IF($K3=$M$2,$D3,"")</f>
        <v/>
      </c>
      <c r="N3" s="17">
        <f>IF($K3=$N$2,$D3,"")</f>
        <v>4.2710811</v>
      </c>
    </row>
    <row r="4" spans="1:14" x14ac:dyDescent="0.35">
      <c r="A4" s="8" t="s">
        <v>137</v>
      </c>
      <c r="B4" s="9">
        <v>0.56465299999999996</v>
      </c>
      <c r="C4" s="9">
        <v>-3.1743896999999999</v>
      </c>
      <c r="D4" s="9">
        <v>3.8730791</v>
      </c>
      <c r="E4" s="9"/>
      <c r="F4" t="s">
        <v>17</v>
      </c>
      <c r="G4" s="17">
        <f t="shared" si="0"/>
        <v>3.8730791</v>
      </c>
      <c r="H4" s="17" t="str">
        <f t="shared" si="1"/>
        <v/>
      </c>
      <c r="I4" s="17" t="str">
        <f t="shared" si="2"/>
        <v/>
      </c>
      <c r="J4" s="17" t="str">
        <f t="shared" si="3"/>
        <v/>
      </c>
      <c r="K4" t="s">
        <v>10</v>
      </c>
      <c r="L4" s="17" t="str">
        <f t="shared" ref="L4:L67" si="4">IF($K4=$L$2,$D4,"")</f>
        <v/>
      </c>
      <c r="M4" s="17" t="str">
        <f t="shared" ref="M4:M67" si="5">IF($K4=$M$2,$D4,"")</f>
        <v/>
      </c>
      <c r="N4" s="17">
        <f t="shared" ref="N4:N67" si="6">IF($K4=$N$2,$D4,"")</f>
        <v>3.8730791</v>
      </c>
    </row>
    <row r="5" spans="1:14" x14ac:dyDescent="0.35">
      <c r="A5" s="8" t="s">
        <v>181</v>
      </c>
      <c r="B5" s="9">
        <v>1.2160575</v>
      </c>
      <c r="C5" s="9">
        <v>4.1301996000000001</v>
      </c>
      <c r="D5" s="9">
        <v>3.6555678</v>
      </c>
      <c r="E5" s="9">
        <v>1.0827169000000001</v>
      </c>
      <c r="F5" t="s">
        <v>17</v>
      </c>
      <c r="G5" s="17">
        <f t="shared" si="0"/>
        <v>3.6555678</v>
      </c>
      <c r="H5" s="17" t="str">
        <f t="shared" si="1"/>
        <v/>
      </c>
      <c r="I5" s="17" t="str">
        <f t="shared" si="2"/>
        <v/>
      </c>
      <c r="J5" s="17" t="str">
        <f t="shared" si="3"/>
        <v/>
      </c>
      <c r="K5" t="s">
        <v>10</v>
      </c>
      <c r="L5" s="17" t="str">
        <f t="shared" si="4"/>
        <v/>
      </c>
      <c r="M5" s="17" t="str">
        <f t="shared" si="5"/>
        <v/>
      </c>
      <c r="N5" s="17">
        <f t="shared" si="6"/>
        <v>3.6555678</v>
      </c>
    </row>
    <row r="6" spans="1:14" x14ac:dyDescent="0.35">
      <c r="A6" s="8" t="s">
        <v>53</v>
      </c>
      <c r="B6" s="9">
        <v>2.6570708999999999</v>
      </c>
      <c r="C6" s="9">
        <v>5.5990875000000004</v>
      </c>
      <c r="D6" s="9">
        <v>3.2799871999999999</v>
      </c>
      <c r="E6" s="9">
        <v>2.5066275999999998</v>
      </c>
      <c r="F6" t="s">
        <v>17</v>
      </c>
      <c r="G6" s="17">
        <f t="shared" si="0"/>
        <v>3.2799871999999999</v>
      </c>
      <c r="H6" s="17" t="str">
        <f t="shared" si="1"/>
        <v/>
      </c>
      <c r="I6" s="17" t="str">
        <f t="shared" si="2"/>
        <v/>
      </c>
      <c r="J6" s="17" t="str">
        <f t="shared" si="3"/>
        <v/>
      </c>
      <c r="K6" t="s">
        <v>17</v>
      </c>
      <c r="L6" s="17">
        <f t="shared" si="4"/>
        <v>3.2799871999999999</v>
      </c>
      <c r="M6" s="17" t="str">
        <f t="shared" si="5"/>
        <v/>
      </c>
      <c r="N6" s="17" t="str">
        <f t="shared" si="6"/>
        <v/>
      </c>
    </row>
    <row r="7" spans="1:14" x14ac:dyDescent="0.35">
      <c r="A7" s="8" t="s">
        <v>203</v>
      </c>
      <c r="B7" s="9">
        <v>1.5671535000000001</v>
      </c>
      <c r="C7" s="9">
        <v>3.3930574</v>
      </c>
      <c r="D7" s="9">
        <v>3.1435680000000001</v>
      </c>
      <c r="E7" s="9">
        <v>2.1052660000000001E-2</v>
      </c>
      <c r="F7" t="s">
        <v>17</v>
      </c>
      <c r="G7" s="17">
        <f t="shared" si="0"/>
        <v>3.1435680000000001</v>
      </c>
      <c r="H7" s="17" t="str">
        <f t="shared" si="1"/>
        <v/>
      </c>
      <c r="I7" s="17" t="str">
        <f t="shared" si="2"/>
        <v/>
      </c>
      <c r="J7" s="17" t="str">
        <f t="shared" si="3"/>
        <v/>
      </c>
      <c r="K7" t="s">
        <v>10</v>
      </c>
      <c r="L7" s="17" t="str">
        <f t="shared" si="4"/>
        <v/>
      </c>
      <c r="M7" s="17" t="str">
        <f t="shared" si="5"/>
        <v/>
      </c>
      <c r="N7" s="17">
        <f t="shared" si="6"/>
        <v>3.1435680000000001</v>
      </c>
    </row>
    <row r="8" spans="1:14" x14ac:dyDescent="0.35">
      <c r="A8" s="8" t="s">
        <v>173</v>
      </c>
      <c r="B8" s="9">
        <v>-6.673482E-2</v>
      </c>
      <c r="C8" s="9">
        <v>0.37595636999999998</v>
      </c>
      <c r="D8" s="9">
        <v>3.0102547999999998</v>
      </c>
      <c r="E8" s="9">
        <v>6.1036152000000001</v>
      </c>
      <c r="F8" t="s">
        <v>17</v>
      </c>
      <c r="G8" s="17">
        <f t="shared" si="0"/>
        <v>3.0102547999999998</v>
      </c>
      <c r="H8" s="17" t="str">
        <f t="shared" si="1"/>
        <v/>
      </c>
      <c r="I8" s="17" t="str">
        <f t="shared" si="2"/>
        <v/>
      </c>
      <c r="J8" s="17" t="str">
        <f t="shared" si="3"/>
        <v/>
      </c>
      <c r="K8" t="s">
        <v>10</v>
      </c>
      <c r="L8" s="17" t="str">
        <f t="shared" si="4"/>
        <v/>
      </c>
      <c r="M8" s="17" t="str">
        <f t="shared" si="5"/>
        <v/>
      </c>
      <c r="N8" s="17">
        <f t="shared" si="6"/>
        <v>3.0102547999999998</v>
      </c>
    </row>
    <row r="9" spans="1:14" x14ac:dyDescent="0.35">
      <c r="A9" s="8" t="s">
        <v>121</v>
      </c>
      <c r="B9" s="9">
        <v>1.1275189999999999</v>
      </c>
      <c r="C9" s="9">
        <v>5.4008488000000003</v>
      </c>
      <c r="D9" s="9">
        <v>2.926501</v>
      </c>
      <c r="E9" s="9">
        <v>2.4568650000000001</v>
      </c>
      <c r="F9" t="s">
        <v>17</v>
      </c>
      <c r="G9" s="17">
        <f t="shared" si="0"/>
        <v>2.926501</v>
      </c>
      <c r="H9" s="17" t="str">
        <f t="shared" si="1"/>
        <v/>
      </c>
      <c r="I9" s="17" t="str">
        <f t="shared" si="2"/>
        <v/>
      </c>
      <c r="J9" s="17" t="str">
        <f t="shared" si="3"/>
        <v/>
      </c>
      <c r="K9" t="s">
        <v>10</v>
      </c>
      <c r="L9" s="17" t="str">
        <f t="shared" si="4"/>
        <v/>
      </c>
      <c r="M9" s="17" t="str">
        <f t="shared" si="5"/>
        <v/>
      </c>
      <c r="N9" s="17">
        <f t="shared" si="6"/>
        <v>2.926501</v>
      </c>
    </row>
    <row r="10" spans="1:14" x14ac:dyDescent="0.35">
      <c r="A10" s="8" t="s">
        <v>45</v>
      </c>
      <c r="B10" s="9">
        <v>2.3967499999999999</v>
      </c>
      <c r="C10" s="9">
        <v>2.5051230000000002</v>
      </c>
      <c r="D10" s="9">
        <v>2.8161168999999999</v>
      </c>
      <c r="E10" s="9">
        <v>-0.22709245</v>
      </c>
      <c r="F10" t="s">
        <v>9</v>
      </c>
      <c r="G10" s="17" t="str">
        <f t="shared" si="0"/>
        <v/>
      </c>
      <c r="H10" s="17" t="str">
        <f t="shared" si="1"/>
        <v/>
      </c>
      <c r="I10" s="17" t="str">
        <f t="shared" si="2"/>
        <v/>
      </c>
      <c r="J10" s="17">
        <f t="shared" si="3"/>
        <v>2.8161168999999999</v>
      </c>
      <c r="K10" t="s">
        <v>17</v>
      </c>
      <c r="L10" s="17">
        <f t="shared" si="4"/>
        <v>2.8161168999999999</v>
      </c>
      <c r="M10" s="17" t="str">
        <f t="shared" si="5"/>
        <v/>
      </c>
      <c r="N10" s="17" t="str">
        <f t="shared" si="6"/>
        <v/>
      </c>
    </row>
    <row r="11" spans="1:14" x14ac:dyDescent="0.35">
      <c r="A11" s="8" t="s">
        <v>133</v>
      </c>
      <c r="B11" s="9">
        <v>1.8376675</v>
      </c>
      <c r="C11" s="9">
        <v>-2.8098744999999998</v>
      </c>
      <c r="D11" s="9">
        <v>2.7779954999999998</v>
      </c>
      <c r="E11" s="9">
        <v>-0.31642556999999999</v>
      </c>
      <c r="F11" t="s">
        <v>17</v>
      </c>
      <c r="G11" s="17">
        <f t="shared" si="0"/>
        <v>2.7779954999999998</v>
      </c>
      <c r="H11" s="17" t="str">
        <f t="shared" si="1"/>
        <v/>
      </c>
      <c r="I11" s="17" t="str">
        <f t="shared" si="2"/>
        <v/>
      </c>
      <c r="J11" s="17" t="str">
        <f t="shared" si="3"/>
        <v/>
      </c>
      <c r="K11" t="s">
        <v>17</v>
      </c>
      <c r="L11" s="17">
        <f t="shared" si="4"/>
        <v>2.7779954999999998</v>
      </c>
      <c r="M11" s="17" t="str">
        <f t="shared" si="5"/>
        <v/>
      </c>
      <c r="N11" s="17" t="str">
        <f t="shared" si="6"/>
        <v/>
      </c>
    </row>
    <row r="12" spans="1:14" x14ac:dyDescent="0.35">
      <c r="A12" s="8" t="s">
        <v>51</v>
      </c>
      <c r="B12" s="9">
        <v>1.6414420999999999</v>
      </c>
      <c r="C12" s="9">
        <v>2.8667221999999999</v>
      </c>
      <c r="D12" s="9">
        <v>2.7553486999999999</v>
      </c>
      <c r="E12" s="9">
        <v>3.6066864999999999</v>
      </c>
      <c r="F12" t="s">
        <v>9</v>
      </c>
      <c r="G12" s="17" t="str">
        <f t="shared" si="0"/>
        <v/>
      </c>
      <c r="H12" s="17" t="str">
        <f t="shared" si="1"/>
        <v/>
      </c>
      <c r="I12" s="17" t="str">
        <f t="shared" si="2"/>
        <v/>
      </c>
      <c r="J12" s="17">
        <f t="shared" si="3"/>
        <v>2.7553486999999999</v>
      </c>
      <c r="K12" t="s">
        <v>17</v>
      </c>
      <c r="L12" s="17">
        <f t="shared" si="4"/>
        <v>2.7553486999999999</v>
      </c>
      <c r="M12" s="17" t="str">
        <f t="shared" si="5"/>
        <v/>
      </c>
      <c r="N12" s="17" t="str">
        <f t="shared" si="6"/>
        <v/>
      </c>
    </row>
    <row r="13" spans="1:14" x14ac:dyDescent="0.35">
      <c r="A13" s="8" t="s">
        <v>287</v>
      </c>
      <c r="B13" s="9">
        <v>0.17150232000000001</v>
      </c>
      <c r="C13" s="9">
        <v>2.2721222000000001</v>
      </c>
      <c r="D13" s="9">
        <v>2.6534144</v>
      </c>
      <c r="E13" s="9">
        <v>6.4410670000000003</v>
      </c>
      <c r="F13" t="s">
        <v>17</v>
      </c>
      <c r="G13" s="17">
        <f t="shared" si="0"/>
        <v>2.6534144</v>
      </c>
      <c r="H13" s="17" t="str">
        <f t="shared" si="1"/>
        <v/>
      </c>
      <c r="I13" s="17" t="str">
        <f t="shared" si="2"/>
        <v/>
      </c>
      <c r="J13" s="17" t="str">
        <f t="shared" si="3"/>
        <v/>
      </c>
      <c r="K13" t="s">
        <v>17</v>
      </c>
      <c r="L13" s="17">
        <f t="shared" si="4"/>
        <v>2.6534144</v>
      </c>
      <c r="M13" s="17" t="str">
        <f t="shared" si="5"/>
        <v/>
      </c>
      <c r="N13" s="17" t="str">
        <f t="shared" si="6"/>
        <v/>
      </c>
    </row>
    <row r="14" spans="1:14" x14ac:dyDescent="0.35">
      <c r="A14" s="8" t="s">
        <v>35</v>
      </c>
      <c r="B14" s="9">
        <v>3.0240364999999998</v>
      </c>
      <c r="C14" s="9">
        <v>2.2027583000000002</v>
      </c>
      <c r="D14" s="9">
        <v>2.5659689999999999</v>
      </c>
      <c r="E14" s="9">
        <v>0.61418209999999995</v>
      </c>
      <c r="F14" t="s">
        <v>17</v>
      </c>
      <c r="G14" s="17">
        <f t="shared" si="0"/>
        <v>2.5659689999999999</v>
      </c>
      <c r="H14" s="17" t="str">
        <f t="shared" si="1"/>
        <v/>
      </c>
      <c r="I14" s="17" t="str">
        <f t="shared" si="2"/>
        <v/>
      </c>
      <c r="J14" s="17" t="str">
        <f t="shared" si="3"/>
        <v/>
      </c>
      <c r="K14" t="s">
        <v>10</v>
      </c>
      <c r="L14" s="17" t="str">
        <f t="shared" si="4"/>
        <v/>
      </c>
      <c r="M14" s="17" t="str">
        <f t="shared" si="5"/>
        <v/>
      </c>
      <c r="N14" s="17">
        <f t="shared" si="6"/>
        <v>2.5659689999999999</v>
      </c>
    </row>
    <row r="15" spans="1:14" x14ac:dyDescent="0.35">
      <c r="A15" s="8" t="s">
        <v>323</v>
      </c>
      <c r="B15" s="9">
        <v>-2.4774017000000002</v>
      </c>
      <c r="C15" s="9">
        <v>2.2922373</v>
      </c>
      <c r="D15" s="9">
        <v>2.5605247000000002</v>
      </c>
      <c r="E15" s="9">
        <v>6.3588842999999997</v>
      </c>
      <c r="F15" t="s">
        <v>17</v>
      </c>
      <c r="G15" s="17">
        <f t="shared" si="0"/>
        <v>2.5605247000000002</v>
      </c>
      <c r="H15" s="17" t="str">
        <f t="shared" si="1"/>
        <v/>
      </c>
      <c r="I15" s="17" t="str">
        <f t="shared" si="2"/>
        <v/>
      </c>
      <c r="J15" s="17" t="str">
        <f t="shared" si="3"/>
        <v/>
      </c>
      <c r="K15" t="s">
        <v>17</v>
      </c>
      <c r="L15" s="17">
        <f t="shared" si="4"/>
        <v>2.5605247000000002</v>
      </c>
      <c r="M15" s="17" t="str">
        <f t="shared" si="5"/>
        <v/>
      </c>
      <c r="N15" s="17" t="str">
        <f t="shared" si="6"/>
        <v/>
      </c>
    </row>
    <row r="16" spans="1:14" x14ac:dyDescent="0.35">
      <c r="A16" s="8" t="s">
        <v>289</v>
      </c>
      <c r="B16" s="9">
        <v>2.2935213999999999</v>
      </c>
      <c r="C16" s="9">
        <v>3.4105976</v>
      </c>
      <c r="D16" s="9">
        <v>2.5456465000000001</v>
      </c>
      <c r="E16" s="9">
        <v>4.8842309999999998</v>
      </c>
      <c r="F16" t="s">
        <v>9</v>
      </c>
      <c r="G16" s="17" t="str">
        <f t="shared" si="0"/>
        <v/>
      </c>
      <c r="H16" s="17" t="str">
        <f t="shared" si="1"/>
        <v/>
      </c>
      <c r="I16" s="17" t="str">
        <f t="shared" si="2"/>
        <v/>
      </c>
      <c r="J16" s="17">
        <f t="shared" si="3"/>
        <v>2.5456465000000001</v>
      </c>
      <c r="K16" t="s">
        <v>10</v>
      </c>
      <c r="L16" s="17" t="str">
        <f t="shared" si="4"/>
        <v/>
      </c>
      <c r="M16" s="17" t="str">
        <f t="shared" si="5"/>
        <v/>
      </c>
      <c r="N16" s="17">
        <f t="shared" si="6"/>
        <v>2.5456465000000001</v>
      </c>
    </row>
    <row r="17" spans="1:14" x14ac:dyDescent="0.35">
      <c r="A17" s="8" t="s">
        <v>77</v>
      </c>
      <c r="B17" s="9">
        <v>1.7868710000000001</v>
      </c>
      <c r="C17" s="9">
        <v>3.4838830000000001</v>
      </c>
      <c r="D17" s="9">
        <v>2.4816742000000001</v>
      </c>
      <c r="E17" s="9">
        <v>0.40489671999999999</v>
      </c>
      <c r="F17" t="s">
        <v>17</v>
      </c>
      <c r="G17" s="17">
        <f t="shared" si="0"/>
        <v>2.4816742000000001</v>
      </c>
      <c r="H17" s="17" t="str">
        <f t="shared" si="1"/>
        <v/>
      </c>
      <c r="I17" s="17" t="str">
        <f t="shared" si="2"/>
        <v/>
      </c>
      <c r="J17" s="17" t="str">
        <f t="shared" si="3"/>
        <v/>
      </c>
      <c r="K17" t="s">
        <v>17</v>
      </c>
      <c r="L17" s="17">
        <f t="shared" si="4"/>
        <v>2.4816742000000001</v>
      </c>
      <c r="M17" s="17" t="str">
        <f t="shared" si="5"/>
        <v/>
      </c>
      <c r="N17" s="17" t="str">
        <f t="shared" si="6"/>
        <v/>
      </c>
    </row>
    <row r="18" spans="1:14" x14ac:dyDescent="0.35">
      <c r="A18" s="8" t="s">
        <v>199</v>
      </c>
      <c r="B18" s="9">
        <v>1.0930542999999999</v>
      </c>
      <c r="C18" s="9">
        <v>5.7157289999999999E-2</v>
      </c>
      <c r="D18" s="9">
        <v>2.3693225999999998</v>
      </c>
      <c r="E18" s="9">
        <v>-0.25745614</v>
      </c>
      <c r="F18" t="s">
        <v>17</v>
      </c>
      <c r="G18" s="17">
        <f t="shared" si="0"/>
        <v>2.3693225999999998</v>
      </c>
      <c r="H18" s="17" t="str">
        <f t="shared" si="1"/>
        <v/>
      </c>
      <c r="I18" s="17" t="str">
        <f t="shared" si="2"/>
        <v/>
      </c>
      <c r="J18" s="17" t="str">
        <f t="shared" si="3"/>
        <v/>
      </c>
      <c r="K18" t="s">
        <v>17</v>
      </c>
      <c r="L18" s="17">
        <f t="shared" si="4"/>
        <v>2.3693225999999998</v>
      </c>
      <c r="M18" s="17" t="str">
        <f t="shared" si="5"/>
        <v/>
      </c>
      <c r="N18" s="17" t="str">
        <f t="shared" si="6"/>
        <v/>
      </c>
    </row>
    <row r="19" spans="1:14" x14ac:dyDescent="0.35">
      <c r="A19" s="8" t="s">
        <v>195</v>
      </c>
      <c r="B19" s="9">
        <v>2.8215997000000002</v>
      </c>
      <c r="C19" s="9">
        <v>0.25198163000000001</v>
      </c>
      <c r="D19" s="9">
        <v>2.2193491999999999</v>
      </c>
      <c r="E19" s="9">
        <v>1.6955587000000001</v>
      </c>
      <c r="F19" t="s">
        <v>17</v>
      </c>
      <c r="G19" s="17">
        <f t="shared" si="0"/>
        <v>2.2193491999999999</v>
      </c>
      <c r="H19" s="17" t="str">
        <f t="shared" si="1"/>
        <v/>
      </c>
      <c r="I19" s="17" t="str">
        <f t="shared" si="2"/>
        <v/>
      </c>
      <c r="J19" s="17" t="str">
        <f t="shared" si="3"/>
        <v/>
      </c>
      <c r="K19" t="s">
        <v>10</v>
      </c>
      <c r="L19" s="17" t="str">
        <f t="shared" si="4"/>
        <v/>
      </c>
      <c r="M19" s="17" t="str">
        <f t="shared" si="5"/>
        <v/>
      </c>
      <c r="N19" s="17">
        <f t="shared" si="6"/>
        <v>2.2193491999999999</v>
      </c>
    </row>
    <row r="20" spans="1:14" x14ac:dyDescent="0.35">
      <c r="A20" s="8" t="s">
        <v>75</v>
      </c>
      <c r="B20" s="9">
        <v>-0.61772855999999998</v>
      </c>
      <c r="C20" s="9">
        <v>5.1117254000000001</v>
      </c>
      <c r="D20" s="9">
        <v>2.2030349999999999</v>
      </c>
      <c r="E20" s="9">
        <v>4.2070737999999999</v>
      </c>
      <c r="F20" t="s">
        <v>17</v>
      </c>
      <c r="G20" s="17">
        <f t="shared" si="0"/>
        <v>2.2030349999999999</v>
      </c>
      <c r="H20" s="17" t="str">
        <f t="shared" si="1"/>
        <v/>
      </c>
      <c r="I20" s="17" t="str">
        <f t="shared" si="2"/>
        <v/>
      </c>
      <c r="J20" s="17" t="str">
        <f t="shared" si="3"/>
        <v/>
      </c>
      <c r="K20" t="s">
        <v>17</v>
      </c>
      <c r="L20" s="17">
        <f t="shared" si="4"/>
        <v>2.2030349999999999</v>
      </c>
      <c r="M20" s="17" t="str">
        <f t="shared" si="5"/>
        <v/>
      </c>
      <c r="N20" s="17" t="str">
        <f t="shared" si="6"/>
        <v/>
      </c>
    </row>
    <row r="21" spans="1:14" x14ac:dyDescent="0.35">
      <c r="A21" s="8" t="s">
        <v>93</v>
      </c>
      <c r="B21" s="9">
        <v>4.5008156000000001</v>
      </c>
      <c r="C21" s="9">
        <v>1.5172998</v>
      </c>
      <c r="D21" s="9">
        <v>2.1945204999999999</v>
      </c>
      <c r="E21" s="9">
        <v>-4.2151227000000002</v>
      </c>
      <c r="F21" t="s">
        <v>17</v>
      </c>
      <c r="G21" s="17">
        <f t="shared" si="0"/>
        <v>2.1945204999999999</v>
      </c>
      <c r="H21" s="17" t="str">
        <f t="shared" si="1"/>
        <v/>
      </c>
      <c r="I21" s="17" t="str">
        <f t="shared" si="2"/>
        <v/>
      </c>
      <c r="J21" s="17" t="str">
        <f t="shared" si="3"/>
        <v/>
      </c>
      <c r="K21" t="s">
        <v>17</v>
      </c>
      <c r="L21" s="17">
        <f t="shared" si="4"/>
        <v>2.1945204999999999</v>
      </c>
      <c r="M21" s="17" t="str">
        <f t="shared" si="5"/>
        <v/>
      </c>
      <c r="N21" s="17" t="str">
        <f t="shared" si="6"/>
        <v/>
      </c>
    </row>
    <row r="22" spans="1:14" x14ac:dyDescent="0.35">
      <c r="A22" s="8" t="s">
        <v>213</v>
      </c>
      <c r="B22" s="9">
        <v>0.65924199999999999</v>
      </c>
      <c r="C22" s="9">
        <v>2.0687823999999999</v>
      </c>
      <c r="D22" s="9">
        <v>2.1911073000000001</v>
      </c>
      <c r="E22" s="9">
        <v>2.7966516000000001</v>
      </c>
      <c r="F22" t="s">
        <v>9</v>
      </c>
      <c r="G22" s="17" t="str">
        <f t="shared" si="0"/>
        <v/>
      </c>
      <c r="H22" s="17" t="str">
        <f t="shared" si="1"/>
        <v/>
      </c>
      <c r="I22" s="17" t="str">
        <f t="shared" si="2"/>
        <v/>
      </c>
      <c r="J22" s="17">
        <f t="shared" si="3"/>
        <v>2.1911073000000001</v>
      </c>
      <c r="K22" t="s">
        <v>10</v>
      </c>
      <c r="L22" s="17" t="str">
        <f t="shared" si="4"/>
        <v/>
      </c>
      <c r="M22" s="17" t="str">
        <f t="shared" si="5"/>
        <v/>
      </c>
      <c r="N22" s="17">
        <f t="shared" si="6"/>
        <v>2.1911073000000001</v>
      </c>
    </row>
    <row r="23" spans="1:14" x14ac:dyDescent="0.35">
      <c r="A23" s="8" t="s">
        <v>229</v>
      </c>
      <c r="B23" s="9">
        <v>2.3361516999999998</v>
      </c>
      <c r="C23" s="9">
        <v>0.33971686000000001</v>
      </c>
      <c r="D23" s="9">
        <v>2.0211248999999998</v>
      </c>
      <c r="E23" s="9">
        <v>-1.7601914000000001</v>
      </c>
      <c r="F23" t="s">
        <v>17</v>
      </c>
      <c r="G23" s="17">
        <f t="shared" si="0"/>
        <v>2.0211248999999998</v>
      </c>
      <c r="H23" s="17" t="str">
        <f t="shared" si="1"/>
        <v/>
      </c>
      <c r="I23" s="17" t="str">
        <f t="shared" si="2"/>
        <v/>
      </c>
      <c r="J23" s="17" t="str">
        <f t="shared" si="3"/>
        <v/>
      </c>
      <c r="K23" t="s">
        <v>17</v>
      </c>
      <c r="L23" s="17">
        <f t="shared" si="4"/>
        <v>2.0211248999999998</v>
      </c>
      <c r="M23" s="17" t="str">
        <f t="shared" si="5"/>
        <v/>
      </c>
      <c r="N23" s="17" t="str">
        <f t="shared" si="6"/>
        <v/>
      </c>
    </row>
    <row r="24" spans="1:14" x14ac:dyDescent="0.35">
      <c r="A24" s="8" t="s">
        <v>331</v>
      </c>
      <c r="B24" s="9">
        <v>2.0545955999999999</v>
      </c>
      <c r="C24" s="9">
        <v>1.4622926000000001</v>
      </c>
      <c r="D24" s="9">
        <v>1.9759021999999999</v>
      </c>
      <c r="E24" s="9">
        <v>6.0653936000000002</v>
      </c>
      <c r="F24" t="s">
        <v>17</v>
      </c>
      <c r="G24" s="17">
        <f t="shared" si="0"/>
        <v>1.9759021999999999</v>
      </c>
      <c r="H24" s="17" t="str">
        <f t="shared" si="1"/>
        <v/>
      </c>
      <c r="I24" s="17" t="str">
        <f t="shared" si="2"/>
        <v/>
      </c>
      <c r="J24" s="17" t="str">
        <f t="shared" si="3"/>
        <v/>
      </c>
      <c r="K24" t="s">
        <v>10</v>
      </c>
      <c r="L24" s="17" t="str">
        <f t="shared" si="4"/>
        <v/>
      </c>
      <c r="M24" s="17" t="str">
        <f t="shared" si="5"/>
        <v/>
      </c>
      <c r="N24" s="17">
        <f t="shared" si="6"/>
        <v>1.9759021999999999</v>
      </c>
    </row>
    <row r="25" spans="1:14" x14ac:dyDescent="0.35">
      <c r="A25" s="8" t="s">
        <v>249</v>
      </c>
      <c r="B25" s="9">
        <v>1.7707387999999999</v>
      </c>
      <c r="C25" s="9">
        <v>0.91234873999999999</v>
      </c>
      <c r="D25" s="9">
        <v>1.9633814000000001</v>
      </c>
      <c r="E25" s="9">
        <v>6.6102347000000004</v>
      </c>
      <c r="F25" t="s">
        <v>9</v>
      </c>
      <c r="G25" s="17" t="str">
        <f t="shared" si="0"/>
        <v/>
      </c>
      <c r="H25" s="17" t="str">
        <f t="shared" si="1"/>
        <v/>
      </c>
      <c r="I25" s="17" t="str">
        <f t="shared" si="2"/>
        <v/>
      </c>
      <c r="J25" s="17">
        <f t="shared" si="3"/>
        <v>1.9633814000000001</v>
      </c>
      <c r="K25" t="s">
        <v>17</v>
      </c>
      <c r="L25" s="17">
        <f t="shared" si="4"/>
        <v>1.9633814000000001</v>
      </c>
      <c r="M25" s="17" t="str">
        <f t="shared" si="5"/>
        <v/>
      </c>
      <c r="N25" s="17" t="str">
        <f t="shared" si="6"/>
        <v/>
      </c>
    </row>
    <row r="26" spans="1:14" x14ac:dyDescent="0.35">
      <c r="A26" s="8" t="s">
        <v>165</v>
      </c>
      <c r="B26" s="9">
        <v>0.13034504</v>
      </c>
      <c r="C26" s="9">
        <v>1.1732336999999999</v>
      </c>
      <c r="D26" s="9">
        <v>1.9433784999999999</v>
      </c>
      <c r="E26" s="9">
        <v>0.34437758000000002</v>
      </c>
      <c r="F26" t="s">
        <v>17</v>
      </c>
      <c r="G26" s="17">
        <f t="shared" si="0"/>
        <v>1.9433784999999999</v>
      </c>
      <c r="H26" s="17" t="str">
        <f t="shared" si="1"/>
        <v/>
      </c>
      <c r="I26" s="17" t="str">
        <f t="shared" si="2"/>
        <v/>
      </c>
      <c r="J26" s="17" t="str">
        <f t="shared" si="3"/>
        <v/>
      </c>
      <c r="K26" t="s">
        <v>10</v>
      </c>
      <c r="L26" s="17" t="str">
        <f t="shared" si="4"/>
        <v/>
      </c>
      <c r="M26" s="17" t="str">
        <f t="shared" si="5"/>
        <v/>
      </c>
      <c r="N26" s="17">
        <f t="shared" si="6"/>
        <v>1.9433784999999999</v>
      </c>
    </row>
    <row r="27" spans="1:14" x14ac:dyDescent="0.35">
      <c r="A27" s="8" t="s">
        <v>129</v>
      </c>
      <c r="B27" s="9">
        <v>4.3194320000000001E-2</v>
      </c>
      <c r="C27" s="9">
        <v>1.1377539999999999</v>
      </c>
      <c r="D27" s="9">
        <v>1.9393115999999999</v>
      </c>
      <c r="E27" s="9">
        <v>8.0191859000000001</v>
      </c>
      <c r="F27" t="s">
        <v>17</v>
      </c>
      <c r="G27" s="17">
        <f t="shared" si="0"/>
        <v>1.9393115999999999</v>
      </c>
      <c r="H27" s="17" t="str">
        <f t="shared" si="1"/>
        <v/>
      </c>
      <c r="I27" s="17" t="str">
        <f t="shared" si="2"/>
        <v/>
      </c>
      <c r="J27" s="17" t="str">
        <f t="shared" si="3"/>
        <v/>
      </c>
      <c r="K27" t="s">
        <v>17</v>
      </c>
      <c r="L27" s="17">
        <f t="shared" si="4"/>
        <v>1.9393115999999999</v>
      </c>
      <c r="M27" s="17" t="str">
        <f t="shared" si="5"/>
        <v/>
      </c>
      <c r="N27" s="17" t="str">
        <f t="shared" si="6"/>
        <v/>
      </c>
    </row>
    <row r="28" spans="1:14" x14ac:dyDescent="0.35">
      <c r="A28" s="8" t="s">
        <v>109</v>
      </c>
      <c r="B28" s="9">
        <v>3.8570897</v>
      </c>
      <c r="C28" s="9">
        <v>1.6002243</v>
      </c>
      <c r="D28" s="9">
        <v>1.8695531999999999</v>
      </c>
      <c r="E28" s="9">
        <v>0.11258041000000001</v>
      </c>
      <c r="F28" t="s">
        <v>9</v>
      </c>
      <c r="G28" s="17" t="str">
        <f t="shared" si="0"/>
        <v/>
      </c>
      <c r="H28" s="17" t="str">
        <f t="shared" si="1"/>
        <v/>
      </c>
      <c r="I28" s="17" t="str">
        <f t="shared" si="2"/>
        <v/>
      </c>
      <c r="J28" s="17">
        <f t="shared" si="3"/>
        <v>1.8695531999999999</v>
      </c>
      <c r="K28" t="s">
        <v>17</v>
      </c>
      <c r="L28" s="17">
        <f t="shared" si="4"/>
        <v>1.8695531999999999</v>
      </c>
      <c r="M28" s="17" t="str">
        <f t="shared" si="5"/>
        <v/>
      </c>
      <c r="N28" s="17" t="str">
        <f t="shared" si="6"/>
        <v/>
      </c>
    </row>
    <row r="29" spans="1:14" x14ac:dyDescent="0.35">
      <c r="A29" s="8" t="s">
        <v>175</v>
      </c>
      <c r="B29" s="9">
        <v>4.5453714999999999</v>
      </c>
      <c r="C29" s="9">
        <v>4.6928888999999998</v>
      </c>
      <c r="D29" s="9">
        <v>1.8579585000000001</v>
      </c>
      <c r="E29" s="9">
        <v>2.8539536000000001</v>
      </c>
      <c r="F29" t="s">
        <v>17</v>
      </c>
      <c r="G29" s="17">
        <f t="shared" si="0"/>
        <v>1.8579585000000001</v>
      </c>
      <c r="H29" s="17" t="str">
        <f t="shared" si="1"/>
        <v/>
      </c>
      <c r="I29" s="17" t="str">
        <f t="shared" si="2"/>
        <v/>
      </c>
      <c r="J29" s="17" t="str">
        <f t="shared" si="3"/>
        <v/>
      </c>
      <c r="K29" t="s">
        <v>17</v>
      </c>
      <c r="L29" s="17">
        <f t="shared" si="4"/>
        <v>1.8579585000000001</v>
      </c>
      <c r="M29" s="17" t="str">
        <f t="shared" si="5"/>
        <v/>
      </c>
      <c r="N29" s="17" t="str">
        <f t="shared" si="6"/>
        <v/>
      </c>
    </row>
    <row r="30" spans="1:14" x14ac:dyDescent="0.35">
      <c r="A30" s="8" t="s">
        <v>319</v>
      </c>
      <c r="B30" s="9">
        <v>-0.11541588</v>
      </c>
      <c r="C30" s="9">
        <v>1.6866977999999999</v>
      </c>
      <c r="D30" s="9">
        <v>1.8314307000000001</v>
      </c>
      <c r="E30" s="9">
        <v>0.82827225999999998</v>
      </c>
      <c r="F30" t="s">
        <v>9</v>
      </c>
      <c r="G30" s="17" t="str">
        <f t="shared" si="0"/>
        <v/>
      </c>
      <c r="H30" s="17" t="str">
        <f t="shared" si="1"/>
        <v/>
      </c>
      <c r="I30" s="17" t="str">
        <f t="shared" si="2"/>
        <v/>
      </c>
      <c r="J30" s="17">
        <f t="shared" si="3"/>
        <v>1.8314307000000001</v>
      </c>
      <c r="K30" t="s">
        <v>17</v>
      </c>
      <c r="L30" s="17">
        <f t="shared" si="4"/>
        <v>1.8314307000000001</v>
      </c>
      <c r="M30" s="17" t="str">
        <f t="shared" si="5"/>
        <v/>
      </c>
      <c r="N30" s="17" t="str">
        <f t="shared" si="6"/>
        <v/>
      </c>
    </row>
    <row r="31" spans="1:14" x14ac:dyDescent="0.35">
      <c r="A31" s="8" t="s">
        <v>61</v>
      </c>
      <c r="B31" s="9">
        <v>1.7595548000000001</v>
      </c>
      <c r="C31" s="9">
        <v>0.38546659</v>
      </c>
      <c r="D31" s="9">
        <v>1.8039128</v>
      </c>
      <c r="E31" s="9">
        <v>2.7591549999999998</v>
      </c>
      <c r="F31" t="s">
        <v>17</v>
      </c>
      <c r="G31" s="17">
        <f t="shared" si="0"/>
        <v>1.8039128</v>
      </c>
      <c r="H31" s="17" t="str">
        <f t="shared" si="1"/>
        <v/>
      </c>
      <c r="I31" s="17" t="str">
        <f t="shared" si="2"/>
        <v/>
      </c>
      <c r="J31" s="17" t="str">
        <f t="shared" si="3"/>
        <v/>
      </c>
      <c r="K31" t="s">
        <v>17</v>
      </c>
      <c r="L31" s="17">
        <f t="shared" si="4"/>
        <v>1.8039128</v>
      </c>
      <c r="M31" s="17" t="str">
        <f t="shared" si="5"/>
        <v/>
      </c>
      <c r="N31" s="17" t="str">
        <f t="shared" si="6"/>
        <v/>
      </c>
    </row>
    <row r="32" spans="1:14" x14ac:dyDescent="0.35">
      <c r="A32" s="8" t="s">
        <v>277</v>
      </c>
      <c r="B32" s="9">
        <v>2.6722165000000002</v>
      </c>
      <c r="C32" s="9">
        <v>1.8108321999999999</v>
      </c>
      <c r="D32" s="9">
        <v>1.8026359000000001</v>
      </c>
      <c r="E32" s="9">
        <v>-0.29910016</v>
      </c>
      <c r="F32" t="s">
        <v>17</v>
      </c>
      <c r="G32" s="17">
        <f t="shared" si="0"/>
        <v>1.8026359000000001</v>
      </c>
      <c r="H32" s="17" t="str">
        <f t="shared" si="1"/>
        <v/>
      </c>
      <c r="I32" s="17" t="str">
        <f t="shared" si="2"/>
        <v/>
      </c>
      <c r="J32" s="17" t="str">
        <f t="shared" si="3"/>
        <v/>
      </c>
      <c r="K32" t="s">
        <v>17</v>
      </c>
      <c r="L32" s="17">
        <f t="shared" si="4"/>
        <v>1.8026359000000001</v>
      </c>
      <c r="M32" s="17" t="str">
        <f t="shared" si="5"/>
        <v/>
      </c>
      <c r="N32" s="17" t="str">
        <f t="shared" si="6"/>
        <v/>
      </c>
    </row>
    <row r="33" spans="1:14" x14ac:dyDescent="0.35">
      <c r="A33" s="8" t="s">
        <v>275</v>
      </c>
      <c r="B33" s="9">
        <v>3.3369977999999998</v>
      </c>
      <c r="C33" s="9">
        <v>1.0365348999999999</v>
      </c>
      <c r="D33" s="9">
        <v>1.7823875</v>
      </c>
      <c r="E33" s="9">
        <v>-1.4937786</v>
      </c>
      <c r="F33" t="s">
        <v>17</v>
      </c>
      <c r="G33" s="17">
        <f t="shared" si="0"/>
        <v>1.7823875</v>
      </c>
      <c r="H33" s="17" t="str">
        <f t="shared" si="1"/>
        <v/>
      </c>
      <c r="I33" s="17" t="str">
        <f t="shared" si="2"/>
        <v/>
      </c>
      <c r="J33" s="17" t="str">
        <f t="shared" si="3"/>
        <v/>
      </c>
      <c r="K33" t="s">
        <v>17</v>
      </c>
      <c r="L33" s="17">
        <f t="shared" si="4"/>
        <v>1.7823875</v>
      </c>
      <c r="M33" s="17" t="str">
        <f t="shared" si="5"/>
        <v/>
      </c>
      <c r="N33" s="17" t="str">
        <f t="shared" si="6"/>
        <v/>
      </c>
    </row>
    <row r="34" spans="1:14" x14ac:dyDescent="0.35">
      <c r="A34" s="8" t="s">
        <v>115</v>
      </c>
      <c r="B34" s="9">
        <v>1.3333917</v>
      </c>
      <c r="C34" s="9">
        <v>-1.1942140999999999</v>
      </c>
      <c r="D34" s="9">
        <v>1.7544704</v>
      </c>
      <c r="E34" s="9">
        <v>1.1196933</v>
      </c>
      <c r="F34" t="s">
        <v>17</v>
      </c>
      <c r="G34" s="17">
        <f t="shared" si="0"/>
        <v>1.7544704</v>
      </c>
      <c r="H34" s="17" t="str">
        <f t="shared" si="1"/>
        <v/>
      </c>
      <c r="I34" s="17" t="str">
        <f t="shared" si="2"/>
        <v/>
      </c>
      <c r="J34" s="17" t="str">
        <f t="shared" si="3"/>
        <v/>
      </c>
      <c r="K34" t="s">
        <v>17</v>
      </c>
      <c r="L34" s="17">
        <f t="shared" si="4"/>
        <v>1.7544704</v>
      </c>
      <c r="M34" s="17" t="str">
        <f t="shared" si="5"/>
        <v/>
      </c>
      <c r="N34" s="17" t="str">
        <f t="shared" si="6"/>
        <v/>
      </c>
    </row>
    <row r="35" spans="1:14" x14ac:dyDescent="0.35">
      <c r="A35" s="8" t="s">
        <v>119</v>
      </c>
      <c r="B35" s="9">
        <v>3.2967157</v>
      </c>
      <c r="C35" s="9">
        <v>1.1329913</v>
      </c>
      <c r="D35" s="9">
        <v>1.7527526</v>
      </c>
      <c r="E35" s="9"/>
      <c r="F35" t="s">
        <v>17</v>
      </c>
      <c r="G35" s="17">
        <f t="shared" ref="G35:G66" si="7">IF($F35=$G$2,$D35,"")</f>
        <v>1.7527526</v>
      </c>
      <c r="H35" s="17" t="str">
        <f t="shared" ref="H35:H66" si="8">IF($F35=$H$2,$D35,"")</f>
        <v/>
      </c>
      <c r="I35" s="17" t="str">
        <f t="shared" ref="I35:I66" si="9">IF($F35=$I$2,$D35,"")</f>
        <v/>
      </c>
      <c r="J35" s="17" t="str">
        <f t="shared" ref="J35:J66" si="10">IF($F35=$J$2,$D35,"")</f>
        <v/>
      </c>
      <c r="K35" t="s">
        <v>10</v>
      </c>
      <c r="L35" s="17" t="str">
        <f t="shared" si="4"/>
        <v/>
      </c>
      <c r="M35" s="17" t="str">
        <f t="shared" si="5"/>
        <v/>
      </c>
      <c r="N35" s="17">
        <f t="shared" si="6"/>
        <v>1.7527526</v>
      </c>
    </row>
    <row r="36" spans="1:14" x14ac:dyDescent="0.35">
      <c r="A36" s="8" t="s">
        <v>245</v>
      </c>
      <c r="B36" s="9">
        <v>2.5196493000000002</v>
      </c>
      <c r="C36" s="9">
        <v>1.5601274999999999</v>
      </c>
      <c r="D36" s="9">
        <v>1.7393031000000001</v>
      </c>
      <c r="E36" s="9">
        <v>-0.60188165999999999</v>
      </c>
      <c r="F36" t="s">
        <v>17</v>
      </c>
      <c r="G36" s="17">
        <f t="shared" si="7"/>
        <v>1.7393031000000001</v>
      </c>
      <c r="H36" s="17" t="str">
        <f t="shared" si="8"/>
        <v/>
      </c>
      <c r="I36" s="17" t="str">
        <f t="shared" si="9"/>
        <v/>
      </c>
      <c r="J36" s="17" t="str">
        <f t="shared" si="10"/>
        <v/>
      </c>
      <c r="K36" t="s">
        <v>17</v>
      </c>
      <c r="L36" s="17">
        <f t="shared" si="4"/>
        <v>1.7393031000000001</v>
      </c>
      <c r="M36" s="17" t="str">
        <f t="shared" si="5"/>
        <v/>
      </c>
      <c r="N36" s="17" t="str">
        <f t="shared" si="6"/>
        <v/>
      </c>
    </row>
    <row r="37" spans="1:14" x14ac:dyDescent="0.35">
      <c r="A37" s="8" t="s">
        <v>145</v>
      </c>
      <c r="B37" s="9">
        <v>0.95531979</v>
      </c>
      <c r="C37" s="9">
        <v>1.1176089</v>
      </c>
      <c r="D37" s="9">
        <v>1.6575419</v>
      </c>
      <c r="E37" s="9">
        <v>-0.31621631</v>
      </c>
      <c r="F37" t="s">
        <v>14</v>
      </c>
      <c r="G37" s="17" t="str">
        <f t="shared" si="7"/>
        <v/>
      </c>
      <c r="H37" s="17">
        <f t="shared" si="8"/>
        <v>1.6575419</v>
      </c>
      <c r="I37" s="17" t="str">
        <f t="shared" si="9"/>
        <v/>
      </c>
      <c r="J37" s="17" t="str">
        <f t="shared" si="10"/>
        <v/>
      </c>
      <c r="K37" t="s">
        <v>14</v>
      </c>
      <c r="L37" s="17" t="str">
        <f t="shared" si="4"/>
        <v/>
      </c>
      <c r="M37" s="17">
        <f t="shared" si="5"/>
        <v>1.6575419</v>
      </c>
      <c r="N37" s="17" t="str">
        <f t="shared" si="6"/>
        <v/>
      </c>
    </row>
    <row r="38" spans="1:14" x14ac:dyDescent="0.35">
      <c r="A38" s="8" t="s">
        <v>273</v>
      </c>
      <c r="B38" s="9">
        <v>0.48621300000000001</v>
      </c>
      <c r="C38" s="9">
        <v>1.6865531</v>
      </c>
      <c r="D38" s="9">
        <v>1.6463274000000001</v>
      </c>
      <c r="E38" s="9">
        <v>2.7381362999999999</v>
      </c>
      <c r="F38" t="s">
        <v>17</v>
      </c>
      <c r="G38" s="17">
        <f t="shared" si="7"/>
        <v>1.6463274000000001</v>
      </c>
      <c r="H38" s="17" t="str">
        <f t="shared" si="8"/>
        <v/>
      </c>
      <c r="I38" s="17" t="str">
        <f t="shared" si="9"/>
        <v/>
      </c>
      <c r="J38" s="17" t="str">
        <f t="shared" si="10"/>
        <v/>
      </c>
      <c r="K38" t="s">
        <v>10</v>
      </c>
      <c r="L38" s="17" t="str">
        <f t="shared" si="4"/>
        <v/>
      </c>
      <c r="M38" s="17" t="str">
        <f t="shared" si="5"/>
        <v/>
      </c>
      <c r="N38" s="17">
        <f t="shared" si="6"/>
        <v>1.6463274000000001</v>
      </c>
    </row>
    <row r="39" spans="1:14" x14ac:dyDescent="0.35">
      <c r="A39" s="8" t="s">
        <v>329</v>
      </c>
      <c r="B39" s="9">
        <v>1.1748917999999999</v>
      </c>
      <c r="C39" s="9">
        <v>0.99761860999999996</v>
      </c>
      <c r="D39" s="9">
        <v>1.6075096</v>
      </c>
      <c r="E39" s="9">
        <v>1.3056589999999999</v>
      </c>
      <c r="F39" t="s">
        <v>17</v>
      </c>
      <c r="G39" s="17">
        <f t="shared" si="7"/>
        <v>1.6075096</v>
      </c>
      <c r="H39" s="17" t="str">
        <f t="shared" si="8"/>
        <v/>
      </c>
      <c r="I39" s="17" t="str">
        <f t="shared" si="9"/>
        <v/>
      </c>
      <c r="J39" s="17" t="str">
        <f t="shared" si="10"/>
        <v/>
      </c>
      <c r="K39" t="s">
        <v>17</v>
      </c>
      <c r="L39" s="17">
        <f t="shared" si="4"/>
        <v>1.6075096</v>
      </c>
      <c r="M39" s="17" t="str">
        <f t="shared" si="5"/>
        <v/>
      </c>
      <c r="N39" s="17" t="str">
        <f t="shared" si="6"/>
        <v/>
      </c>
    </row>
    <row r="40" spans="1:14" x14ac:dyDescent="0.35">
      <c r="A40" s="8" t="s">
        <v>257</v>
      </c>
      <c r="B40" s="9">
        <v>0.89699693999999996</v>
      </c>
      <c r="C40" s="9">
        <v>2.0865260999999999</v>
      </c>
      <c r="D40" s="9">
        <v>1.5998532000000001</v>
      </c>
      <c r="E40" s="9">
        <v>-1.1390549999999999</v>
      </c>
      <c r="F40" t="s">
        <v>9</v>
      </c>
      <c r="G40" s="17" t="str">
        <f t="shared" si="7"/>
        <v/>
      </c>
      <c r="H40" s="17" t="str">
        <f t="shared" si="8"/>
        <v/>
      </c>
      <c r="I40" s="17" t="str">
        <f t="shared" si="9"/>
        <v/>
      </c>
      <c r="J40" s="17">
        <f t="shared" si="10"/>
        <v>1.5998532000000001</v>
      </c>
      <c r="K40" t="s">
        <v>17</v>
      </c>
      <c r="L40" s="17">
        <f t="shared" si="4"/>
        <v>1.5998532000000001</v>
      </c>
      <c r="M40" s="17" t="str">
        <f t="shared" si="5"/>
        <v/>
      </c>
      <c r="N40" s="17" t="str">
        <f t="shared" si="6"/>
        <v/>
      </c>
    </row>
    <row r="41" spans="1:14" x14ac:dyDescent="0.35">
      <c r="A41" s="8" t="s">
        <v>57</v>
      </c>
      <c r="B41" s="9">
        <v>0.41408052000000001</v>
      </c>
      <c r="C41" s="9">
        <v>3.4138335</v>
      </c>
      <c r="D41" s="9">
        <v>1.5847656999999999</v>
      </c>
      <c r="E41" s="9">
        <v>1.7587060999999999</v>
      </c>
      <c r="F41" t="s">
        <v>14</v>
      </c>
      <c r="G41" s="17" t="str">
        <f t="shared" si="7"/>
        <v/>
      </c>
      <c r="H41" s="17">
        <f t="shared" si="8"/>
        <v>1.5847656999999999</v>
      </c>
      <c r="I41" s="17" t="str">
        <f t="shared" si="9"/>
        <v/>
      </c>
      <c r="J41" s="17" t="str">
        <f t="shared" si="10"/>
        <v/>
      </c>
      <c r="K41" t="s">
        <v>14</v>
      </c>
      <c r="L41" s="17" t="str">
        <f t="shared" si="4"/>
        <v/>
      </c>
      <c r="M41" s="17">
        <f t="shared" si="5"/>
        <v>1.5847656999999999</v>
      </c>
      <c r="N41" s="17" t="str">
        <f t="shared" si="6"/>
        <v/>
      </c>
    </row>
    <row r="42" spans="1:14" x14ac:dyDescent="0.35">
      <c r="A42" s="8" t="s">
        <v>189</v>
      </c>
      <c r="B42" s="9">
        <v>1.4457366</v>
      </c>
      <c r="C42" s="9">
        <v>0.10379964</v>
      </c>
      <c r="D42" s="9">
        <v>1.5651010999999999</v>
      </c>
      <c r="E42" s="9">
        <v>3.6073734000000002</v>
      </c>
      <c r="F42" t="s">
        <v>17</v>
      </c>
      <c r="G42" s="17">
        <f t="shared" si="7"/>
        <v>1.5651010999999999</v>
      </c>
      <c r="H42" s="17" t="str">
        <f t="shared" si="8"/>
        <v/>
      </c>
      <c r="I42" s="17" t="str">
        <f t="shared" si="9"/>
        <v/>
      </c>
      <c r="J42" s="17" t="str">
        <f t="shared" si="10"/>
        <v/>
      </c>
      <c r="K42" t="s">
        <v>17</v>
      </c>
      <c r="L42" s="17">
        <f t="shared" si="4"/>
        <v>1.5651010999999999</v>
      </c>
      <c r="M42" s="17" t="str">
        <f t="shared" si="5"/>
        <v/>
      </c>
      <c r="N42" s="17" t="str">
        <f t="shared" si="6"/>
        <v/>
      </c>
    </row>
    <row r="43" spans="1:14" x14ac:dyDescent="0.35">
      <c r="A43" s="8" t="s">
        <v>71</v>
      </c>
      <c r="B43" s="9">
        <v>2.7044940999999998</v>
      </c>
      <c r="C43" s="9">
        <v>-0.26292012999999997</v>
      </c>
      <c r="D43" s="9">
        <v>1.5550489999999999</v>
      </c>
      <c r="E43" s="9">
        <v>1.5698662000000001</v>
      </c>
      <c r="F43" t="s">
        <v>9</v>
      </c>
      <c r="G43" s="17" t="str">
        <f t="shared" si="7"/>
        <v/>
      </c>
      <c r="H43" s="17" t="str">
        <f t="shared" si="8"/>
        <v/>
      </c>
      <c r="I43" s="17" t="str">
        <f t="shared" si="9"/>
        <v/>
      </c>
      <c r="J43" s="17">
        <f t="shared" si="10"/>
        <v>1.5550489999999999</v>
      </c>
      <c r="K43" t="s">
        <v>17</v>
      </c>
      <c r="L43" s="17">
        <f t="shared" si="4"/>
        <v>1.5550489999999999</v>
      </c>
      <c r="M43" s="17" t="str">
        <f t="shared" si="5"/>
        <v/>
      </c>
      <c r="N43" s="17" t="str">
        <f t="shared" si="6"/>
        <v/>
      </c>
    </row>
    <row r="44" spans="1:14" x14ac:dyDescent="0.35">
      <c r="A44" s="8" t="s">
        <v>217</v>
      </c>
      <c r="B44" s="9">
        <v>2.5953376000000001</v>
      </c>
      <c r="C44" s="9">
        <v>-4.4871950000000001E-2</v>
      </c>
      <c r="D44" s="9">
        <v>1.5301159</v>
      </c>
      <c r="E44" s="9">
        <v>-0.69039357000000001</v>
      </c>
      <c r="F44" t="s">
        <v>17</v>
      </c>
      <c r="G44" s="17">
        <f t="shared" si="7"/>
        <v>1.5301159</v>
      </c>
      <c r="H44" s="17" t="str">
        <f t="shared" si="8"/>
        <v/>
      </c>
      <c r="I44" s="17" t="str">
        <f t="shared" si="9"/>
        <v/>
      </c>
      <c r="J44" s="17" t="str">
        <f t="shared" si="10"/>
        <v/>
      </c>
      <c r="K44" t="s">
        <v>17</v>
      </c>
      <c r="L44" s="17">
        <f t="shared" si="4"/>
        <v>1.5301159</v>
      </c>
      <c r="M44" s="17" t="str">
        <f t="shared" si="5"/>
        <v/>
      </c>
      <c r="N44" s="17" t="str">
        <f t="shared" si="6"/>
        <v/>
      </c>
    </row>
    <row r="45" spans="1:14" x14ac:dyDescent="0.35">
      <c r="A45" s="8" t="s">
        <v>223</v>
      </c>
      <c r="B45" s="9">
        <v>2.1006442000000001</v>
      </c>
      <c r="C45" s="9">
        <v>1.2385147000000001</v>
      </c>
      <c r="D45" s="9">
        <v>1.5090749999999999</v>
      </c>
      <c r="E45" s="9">
        <v>0.77772724000000004</v>
      </c>
      <c r="F45" t="s">
        <v>17</v>
      </c>
      <c r="G45" s="17">
        <f t="shared" si="7"/>
        <v>1.5090749999999999</v>
      </c>
      <c r="H45" s="17" t="str">
        <f t="shared" si="8"/>
        <v/>
      </c>
      <c r="I45" s="17" t="str">
        <f t="shared" si="9"/>
        <v/>
      </c>
      <c r="J45" s="17" t="str">
        <f t="shared" si="10"/>
        <v/>
      </c>
      <c r="K45" t="s">
        <v>17</v>
      </c>
      <c r="L45" s="17">
        <f t="shared" si="4"/>
        <v>1.5090749999999999</v>
      </c>
      <c r="M45" s="17" t="str">
        <f t="shared" si="5"/>
        <v/>
      </c>
      <c r="N45" s="17" t="str">
        <f t="shared" si="6"/>
        <v/>
      </c>
    </row>
    <row r="46" spans="1:14" x14ac:dyDescent="0.35">
      <c r="A46" s="8" t="s">
        <v>267</v>
      </c>
      <c r="B46" s="9">
        <v>2.5294647000000001</v>
      </c>
      <c r="C46" s="9">
        <v>-0.45264120000000002</v>
      </c>
      <c r="D46" s="9">
        <v>1.4647781</v>
      </c>
      <c r="E46" s="9">
        <v>-1.1502899</v>
      </c>
      <c r="F46" t="s">
        <v>17</v>
      </c>
      <c r="G46" s="17">
        <f t="shared" si="7"/>
        <v>1.4647781</v>
      </c>
      <c r="H46" s="17" t="str">
        <f t="shared" si="8"/>
        <v/>
      </c>
      <c r="I46" s="17" t="str">
        <f t="shared" si="9"/>
        <v/>
      </c>
      <c r="J46" s="17" t="str">
        <f t="shared" si="10"/>
        <v/>
      </c>
      <c r="K46" t="s">
        <v>10</v>
      </c>
      <c r="L46" s="17" t="str">
        <f t="shared" si="4"/>
        <v/>
      </c>
      <c r="M46" s="17" t="str">
        <f t="shared" si="5"/>
        <v/>
      </c>
      <c r="N46" s="17">
        <f t="shared" si="6"/>
        <v>1.4647781</v>
      </c>
    </row>
    <row r="47" spans="1:14" x14ac:dyDescent="0.35">
      <c r="A47" s="8" t="s">
        <v>197</v>
      </c>
      <c r="B47" s="9">
        <v>-2.9280743</v>
      </c>
      <c r="C47" s="9">
        <v>-2.9363345000000001</v>
      </c>
      <c r="D47" s="9">
        <v>1.4580149</v>
      </c>
      <c r="E47" s="9">
        <v>-0.28173693999999999</v>
      </c>
      <c r="F47" t="s">
        <v>17</v>
      </c>
      <c r="G47" s="17">
        <f t="shared" si="7"/>
        <v>1.4580149</v>
      </c>
      <c r="H47" s="17" t="str">
        <f t="shared" si="8"/>
        <v/>
      </c>
      <c r="I47" s="17" t="str">
        <f t="shared" si="9"/>
        <v/>
      </c>
      <c r="J47" s="17" t="str">
        <f t="shared" si="10"/>
        <v/>
      </c>
      <c r="K47" t="s">
        <v>17</v>
      </c>
      <c r="L47" s="17">
        <f t="shared" si="4"/>
        <v>1.4580149</v>
      </c>
      <c r="M47" s="17" t="str">
        <f t="shared" si="5"/>
        <v/>
      </c>
      <c r="N47" s="17" t="str">
        <f t="shared" si="6"/>
        <v/>
      </c>
    </row>
    <row r="48" spans="1:14" x14ac:dyDescent="0.35">
      <c r="A48" s="8" t="s">
        <v>271</v>
      </c>
      <c r="B48" s="9">
        <v>1.9285706</v>
      </c>
      <c r="C48" s="9">
        <v>-2.8787147000000002</v>
      </c>
      <c r="D48" s="9">
        <v>1.4344458</v>
      </c>
      <c r="E48" s="9">
        <v>1.410545E-2</v>
      </c>
      <c r="F48" t="s">
        <v>17</v>
      </c>
      <c r="G48" s="17">
        <f t="shared" si="7"/>
        <v>1.4344458</v>
      </c>
      <c r="H48" s="17" t="str">
        <f t="shared" si="8"/>
        <v/>
      </c>
      <c r="I48" s="17" t="str">
        <f t="shared" si="9"/>
        <v/>
      </c>
      <c r="J48" s="17" t="str">
        <f t="shared" si="10"/>
        <v/>
      </c>
      <c r="K48" t="s">
        <v>10</v>
      </c>
      <c r="L48" s="17" t="str">
        <f t="shared" si="4"/>
        <v/>
      </c>
      <c r="M48" s="17" t="str">
        <f t="shared" si="5"/>
        <v/>
      </c>
      <c r="N48" s="17">
        <f t="shared" si="6"/>
        <v>1.4344458</v>
      </c>
    </row>
    <row r="49" spans="1:14" x14ac:dyDescent="0.35">
      <c r="A49" s="8" t="s">
        <v>95</v>
      </c>
      <c r="B49" s="9">
        <v>-0.79021021000000002</v>
      </c>
      <c r="C49" s="9">
        <v>1.4387274000000001</v>
      </c>
      <c r="D49" s="9">
        <v>1.4252575000000001</v>
      </c>
      <c r="E49" s="9">
        <v>2.6644644</v>
      </c>
      <c r="F49" t="s">
        <v>9</v>
      </c>
      <c r="G49" s="17" t="str">
        <f t="shared" si="7"/>
        <v/>
      </c>
      <c r="H49" s="17" t="str">
        <f t="shared" si="8"/>
        <v/>
      </c>
      <c r="I49" s="17" t="str">
        <f t="shared" si="9"/>
        <v/>
      </c>
      <c r="J49" s="17">
        <f t="shared" si="10"/>
        <v>1.4252575000000001</v>
      </c>
      <c r="K49" t="s">
        <v>17</v>
      </c>
      <c r="L49" s="17">
        <f t="shared" si="4"/>
        <v>1.4252575000000001</v>
      </c>
      <c r="M49" s="17" t="str">
        <f t="shared" si="5"/>
        <v/>
      </c>
      <c r="N49" s="17" t="str">
        <f t="shared" si="6"/>
        <v/>
      </c>
    </row>
    <row r="50" spans="1:14" x14ac:dyDescent="0.35">
      <c r="A50" s="8" t="s">
        <v>23</v>
      </c>
      <c r="B50" s="9">
        <v>-2.0793470000000001E-2</v>
      </c>
      <c r="C50" s="9">
        <v>6.6301554999999999</v>
      </c>
      <c r="D50" s="9">
        <v>1.4191400000000001</v>
      </c>
      <c r="E50" s="9">
        <v>1.4101094000000001</v>
      </c>
      <c r="F50" t="s">
        <v>17</v>
      </c>
      <c r="G50" s="17">
        <f t="shared" si="7"/>
        <v>1.4191400000000001</v>
      </c>
      <c r="H50" s="17" t="str">
        <f t="shared" si="8"/>
        <v/>
      </c>
      <c r="I50" s="17" t="str">
        <f t="shared" si="9"/>
        <v/>
      </c>
      <c r="J50" s="17" t="str">
        <f t="shared" si="10"/>
        <v/>
      </c>
      <c r="K50" t="s">
        <v>17</v>
      </c>
      <c r="L50" s="17">
        <f t="shared" si="4"/>
        <v>1.4191400000000001</v>
      </c>
      <c r="M50" s="17" t="str">
        <f t="shared" si="5"/>
        <v/>
      </c>
      <c r="N50" s="17" t="str">
        <f t="shared" si="6"/>
        <v/>
      </c>
    </row>
    <row r="51" spans="1:14" x14ac:dyDescent="0.35">
      <c r="A51" s="8" t="s">
        <v>37</v>
      </c>
      <c r="B51" s="9">
        <v>1.1998696</v>
      </c>
      <c r="C51" s="9">
        <v>-2.8277055999999998</v>
      </c>
      <c r="D51" s="9">
        <v>1.3742421</v>
      </c>
      <c r="E51" s="9">
        <v>2.3313456000000001</v>
      </c>
      <c r="F51" t="s">
        <v>17</v>
      </c>
      <c r="G51" s="17">
        <f t="shared" si="7"/>
        <v>1.3742421</v>
      </c>
      <c r="H51" s="17" t="str">
        <f t="shared" si="8"/>
        <v/>
      </c>
      <c r="I51" s="17" t="str">
        <f t="shared" si="9"/>
        <v/>
      </c>
      <c r="J51" s="17" t="str">
        <f t="shared" si="10"/>
        <v/>
      </c>
      <c r="K51" t="s">
        <v>10</v>
      </c>
      <c r="L51" s="17" t="str">
        <f t="shared" si="4"/>
        <v/>
      </c>
      <c r="M51" s="17" t="str">
        <f t="shared" si="5"/>
        <v/>
      </c>
      <c r="N51" s="17">
        <f t="shared" si="6"/>
        <v>1.3742421</v>
      </c>
    </row>
    <row r="52" spans="1:14" x14ac:dyDescent="0.35">
      <c r="A52" s="8" t="s">
        <v>247</v>
      </c>
      <c r="B52" s="9">
        <v>0.64659025999999997</v>
      </c>
      <c r="C52" s="9">
        <v>0.76280106000000003</v>
      </c>
      <c r="D52" s="9">
        <v>1.3736016</v>
      </c>
      <c r="E52" s="9">
        <v>2.9695879000000001</v>
      </c>
      <c r="F52" t="s">
        <v>17</v>
      </c>
      <c r="G52" s="17">
        <f t="shared" si="7"/>
        <v>1.3736016</v>
      </c>
      <c r="H52" s="17" t="str">
        <f t="shared" si="8"/>
        <v/>
      </c>
      <c r="I52" s="17" t="str">
        <f t="shared" si="9"/>
        <v/>
      </c>
      <c r="J52" s="17" t="str">
        <f t="shared" si="10"/>
        <v/>
      </c>
      <c r="K52" t="s">
        <v>17</v>
      </c>
      <c r="L52" s="17">
        <f t="shared" si="4"/>
        <v>1.3736016</v>
      </c>
      <c r="M52" s="17" t="str">
        <f t="shared" si="5"/>
        <v/>
      </c>
      <c r="N52" s="17" t="str">
        <f t="shared" si="6"/>
        <v/>
      </c>
    </row>
    <row r="53" spans="1:14" x14ac:dyDescent="0.35">
      <c r="A53" s="8" t="s">
        <v>125</v>
      </c>
      <c r="B53" s="9">
        <v>2.8800697</v>
      </c>
      <c r="C53" s="9">
        <v>4.8835459999999999</v>
      </c>
      <c r="D53" s="9">
        <v>1.3401783</v>
      </c>
      <c r="E53" s="9">
        <v>-3.6952775999999998</v>
      </c>
      <c r="F53" t="s">
        <v>17</v>
      </c>
      <c r="G53" s="17">
        <f t="shared" si="7"/>
        <v>1.3401783</v>
      </c>
      <c r="H53" s="17" t="str">
        <f t="shared" si="8"/>
        <v/>
      </c>
      <c r="I53" s="17" t="str">
        <f t="shared" si="9"/>
        <v/>
      </c>
      <c r="J53" s="17" t="str">
        <f t="shared" si="10"/>
        <v/>
      </c>
      <c r="K53" t="s">
        <v>17</v>
      </c>
      <c r="L53" s="17">
        <f t="shared" si="4"/>
        <v>1.3401783</v>
      </c>
      <c r="M53" s="17" t="str">
        <f t="shared" si="5"/>
        <v/>
      </c>
      <c r="N53" s="17" t="str">
        <f t="shared" si="6"/>
        <v/>
      </c>
    </row>
    <row r="54" spans="1:14" x14ac:dyDescent="0.35">
      <c r="A54" s="8" t="s">
        <v>127</v>
      </c>
      <c r="B54" s="9">
        <v>1.2957004000000001</v>
      </c>
      <c r="C54" s="9">
        <v>0.76924862000000005</v>
      </c>
      <c r="D54" s="9">
        <v>1.2671509000000001</v>
      </c>
      <c r="E54" s="9">
        <v>0.58837143000000003</v>
      </c>
      <c r="F54" t="s">
        <v>17</v>
      </c>
      <c r="G54" s="17">
        <f t="shared" si="7"/>
        <v>1.2671509000000001</v>
      </c>
      <c r="H54" s="17" t="str">
        <f t="shared" si="8"/>
        <v/>
      </c>
      <c r="I54" s="17" t="str">
        <f t="shared" si="9"/>
        <v/>
      </c>
      <c r="J54" s="17" t="str">
        <f t="shared" si="10"/>
        <v/>
      </c>
      <c r="K54" t="s">
        <v>17</v>
      </c>
      <c r="L54" s="17">
        <f t="shared" si="4"/>
        <v>1.2671509000000001</v>
      </c>
      <c r="M54" s="17" t="str">
        <f t="shared" si="5"/>
        <v/>
      </c>
      <c r="N54" s="17" t="str">
        <f t="shared" si="6"/>
        <v/>
      </c>
    </row>
    <row r="55" spans="1:14" x14ac:dyDescent="0.35">
      <c r="A55" s="8" t="s">
        <v>12</v>
      </c>
      <c r="B55" s="9">
        <v>0.35824012</v>
      </c>
      <c r="C55" s="9">
        <v>0.52479299000000001</v>
      </c>
      <c r="D55" s="9">
        <v>1.1933147</v>
      </c>
      <c r="E55" s="9">
        <v>-0.43953078000000001</v>
      </c>
      <c r="F55" t="s">
        <v>13</v>
      </c>
      <c r="G55" s="17" t="str">
        <f t="shared" si="7"/>
        <v/>
      </c>
      <c r="H55" s="17" t="str">
        <f t="shared" si="8"/>
        <v/>
      </c>
      <c r="I55" s="17">
        <f t="shared" si="9"/>
        <v>1.1933147</v>
      </c>
      <c r="J55" s="17" t="str">
        <f t="shared" si="10"/>
        <v/>
      </c>
      <c r="K55" t="s">
        <v>14</v>
      </c>
      <c r="L55" s="17" t="str">
        <f t="shared" si="4"/>
        <v/>
      </c>
      <c r="M55" s="17">
        <f t="shared" si="5"/>
        <v>1.1933147</v>
      </c>
      <c r="N55" s="17" t="str">
        <f t="shared" si="6"/>
        <v/>
      </c>
    </row>
    <row r="56" spans="1:14" x14ac:dyDescent="0.35">
      <c r="A56" s="8" t="s">
        <v>307</v>
      </c>
      <c r="B56" s="9">
        <v>1.6525453000000001</v>
      </c>
      <c r="C56" s="9">
        <v>2.0752632000000002</v>
      </c>
      <c r="D56" s="9">
        <v>1.1815066999999999</v>
      </c>
      <c r="E56" s="9">
        <v>1.0476989000000001</v>
      </c>
      <c r="F56" t="s">
        <v>17</v>
      </c>
      <c r="G56" s="17">
        <f t="shared" si="7"/>
        <v>1.1815066999999999</v>
      </c>
      <c r="H56" s="17" t="str">
        <f t="shared" si="8"/>
        <v/>
      </c>
      <c r="I56" s="17" t="str">
        <f t="shared" si="9"/>
        <v/>
      </c>
      <c r="J56" s="17" t="str">
        <f t="shared" si="10"/>
        <v/>
      </c>
      <c r="K56" t="s">
        <v>10</v>
      </c>
      <c r="L56" s="17" t="str">
        <f t="shared" si="4"/>
        <v/>
      </c>
      <c r="M56" s="17" t="str">
        <f t="shared" si="5"/>
        <v/>
      </c>
      <c r="N56" s="17">
        <f t="shared" si="6"/>
        <v>1.1815066999999999</v>
      </c>
    </row>
    <row r="57" spans="1:14" x14ac:dyDescent="0.35">
      <c r="A57" s="8" t="s">
        <v>29</v>
      </c>
      <c r="B57" s="9">
        <v>2.3532359</v>
      </c>
      <c r="C57" s="9">
        <v>-0.14897840000000001</v>
      </c>
      <c r="D57" s="9">
        <v>1.1734172</v>
      </c>
      <c r="E57" s="9"/>
      <c r="F57" t="s">
        <v>17</v>
      </c>
      <c r="G57" s="17">
        <f t="shared" si="7"/>
        <v>1.1734172</v>
      </c>
      <c r="H57" s="17" t="str">
        <f t="shared" si="8"/>
        <v/>
      </c>
      <c r="I57" s="17" t="str">
        <f t="shared" si="9"/>
        <v/>
      </c>
      <c r="J57" s="17" t="str">
        <f t="shared" si="10"/>
        <v/>
      </c>
      <c r="K57" t="s">
        <v>10</v>
      </c>
      <c r="L57" s="17" t="str">
        <f t="shared" si="4"/>
        <v/>
      </c>
      <c r="M57" s="17" t="str">
        <f t="shared" si="5"/>
        <v/>
      </c>
      <c r="N57" s="17">
        <f t="shared" si="6"/>
        <v>1.1734172</v>
      </c>
    </row>
    <row r="58" spans="1:14" x14ac:dyDescent="0.35">
      <c r="A58" s="8" t="s">
        <v>207</v>
      </c>
      <c r="B58" s="9">
        <v>2.8255821000000001</v>
      </c>
      <c r="C58" s="9">
        <v>2.4502548000000002</v>
      </c>
      <c r="D58" s="9">
        <v>1.1488415000000001</v>
      </c>
      <c r="E58" s="9">
        <v>-1.3496893999999999</v>
      </c>
      <c r="F58" t="s">
        <v>17</v>
      </c>
      <c r="G58" s="17">
        <f t="shared" si="7"/>
        <v>1.1488415000000001</v>
      </c>
      <c r="H58" s="17" t="str">
        <f t="shared" si="8"/>
        <v/>
      </c>
      <c r="I58" s="17" t="str">
        <f t="shared" si="9"/>
        <v/>
      </c>
      <c r="J58" s="17" t="str">
        <f t="shared" si="10"/>
        <v/>
      </c>
      <c r="K58" t="s">
        <v>10</v>
      </c>
      <c r="L58" s="17" t="str">
        <f t="shared" si="4"/>
        <v/>
      </c>
      <c r="M58" s="17" t="str">
        <f t="shared" si="5"/>
        <v/>
      </c>
      <c r="N58" s="17">
        <f t="shared" si="6"/>
        <v>1.1488415000000001</v>
      </c>
    </row>
    <row r="59" spans="1:14" x14ac:dyDescent="0.35">
      <c r="A59" s="8" t="s">
        <v>333</v>
      </c>
      <c r="B59" s="9">
        <v>0.95623099</v>
      </c>
      <c r="C59" s="9">
        <v>1.0295502000000001</v>
      </c>
      <c r="D59" s="9">
        <v>1.1385672</v>
      </c>
      <c r="E59" s="9">
        <v>7.2263847999999999</v>
      </c>
      <c r="F59" t="s">
        <v>17</v>
      </c>
      <c r="G59" s="17">
        <f t="shared" si="7"/>
        <v>1.1385672</v>
      </c>
      <c r="H59" s="17" t="str">
        <f t="shared" si="8"/>
        <v/>
      </c>
      <c r="I59" s="17" t="str">
        <f t="shared" si="9"/>
        <v/>
      </c>
      <c r="J59" s="17" t="str">
        <f t="shared" si="10"/>
        <v/>
      </c>
      <c r="K59" t="s">
        <v>17</v>
      </c>
      <c r="L59" s="17">
        <f t="shared" si="4"/>
        <v>1.1385672</v>
      </c>
      <c r="M59" s="17" t="str">
        <f t="shared" si="5"/>
        <v/>
      </c>
      <c r="N59" s="17" t="str">
        <f t="shared" si="6"/>
        <v/>
      </c>
    </row>
    <row r="60" spans="1:14" x14ac:dyDescent="0.35">
      <c r="A60" s="8" t="s">
        <v>315</v>
      </c>
      <c r="B60" s="9">
        <v>1.3063534000000001</v>
      </c>
      <c r="C60" s="9">
        <v>1.8148378000000001</v>
      </c>
      <c r="D60" s="9">
        <v>1.0827948999999999</v>
      </c>
      <c r="E60" s="9">
        <v>1.0157691</v>
      </c>
      <c r="F60" t="s">
        <v>14</v>
      </c>
      <c r="G60" s="17" t="str">
        <f t="shared" si="7"/>
        <v/>
      </c>
      <c r="H60" s="17">
        <f t="shared" si="8"/>
        <v>1.0827948999999999</v>
      </c>
      <c r="I60" s="17" t="str">
        <f t="shared" si="9"/>
        <v/>
      </c>
      <c r="J60" s="17" t="str">
        <f t="shared" si="10"/>
        <v/>
      </c>
      <c r="K60" t="s">
        <v>14</v>
      </c>
      <c r="L60" s="17" t="str">
        <f t="shared" si="4"/>
        <v/>
      </c>
      <c r="M60" s="17">
        <f t="shared" si="5"/>
        <v>1.0827948999999999</v>
      </c>
      <c r="N60" s="17" t="str">
        <f t="shared" si="6"/>
        <v/>
      </c>
    </row>
    <row r="61" spans="1:14" x14ac:dyDescent="0.35">
      <c r="A61" s="8" t="s">
        <v>55</v>
      </c>
      <c r="B61" s="9">
        <v>7.1753499999999998E-2</v>
      </c>
      <c r="C61" s="9">
        <v>2.6756685</v>
      </c>
      <c r="D61" s="9">
        <v>1.0515819</v>
      </c>
      <c r="E61" s="9">
        <v>9.1308404000000003</v>
      </c>
      <c r="F61" t="s">
        <v>17</v>
      </c>
      <c r="G61" s="17">
        <f t="shared" si="7"/>
        <v>1.0515819</v>
      </c>
      <c r="H61" s="17" t="str">
        <f t="shared" si="8"/>
        <v/>
      </c>
      <c r="I61" s="17" t="str">
        <f t="shared" si="9"/>
        <v/>
      </c>
      <c r="J61" s="17" t="str">
        <f t="shared" si="10"/>
        <v/>
      </c>
      <c r="K61" t="s">
        <v>10</v>
      </c>
      <c r="L61" s="17" t="str">
        <f t="shared" si="4"/>
        <v/>
      </c>
      <c r="M61" s="17" t="str">
        <f t="shared" si="5"/>
        <v/>
      </c>
      <c r="N61" s="17">
        <f t="shared" si="6"/>
        <v>1.0515819</v>
      </c>
    </row>
    <row r="62" spans="1:14" x14ac:dyDescent="0.35">
      <c r="A62" s="8" t="s">
        <v>131</v>
      </c>
      <c r="B62" s="9">
        <v>0.61337905000000004</v>
      </c>
      <c r="C62" s="9">
        <v>1.5925776</v>
      </c>
      <c r="D62" s="9">
        <v>1.0333726999999999</v>
      </c>
      <c r="E62" s="9">
        <v>1.8489701000000001</v>
      </c>
      <c r="F62" t="s">
        <v>17</v>
      </c>
      <c r="G62" s="17">
        <f t="shared" si="7"/>
        <v>1.0333726999999999</v>
      </c>
      <c r="H62" s="17" t="str">
        <f t="shared" si="8"/>
        <v/>
      </c>
      <c r="I62" s="17" t="str">
        <f t="shared" si="9"/>
        <v/>
      </c>
      <c r="J62" s="17" t="str">
        <f t="shared" si="10"/>
        <v/>
      </c>
      <c r="K62" t="s">
        <v>17</v>
      </c>
      <c r="L62" s="17">
        <f t="shared" si="4"/>
        <v>1.0333726999999999</v>
      </c>
      <c r="M62" s="17" t="str">
        <f t="shared" si="5"/>
        <v/>
      </c>
      <c r="N62" s="17" t="str">
        <f t="shared" si="6"/>
        <v/>
      </c>
    </row>
    <row r="63" spans="1:14" x14ac:dyDescent="0.35">
      <c r="A63" s="8" t="s">
        <v>221</v>
      </c>
      <c r="B63" s="9">
        <v>0.54930531000000005</v>
      </c>
      <c r="C63" s="9">
        <v>0.91224377000000001</v>
      </c>
      <c r="D63" s="9">
        <v>1.0256198999999999</v>
      </c>
      <c r="E63" s="9">
        <v>1.0027771000000001</v>
      </c>
      <c r="F63" t="s">
        <v>17</v>
      </c>
      <c r="G63" s="17">
        <f t="shared" si="7"/>
        <v>1.0256198999999999</v>
      </c>
      <c r="H63" s="17" t="str">
        <f t="shared" si="8"/>
        <v/>
      </c>
      <c r="I63" s="17" t="str">
        <f t="shared" si="9"/>
        <v/>
      </c>
      <c r="J63" s="17" t="str">
        <f t="shared" si="10"/>
        <v/>
      </c>
      <c r="K63" t="s">
        <v>17</v>
      </c>
      <c r="L63" s="17">
        <f t="shared" si="4"/>
        <v>1.0256198999999999</v>
      </c>
      <c r="M63" s="17" t="str">
        <f t="shared" si="5"/>
        <v/>
      </c>
      <c r="N63" s="17" t="str">
        <f t="shared" si="6"/>
        <v/>
      </c>
    </row>
    <row r="64" spans="1:14" x14ac:dyDescent="0.35">
      <c r="A64" s="8" t="s">
        <v>235</v>
      </c>
      <c r="B64" s="9">
        <v>0.42197948000000002</v>
      </c>
      <c r="C64" s="9">
        <v>3.6664428</v>
      </c>
      <c r="D64" s="9">
        <v>1.0186837</v>
      </c>
      <c r="E64" s="9">
        <v>-1.3084298000000001</v>
      </c>
      <c r="F64" t="s">
        <v>17</v>
      </c>
      <c r="G64" s="17">
        <f t="shared" si="7"/>
        <v>1.0186837</v>
      </c>
      <c r="H64" s="17" t="str">
        <f t="shared" si="8"/>
        <v/>
      </c>
      <c r="I64" s="17" t="str">
        <f t="shared" si="9"/>
        <v/>
      </c>
      <c r="J64" s="17" t="str">
        <f t="shared" si="10"/>
        <v/>
      </c>
      <c r="K64" t="s">
        <v>10</v>
      </c>
      <c r="L64" s="17" t="str">
        <f t="shared" si="4"/>
        <v/>
      </c>
      <c r="M64" s="17" t="str">
        <f t="shared" si="5"/>
        <v/>
      </c>
      <c r="N64" s="17">
        <f t="shared" si="6"/>
        <v>1.0186837</v>
      </c>
    </row>
    <row r="65" spans="1:14" x14ac:dyDescent="0.35">
      <c r="A65" s="8" t="s">
        <v>167</v>
      </c>
      <c r="B65" s="9">
        <v>-0.62477176999999995</v>
      </c>
      <c r="C65" s="9">
        <v>-0.32137199999999999</v>
      </c>
      <c r="D65" s="9">
        <v>1.0122911999999999</v>
      </c>
      <c r="E65" s="9">
        <v>-0.42353422000000002</v>
      </c>
      <c r="F65" t="s">
        <v>17</v>
      </c>
      <c r="G65" s="17">
        <f t="shared" si="7"/>
        <v>1.0122911999999999</v>
      </c>
      <c r="H65" s="17" t="str">
        <f t="shared" si="8"/>
        <v/>
      </c>
      <c r="I65" s="17" t="str">
        <f t="shared" si="9"/>
        <v/>
      </c>
      <c r="J65" s="17" t="str">
        <f t="shared" si="10"/>
        <v/>
      </c>
      <c r="K65" t="s">
        <v>17</v>
      </c>
      <c r="L65" s="17">
        <f t="shared" si="4"/>
        <v>1.0122911999999999</v>
      </c>
      <c r="M65" s="17" t="str">
        <f t="shared" si="5"/>
        <v/>
      </c>
      <c r="N65" s="17" t="str">
        <f t="shared" si="6"/>
        <v/>
      </c>
    </row>
    <row r="66" spans="1:14" x14ac:dyDescent="0.35">
      <c r="A66" s="8" t="s">
        <v>253</v>
      </c>
      <c r="B66" s="9">
        <v>1.4333635</v>
      </c>
      <c r="C66" s="9">
        <v>1.5906876000000001</v>
      </c>
      <c r="D66" s="9">
        <v>0.98799462999999998</v>
      </c>
      <c r="E66" s="9">
        <v>1.8474619000000001</v>
      </c>
      <c r="F66" t="s">
        <v>14</v>
      </c>
      <c r="G66" s="17" t="str">
        <f t="shared" si="7"/>
        <v/>
      </c>
      <c r="H66" s="17">
        <f t="shared" si="8"/>
        <v>0.98799462999999998</v>
      </c>
      <c r="I66" s="17" t="str">
        <f t="shared" si="9"/>
        <v/>
      </c>
      <c r="J66" s="17" t="str">
        <f t="shared" si="10"/>
        <v/>
      </c>
      <c r="K66" t="s">
        <v>14</v>
      </c>
      <c r="L66" s="17" t="str">
        <f t="shared" si="4"/>
        <v/>
      </c>
      <c r="M66" s="17">
        <f t="shared" si="5"/>
        <v>0.98799462999999998</v>
      </c>
      <c r="N66" s="17" t="str">
        <f t="shared" si="6"/>
        <v/>
      </c>
    </row>
    <row r="67" spans="1:14" x14ac:dyDescent="0.35">
      <c r="A67" s="8" t="s">
        <v>43</v>
      </c>
      <c r="B67" s="9">
        <v>1.8235661999999999</v>
      </c>
      <c r="C67" s="9">
        <v>3.8109708000000002</v>
      </c>
      <c r="D67" s="9">
        <v>0.96978131999999995</v>
      </c>
      <c r="E67" s="9">
        <v>0.39660457999999998</v>
      </c>
      <c r="F67" t="s">
        <v>17</v>
      </c>
      <c r="G67" s="17">
        <f t="shared" ref="G67:G98" si="11">IF($F67=$G$2,$D67,"")</f>
        <v>0.96978131999999995</v>
      </c>
      <c r="H67" s="17" t="str">
        <f t="shared" ref="H67:H98" si="12">IF($F67=$H$2,$D67,"")</f>
        <v/>
      </c>
      <c r="I67" s="17" t="str">
        <f t="shared" ref="I67:I98" si="13">IF($F67=$I$2,$D67,"")</f>
        <v/>
      </c>
      <c r="J67" s="17" t="str">
        <f t="shared" ref="J67:J98" si="14">IF($F67=$J$2,$D67,"")</f>
        <v/>
      </c>
      <c r="K67" t="s">
        <v>17</v>
      </c>
      <c r="L67" s="17">
        <f t="shared" si="4"/>
        <v>0.96978131999999995</v>
      </c>
      <c r="M67" s="17" t="str">
        <f t="shared" si="5"/>
        <v/>
      </c>
      <c r="N67" s="17" t="str">
        <f t="shared" si="6"/>
        <v/>
      </c>
    </row>
    <row r="68" spans="1:14" x14ac:dyDescent="0.35">
      <c r="A68" s="8" t="s">
        <v>171</v>
      </c>
      <c r="B68" s="9">
        <v>-0.93294054000000004</v>
      </c>
      <c r="C68" s="9">
        <v>1.6851615</v>
      </c>
      <c r="D68" s="9">
        <v>0.96321959999999995</v>
      </c>
      <c r="E68" s="9">
        <v>2.3652308</v>
      </c>
      <c r="F68" t="s">
        <v>9</v>
      </c>
      <c r="G68" s="17" t="str">
        <f t="shared" si="11"/>
        <v/>
      </c>
      <c r="H68" s="17" t="str">
        <f t="shared" si="12"/>
        <v/>
      </c>
      <c r="I68" s="17" t="str">
        <f t="shared" si="13"/>
        <v/>
      </c>
      <c r="J68" s="17">
        <f t="shared" si="14"/>
        <v>0.96321959999999995</v>
      </c>
      <c r="K68" t="s">
        <v>17</v>
      </c>
      <c r="L68" s="17">
        <f t="shared" ref="L68:L131" si="15">IF($K68=$L$2,$D68,"")</f>
        <v>0.96321959999999995</v>
      </c>
      <c r="M68" s="17" t="str">
        <f t="shared" ref="M68:M131" si="16">IF($K68=$M$2,$D68,"")</f>
        <v/>
      </c>
      <c r="N68" s="17" t="str">
        <f t="shared" ref="N68:N131" si="17">IF($K68=$N$2,$D68,"")</f>
        <v/>
      </c>
    </row>
    <row r="69" spans="1:14" x14ac:dyDescent="0.35">
      <c r="A69" s="8" t="s">
        <v>191</v>
      </c>
      <c r="B69" s="9">
        <v>0.63254606999999996</v>
      </c>
      <c r="C69" s="9">
        <v>0.30992001000000002</v>
      </c>
      <c r="D69" s="9">
        <v>0.95744432999999995</v>
      </c>
      <c r="E69" s="9">
        <v>2.9137548</v>
      </c>
      <c r="F69" t="s">
        <v>17</v>
      </c>
      <c r="G69" s="17">
        <f t="shared" si="11"/>
        <v>0.95744432999999995</v>
      </c>
      <c r="H69" s="17" t="str">
        <f t="shared" si="12"/>
        <v/>
      </c>
      <c r="I69" s="17" t="str">
        <f t="shared" si="13"/>
        <v/>
      </c>
      <c r="J69" s="17" t="str">
        <f t="shared" si="14"/>
        <v/>
      </c>
      <c r="K69" t="s">
        <v>17</v>
      </c>
      <c r="L69" s="17">
        <f t="shared" si="15"/>
        <v>0.95744432999999995</v>
      </c>
      <c r="M69" s="17" t="str">
        <f t="shared" si="16"/>
        <v/>
      </c>
      <c r="N69" s="17" t="str">
        <f t="shared" si="17"/>
        <v/>
      </c>
    </row>
    <row r="70" spans="1:14" x14ac:dyDescent="0.35">
      <c r="A70" s="8" t="s">
        <v>8</v>
      </c>
      <c r="B70" s="9">
        <v>-3.2879010000000002</v>
      </c>
      <c r="C70" s="9">
        <v>0.95864245999999997</v>
      </c>
      <c r="D70" s="9">
        <v>0.94506422999999995</v>
      </c>
      <c r="E70" s="9">
        <v>-1.6024788000000001</v>
      </c>
      <c r="F70" t="s">
        <v>9</v>
      </c>
      <c r="G70" s="17" t="str">
        <f t="shared" si="11"/>
        <v/>
      </c>
      <c r="H70" s="17" t="str">
        <f t="shared" si="12"/>
        <v/>
      </c>
      <c r="I70" s="17" t="str">
        <f t="shared" si="13"/>
        <v/>
      </c>
      <c r="J70" s="17">
        <f t="shared" si="14"/>
        <v>0.94506422999999995</v>
      </c>
      <c r="K70" t="s">
        <v>10</v>
      </c>
      <c r="L70" s="17" t="str">
        <f t="shared" si="15"/>
        <v/>
      </c>
      <c r="M70" s="17" t="str">
        <f t="shared" si="16"/>
        <v/>
      </c>
      <c r="N70" s="17">
        <f t="shared" si="17"/>
        <v>0.94506422999999995</v>
      </c>
    </row>
    <row r="71" spans="1:14" x14ac:dyDescent="0.35">
      <c r="A71" s="8" t="s">
        <v>225</v>
      </c>
      <c r="B71" s="9">
        <v>3.2835025999999998</v>
      </c>
      <c r="C71" s="9">
        <v>6.2655773000000003</v>
      </c>
      <c r="D71" s="9">
        <v>0.90237555999999997</v>
      </c>
      <c r="E71" s="9">
        <v>0.24207434</v>
      </c>
      <c r="F71" t="s">
        <v>17</v>
      </c>
      <c r="G71" s="17">
        <f t="shared" si="11"/>
        <v>0.90237555999999997</v>
      </c>
      <c r="H71" s="17" t="str">
        <f t="shared" si="12"/>
        <v/>
      </c>
      <c r="I71" s="17" t="str">
        <f t="shared" si="13"/>
        <v/>
      </c>
      <c r="J71" s="17" t="str">
        <f t="shared" si="14"/>
        <v/>
      </c>
      <c r="K71" t="s">
        <v>10</v>
      </c>
      <c r="L71" s="17" t="str">
        <f t="shared" si="15"/>
        <v/>
      </c>
      <c r="M71" s="17" t="str">
        <f t="shared" si="16"/>
        <v/>
      </c>
      <c r="N71" s="17">
        <f t="shared" si="17"/>
        <v>0.90237555999999997</v>
      </c>
    </row>
    <row r="72" spans="1:14" x14ac:dyDescent="0.35">
      <c r="A72" s="8" t="s">
        <v>25</v>
      </c>
      <c r="B72" s="9">
        <v>0.36994534000000001</v>
      </c>
      <c r="C72" s="9">
        <v>1.0831895</v>
      </c>
      <c r="D72" s="9">
        <v>0.89993718</v>
      </c>
      <c r="E72" s="9">
        <v>1.8698296999999999</v>
      </c>
      <c r="F72" t="s">
        <v>9</v>
      </c>
      <c r="G72" s="17" t="str">
        <f t="shared" si="11"/>
        <v/>
      </c>
      <c r="H72" s="17" t="str">
        <f t="shared" si="12"/>
        <v/>
      </c>
      <c r="I72" s="17" t="str">
        <f t="shared" si="13"/>
        <v/>
      </c>
      <c r="J72" s="17">
        <f t="shared" si="14"/>
        <v>0.89993718</v>
      </c>
      <c r="K72" t="s">
        <v>14</v>
      </c>
      <c r="L72" s="17" t="str">
        <f t="shared" si="15"/>
        <v/>
      </c>
      <c r="M72" s="17">
        <f t="shared" si="16"/>
        <v>0.89993718</v>
      </c>
      <c r="N72" s="17" t="str">
        <f t="shared" si="17"/>
        <v/>
      </c>
    </row>
    <row r="73" spans="1:14" x14ac:dyDescent="0.35">
      <c r="A73" s="8" t="s">
        <v>269</v>
      </c>
      <c r="B73" s="9">
        <v>-7.7725779999999994E-2</v>
      </c>
      <c r="C73" s="9">
        <v>-1.4047177</v>
      </c>
      <c r="D73" s="9">
        <v>0.86435342000000004</v>
      </c>
      <c r="E73" s="9">
        <v>1.8724152999999999</v>
      </c>
      <c r="F73" t="s">
        <v>17</v>
      </c>
      <c r="G73" s="17">
        <f t="shared" si="11"/>
        <v>0.86435342000000004</v>
      </c>
      <c r="H73" s="17" t="str">
        <f t="shared" si="12"/>
        <v/>
      </c>
      <c r="I73" s="17" t="str">
        <f t="shared" si="13"/>
        <v/>
      </c>
      <c r="J73" s="17" t="str">
        <f t="shared" si="14"/>
        <v/>
      </c>
      <c r="K73" t="s">
        <v>17</v>
      </c>
      <c r="L73" s="17">
        <f t="shared" si="15"/>
        <v>0.86435342000000004</v>
      </c>
      <c r="M73" s="17" t="str">
        <f t="shared" si="16"/>
        <v/>
      </c>
      <c r="N73" s="17" t="str">
        <f t="shared" si="17"/>
        <v/>
      </c>
    </row>
    <row r="74" spans="1:14" x14ac:dyDescent="0.35">
      <c r="A74" s="8" t="s">
        <v>157</v>
      </c>
      <c r="B74" s="9">
        <v>1.7109220999999999</v>
      </c>
      <c r="C74" s="9">
        <v>-0.30136949000000002</v>
      </c>
      <c r="D74" s="9">
        <v>0.85830514000000002</v>
      </c>
      <c r="E74" s="9">
        <v>1.2388577999999999</v>
      </c>
      <c r="F74" t="s">
        <v>14</v>
      </c>
      <c r="G74" s="17" t="str">
        <f t="shared" si="11"/>
        <v/>
      </c>
      <c r="H74" s="17">
        <f t="shared" si="12"/>
        <v>0.85830514000000002</v>
      </c>
      <c r="I74" s="17" t="str">
        <f t="shared" si="13"/>
        <v/>
      </c>
      <c r="J74" s="17" t="str">
        <f t="shared" si="14"/>
        <v/>
      </c>
      <c r="K74" t="s">
        <v>14</v>
      </c>
      <c r="L74" s="17" t="str">
        <f t="shared" si="15"/>
        <v/>
      </c>
      <c r="M74" s="17">
        <f t="shared" si="16"/>
        <v>0.85830514000000002</v>
      </c>
      <c r="N74" s="17" t="str">
        <f t="shared" si="17"/>
        <v/>
      </c>
    </row>
    <row r="75" spans="1:14" x14ac:dyDescent="0.35">
      <c r="A75" s="8" t="s">
        <v>179</v>
      </c>
      <c r="B75" s="9">
        <v>-1.0327500000000001</v>
      </c>
      <c r="C75" s="9">
        <v>-0.32415244999999998</v>
      </c>
      <c r="D75" s="9">
        <v>0.84770164000000003</v>
      </c>
      <c r="E75" s="9">
        <v>3.5788183999999998</v>
      </c>
      <c r="F75" t="s">
        <v>17</v>
      </c>
      <c r="G75" s="17">
        <f t="shared" si="11"/>
        <v>0.84770164000000003</v>
      </c>
      <c r="H75" s="17" t="str">
        <f t="shared" si="12"/>
        <v/>
      </c>
      <c r="I75" s="17" t="str">
        <f t="shared" si="13"/>
        <v/>
      </c>
      <c r="J75" s="17" t="str">
        <f t="shared" si="14"/>
        <v/>
      </c>
      <c r="K75" t="s">
        <v>17</v>
      </c>
      <c r="L75" s="17">
        <f t="shared" si="15"/>
        <v>0.84770164000000003</v>
      </c>
      <c r="M75" s="17" t="str">
        <f t="shared" si="16"/>
        <v/>
      </c>
      <c r="N75" s="17" t="str">
        <f t="shared" si="17"/>
        <v/>
      </c>
    </row>
    <row r="76" spans="1:14" x14ac:dyDescent="0.35">
      <c r="A76" s="8" t="s">
        <v>185</v>
      </c>
      <c r="B76" s="9">
        <v>1.0804552000000001</v>
      </c>
      <c r="C76" s="9">
        <v>0.18556296999999999</v>
      </c>
      <c r="D76" s="9">
        <v>0.84464797000000003</v>
      </c>
      <c r="E76" s="9">
        <v>0.89034482999999998</v>
      </c>
      <c r="F76" t="s">
        <v>14</v>
      </c>
      <c r="G76" s="17" t="str">
        <f t="shared" si="11"/>
        <v/>
      </c>
      <c r="H76" s="17">
        <f t="shared" si="12"/>
        <v>0.84464797000000003</v>
      </c>
      <c r="I76" s="17" t="str">
        <f t="shared" si="13"/>
        <v/>
      </c>
      <c r="J76" s="17" t="str">
        <f t="shared" si="14"/>
        <v/>
      </c>
      <c r="K76" t="s">
        <v>14</v>
      </c>
      <c r="L76" s="17" t="str">
        <f t="shared" si="15"/>
        <v/>
      </c>
      <c r="M76" s="17">
        <f t="shared" si="16"/>
        <v>0.84464797000000003</v>
      </c>
      <c r="N76" s="17" t="str">
        <f t="shared" si="17"/>
        <v/>
      </c>
    </row>
    <row r="77" spans="1:14" x14ac:dyDescent="0.35">
      <c r="A77" s="8" t="s">
        <v>293</v>
      </c>
      <c r="B77" s="9">
        <v>1.4942192000000001</v>
      </c>
      <c r="C77" s="9">
        <v>-0.19774681</v>
      </c>
      <c r="D77" s="9">
        <v>0.83697319999999997</v>
      </c>
      <c r="E77" s="9">
        <v>2.2565005</v>
      </c>
      <c r="F77" t="s">
        <v>17</v>
      </c>
      <c r="G77" s="17">
        <f t="shared" si="11"/>
        <v>0.83697319999999997</v>
      </c>
      <c r="H77" s="17" t="str">
        <f t="shared" si="12"/>
        <v/>
      </c>
      <c r="I77" s="17" t="str">
        <f t="shared" si="13"/>
        <v/>
      </c>
      <c r="J77" s="17" t="str">
        <f t="shared" si="14"/>
        <v/>
      </c>
      <c r="K77" t="s">
        <v>17</v>
      </c>
      <c r="L77" s="17">
        <f t="shared" si="15"/>
        <v>0.83697319999999997</v>
      </c>
      <c r="M77" s="17" t="str">
        <f t="shared" si="16"/>
        <v/>
      </c>
      <c r="N77" s="17" t="str">
        <f t="shared" si="17"/>
        <v/>
      </c>
    </row>
    <row r="78" spans="1:14" x14ac:dyDescent="0.35">
      <c r="A78" s="8" t="s">
        <v>233</v>
      </c>
      <c r="B78" s="9">
        <v>0.86104797</v>
      </c>
      <c r="C78" s="9">
        <v>1.7839609000000001</v>
      </c>
      <c r="D78" s="9">
        <v>0.83261026999999999</v>
      </c>
      <c r="E78" s="9">
        <v>1.2683943</v>
      </c>
      <c r="F78" t="s">
        <v>9</v>
      </c>
      <c r="G78" s="17" t="str">
        <f t="shared" si="11"/>
        <v/>
      </c>
      <c r="H78" s="17" t="str">
        <f t="shared" si="12"/>
        <v/>
      </c>
      <c r="I78" s="17" t="str">
        <f t="shared" si="13"/>
        <v/>
      </c>
      <c r="J78" s="17">
        <f t="shared" si="14"/>
        <v>0.83261026999999999</v>
      </c>
      <c r="K78" t="s">
        <v>14</v>
      </c>
      <c r="L78" s="17" t="str">
        <f t="shared" si="15"/>
        <v/>
      </c>
      <c r="M78" s="17">
        <f t="shared" si="16"/>
        <v>0.83261026999999999</v>
      </c>
      <c r="N78" s="17" t="str">
        <f t="shared" si="17"/>
        <v/>
      </c>
    </row>
    <row r="79" spans="1:14" x14ac:dyDescent="0.35">
      <c r="A79" s="8" t="s">
        <v>141</v>
      </c>
      <c r="B79" s="9">
        <v>1.5244532</v>
      </c>
      <c r="C79" s="9">
        <v>0.89903772999999998</v>
      </c>
      <c r="D79" s="9">
        <v>0.82832238000000002</v>
      </c>
      <c r="E79" s="9">
        <v>1.727571</v>
      </c>
      <c r="F79" t="s">
        <v>9</v>
      </c>
      <c r="G79" s="17" t="str">
        <f t="shared" si="11"/>
        <v/>
      </c>
      <c r="H79" s="17" t="str">
        <f t="shared" si="12"/>
        <v/>
      </c>
      <c r="I79" s="17" t="str">
        <f t="shared" si="13"/>
        <v/>
      </c>
      <c r="J79" s="17">
        <f t="shared" si="14"/>
        <v>0.82832238000000002</v>
      </c>
      <c r="K79" t="s">
        <v>17</v>
      </c>
      <c r="L79" s="17">
        <f t="shared" si="15"/>
        <v>0.82832238000000002</v>
      </c>
      <c r="M79" s="17" t="str">
        <f t="shared" si="16"/>
        <v/>
      </c>
      <c r="N79" s="17" t="str">
        <f t="shared" si="17"/>
        <v/>
      </c>
    </row>
    <row r="80" spans="1:14" x14ac:dyDescent="0.35">
      <c r="A80" s="8" t="s">
        <v>67</v>
      </c>
      <c r="B80" s="9">
        <v>2.4576769999999999</v>
      </c>
      <c r="C80" s="9">
        <v>0.42573469000000003</v>
      </c>
      <c r="D80" s="9">
        <v>0.81804809000000001</v>
      </c>
      <c r="E80" s="9">
        <v>0.9353416</v>
      </c>
      <c r="F80" t="s">
        <v>9</v>
      </c>
      <c r="G80" s="17" t="str">
        <f t="shared" si="11"/>
        <v/>
      </c>
      <c r="H80" s="17" t="str">
        <f t="shared" si="12"/>
        <v/>
      </c>
      <c r="I80" s="17" t="str">
        <f t="shared" si="13"/>
        <v/>
      </c>
      <c r="J80" s="17">
        <f t="shared" si="14"/>
        <v>0.81804809000000001</v>
      </c>
      <c r="K80" t="s">
        <v>17</v>
      </c>
      <c r="L80" s="17">
        <f t="shared" si="15"/>
        <v>0.81804809000000001</v>
      </c>
      <c r="M80" s="17" t="str">
        <f t="shared" si="16"/>
        <v/>
      </c>
      <c r="N80" s="17" t="str">
        <f t="shared" si="17"/>
        <v/>
      </c>
    </row>
    <row r="81" spans="1:14" x14ac:dyDescent="0.35">
      <c r="A81" s="8" t="s">
        <v>285</v>
      </c>
      <c r="B81" s="9">
        <v>0.86858902000000004</v>
      </c>
      <c r="C81" s="9">
        <v>1.8786692</v>
      </c>
      <c r="D81" s="9">
        <v>0.81706917999999995</v>
      </c>
      <c r="E81" s="9">
        <v>4.0066299000000001</v>
      </c>
      <c r="F81" t="s">
        <v>17</v>
      </c>
      <c r="G81" s="17">
        <f t="shared" si="11"/>
        <v>0.81706917999999995</v>
      </c>
      <c r="H81" s="17" t="str">
        <f t="shared" si="12"/>
        <v/>
      </c>
      <c r="I81" s="17" t="str">
        <f t="shared" si="13"/>
        <v/>
      </c>
      <c r="J81" s="17" t="str">
        <f t="shared" si="14"/>
        <v/>
      </c>
      <c r="K81" t="s">
        <v>17</v>
      </c>
      <c r="L81" s="17">
        <f t="shared" si="15"/>
        <v>0.81706917999999995</v>
      </c>
      <c r="M81" s="17" t="str">
        <f t="shared" si="16"/>
        <v/>
      </c>
      <c r="N81" s="17" t="str">
        <f t="shared" si="17"/>
        <v/>
      </c>
    </row>
    <row r="82" spans="1:14" x14ac:dyDescent="0.35">
      <c r="A82" s="8" t="s">
        <v>41</v>
      </c>
      <c r="B82" s="9">
        <v>0.77171710999999998</v>
      </c>
      <c r="C82" s="9">
        <v>-0.92849621999999998</v>
      </c>
      <c r="D82" s="9">
        <v>0.81614260000000005</v>
      </c>
      <c r="E82" s="9">
        <v>-1.0998824</v>
      </c>
      <c r="F82" t="s">
        <v>9</v>
      </c>
      <c r="G82" s="17" t="str">
        <f t="shared" si="11"/>
        <v/>
      </c>
      <c r="H82" s="17" t="str">
        <f t="shared" si="12"/>
        <v/>
      </c>
      <c r="I82" s="17" t="str">
        <f t="shared" si="13"/>
        <v/>
      </c>
      <c r="J82" s="17">
        <f t="shared" si="14"/>
        <v>0.81614260000000005</v>
      </c>
      <c r="K82" t="s">
        <v>17</v>
      </c>
      <c r="L82" s="17">
        <f t="shared" si="15"/>
        <v>0.81614260000000005</v>
      </c>
      <c r="M82" s="17" t="str">
        <f t="shared" si="16"/>
        <v/>
      </c>
      <c r="N82" s="17" t="str">
        <f t="shared" si="17"/>
        <v/>
      </c>
    </row>
    <row r="83" spans="1:14" x14ac:dyDescent="0.35">
      <c r="A83" s="8" t="s">
        <v>149</v>
      </c>
      <c r="B83" s="9">
        <v>0.41139355</v>
      </c>
      <c r="C83" s="9">
        <v>-0.26439801000000002</v>
      </c>
      <c r="D83" s="9">
        <v>0.79216695999999998</v>
      </c>
      <c r="E83" s="9">
        <v>0.94054073000000005</v>
      </c>
      <c r="F83" t="s">
        <v>17</v>
      </c>
      <c r="G83" s="17">
        <f t="shared" si="11"/>
        <v>0.79216695999999998</v>
      </c>
      <c r="H83" s="17" t="str">
        <f t="shared" si="12"/>
        <v/>
      </c>
      <c r="I83" s="17" t="str">
        <f t="shared" si="13"/>
        <v/>
      </c>
      <c r="J83" s="17" t="str">
        <f t="shared" si="14"/>
        <v/>
      </c>
      <c r="K83" t="s">
        <v>14</v>
      </c>
      <c r="L83" s="17" t="str">
        <f t="shared" si="15"/>
        <v/>
      </c>
      <c r="M83" s="17">
        <f t="shared" si="16"/>
        <v>0.79216695999999998</v>
      </c>
      <c r="N83" s="17" t="str">
        <f t="shared" si="17"/>
        <v/>
      </c>
    </row>
    <row r="84" spans="1:14" x14ac:dyDescent="0.35">
      <c r="A84" s="8" t="s">
        <v>63</v>
      </c>
      <c r="B84" s="9">
        <v>0.69995229000000003</v>
      </c>
      <c r="C84" s="9">
        <v>-1.0236997999999999</v>
      </c>
      <c r="D84" s="9">
        <v>0.76774677000000002</v>
      </c>
      <c r="E84" s="9">
        <v>1.0666378000000001</v>
      </c>
      <c r="F84" t="s">
        <v>17</v>
      </c>
      <c r="G84" s="17">
        <f t="shared" si="11"/>
        <v>0.76774677000000002</v>
      </c>
      <c r="H84" s="17" t="str">
        <f t="shared" si="12"/>
        <v/>
      </c>
      <c r="I84" s="17" t="str">
        <f t="shared" si="13"/>
        <v/>
      </c>
      <c r="J84" s="17" t="str">
        <f t="shared" si="14"/>
        <v/>
      </c>
      <c r="K84" t="s">
        <v>17</v>
      </c>
      <c r="L84" s="17">
        <f t="shared" si="15"/>
        <v>0.76774677000000002</v>
      </c>
      <c r="M84" s="17" t="str">
        <f t="shared" si="16"/>
        <v/>
      </c>
      <c r="N84" s="17" t="str">
        <f t="shared" si="17"/>
        <v/>
      </c>
    </row>
    <row r="85" spans="1:14" x14ac:dyDescent="0.35">
      <c r="A85" s="8" t="s">
        <v>211</v>
      </c>
      <c r="B85" s="9">
        <v>1.4414416999999999</v>
      </c>
      <c r="C85" s="9">
        <v>-0.91370448999999998</v>
      </c>
      <c r="D85" s="9">
        <v>0.74405277999999997</v>
      </c>
      <c r="E85" s="9">
        <v>-0.93169732999999999</v>
      </c>
      <c r="F85" t="s">
        <v>9</v>
      </c>
      <c r="G85" s="17" t="str">
        <f t="shared" si="11"/>
        <v/>
      </c>
      <c r="H85" s="17" t="str">
        <f t="shared" si="12"/>
        <v/>
      </c>
      <c r="I85" s="17" t="str">
        <f t="shared" si="13"/>
        <v/>
      </c>
      <c r="J85" s="17">
        <f t="shared" si="14"/>
        <v>0.74405277999999997</v>
      </c>
      <c r="K85" t="s">
        <v>17</v>
      </c>
      <c r="L85" s="17">
        <f t="shared" si="15"/>
        <v>0.74405277999999997</v>
      </c>
      <c r="M85" s="17" t="str">
        <f t="shared" si="16"/>
        <v/>
      </c>
      <c r="N85" s="17" t="str">
        <f t="shared" si="17"/>
        <v/>
      </c>
    </row>
    <row r="86" spans="1:14" x14ac:dyDescent="0.35">
      <c r="A86" s="8" t="s">
        <v>65</v>
      </c>
      <c r="B86" s="9">
        <v>0.83882926000000002</v>
      </c>
      <c r="C86" s="9">
        <v>2.9613646999999998</v>
      </c>
      <c r="D86" s="9">
        <v>0.71719054000000004</v>
      </c>
      <c r="E86" s="9">
        <v>0.96609979999999995</v>
      </c>
      <c r="F86" t="s">
        <v>17</v>
      </c>
      <c r="G86" s="17">
        <f t="shared" si="11"/>
        <v>0.71719054000000004</v>
      </c>
      <c r="H86" s="17" t="str">
        <f t="shared" si="12"/>
        <v/>
      </c>
      <c r="I86" s="17" t="str">
        <f t="shared" si="13"/>
        <v/>
      </c>
      <c r="J86" s="17" t="str">
        <f t="shared" si="14"/>
        <v/>
      </c>
      <c r="K86" t="s">
        <v>17</v>
      </c>
      <c r="L86" s="17">
        <f t="shared" si="15"/>
        <v>0.71719054000000004</v>
      </c>
      <c r="M86" s="17" t="str">
        <f t="shared" si="16"/>
        <v/>
      </c>
      <c r="N86" s="17" t="str">
        <f t="shared" si="17"/>
        <v/>
      </c>
    </row>
    <row r="87" spans="1:14" x14ac:dyDescent="0.35">
      <c r="A87" s="8" t="s">
        <v>243</v>
      </c>
      <c r="B87" s="9">
        <v>1.4537880999999999</v>
      </c>
      <c r="C87" s="9">
        <v>4.4475477999999997</v>
      </c>
      <c r="D87" s="9">
        <v>0.70082580999999999</v>
      </c>
      <c r="E87" s="9">
        <v>-5.4302244000000002</v>
      </c>
      <c r="F87" t="s">
        <v>17</v>
      </c>
      <c r="G87" s="17">
        <f t="shared" si="11"/>
        <v>0.70082580999999999</v>
      </c>
      <c r="H87" s="17" t="str">
        <f t="shared" si="12"/>
        <v/>
      </c>
      <c r="I87" s="17" t="str">
        <f t="shared" si="13"/>
        <v/>
      </c>
      <c r="J87" s="17" t="str">
        <f t="shared" si="14"/>
        <v/>
      </c>
      <c r="K87" t="s">
        <v>17</v>
      </c>
      <c r="L87" s="17">
        <f t="shared" si="15"/>
        <v>0.70082580999999999</v>
      </c>
      <c r="M87" s="17" t="str">
        <f t="shared" si="16"/>
        <v/>
      </c>
      <c r="N87" s="17" t="str">
        <f t="shared" si="17"/>
        <v/>
      </c>
    </row>
    <row r="88" spans="1:14" x14ac:dyDescent="0.35">
      <c r="A88" s="8" t="s">
        <v>73</v>
      </c>
      <c r="B88" s="9">
        <v>1.4345569</v>
      </c>
      <c r="C88" s="9">
        <v>0.86668482999999996</v>
      </c>
      <c r="D88" s="9">
        <v>0.69900954999999998</v>
      </c>
      <c r="E88" s="9">
        <v>1.5043739</v>
      </c>
      <c r="F88" t="s">
        <v>9</v>
      </c>
      <c r="G88" s="17" t="str">
        <f t="shared" si="11"/>
        <v/>
      </c>
      <c r="H88" s="17" t="str">
        <f t="shared" si="12"/>
        <v/>
      </c>
      <c r="I88" s="17" t="str">
        <f t="shared" si="13"/>
        <v/>
      </c>
      <c r="J88" s="17">
        <f t="shared" si="14"/>
        <v>0.69900954999999998</v>
      </c>
      <c r="K88" t="s">
        <v>17</v>
      </c>
      <c r="L88" s="17">
        <f t="shared" si="15"/>
        <v>0.69900954999999998</v>
      </c>
      <c r="M88" s="17" t="str">
        <f t="shared" si="16"/>
        <v/>
      </c>
      <c r="N88" s="17" t="str">
        <f t="shared" si="17"/>
        <v/>
      </c>
    </row>
    <row r="89" spans="1:14" x14ac:dyDescent="0.35">
      <c r="A89" s="8" t="s">
        <v>305</v>
      </c>
      <c r="B89" s="9">
        <v>1.6412739999999999</v>
      </c>
      <c r="C89" s="9">
        <v>-0.39218599999999998</v>
      </c>
      <c r="D89" s="9">
        <v>0.69763825000000002</v>
      </c>
      <c r="E89" s="9">
        <v>3.5526968000000001</v>
      </c>
      <c r="F89" t="s">
        <v>17</v>
      </c>
      <c r="G89" s="17">
        <f t="shared" si="11"/>
        <v>0.69763825000000002</v>
      </c>
      <c r="H89" s="17" t="str">
        <f t="shared" si="12"/>
        <v/>
      </c>
      <c r="I89" s="17" t="str">
        <f t="shared" si="13"/>
        <v/>
      </c>
      <c r="J89" s="17" t="str">
        <f t="shared" si="14"/>
        <v/>
      </c>
      <c r="K89" t="s">
        <v>17</v>
      </c>
      <c r="L89" s="17">
        <f t="shared" si="15"/>
        <v>0.69763825000000002</v>
      </c>
      <c r="M89" s="17" t="str">
        <f t="shared" si="16"/>
        <v/>
      </c>
      <c r="N89" s="17" t="str">
        <f t="shared" si="17"/>
        <v/>
      </c>
    </row>
    <row r="90" spans="1:14" x14ac:dyDescent="0.35">
      <c r="A90" s="8" t="s">
        <v>111</v>
      </c>
      <c r="B90" s="9">
        <v>4.627531E-2</v>
      </c>
      <c r="C90" s="9">
        <v>2.9552082999999998</v>
      </c>
      <c r="D90" s="9">
        <v>0.64201321</v>
      </c>
      <c r="E90" s="9">
        <v>-0.41769086999999999</v>
      </c>
      <c r="F90" t="s">
        <v>14</v>
      </c>
      <c r="G90" s="17" t="str">
        <f t="shared" si="11"/>
        <v/>
      </c>
      <c r="H90" s="17">
        <f t="shared" si="12"/>
        <v>0.64201321</v>
      </c>
      <c r="I90" s="17" t="str">
        <f t="shared" si="13"/>
        <v/>
      </c>
      <c r="J90" s="17" t="str">
        <f t="shared" si="14"/>
        <v/>
      </c>
      <c r="K90" t="s">
        <v>14</v>
      </c>
      <c r="L90" s="17" t="str">
        <f t="shared" si="15"/>
        <v/>
      </c>
      <c r="M90" s="17">
        <f t="shared" si="16"/>
        <v>0.64201321</v>
      </c>
      <c r="N90" s="17" t="str">
        <f t="shared" si="17"/>
        <v/>
      </c>
    </row>
    <row r="91" spans="1:14" x14ac:dyDescent="0.35">
      <c r="A91" s="8" t="s">
        <v>59</v>
      </c>
      <c r="B91" s="9">
        <v>-1.3039171000000001</v>
      </c>
      <c r="C91" s="9">
        <v>2.1419229</v>
      </c>
      <c r="D91" s="9">
        <v>0.63340467</v>
      </c>
      <c r="E91" s="9">
        <v>-0.61627624000000003</v>
      </c>
      <c r="F91" t="s">
        <v>14</v>
      </c>
      <c r="G91" s="17" t="str">
        <f t="shared" si="11"/>
        <v/>
      </c>
      <c r="H91" s="17">
        <f t="shared" si="12"/>
        <v>0.63340467</v>
      </c>
      <c r="I91" s="17" t="str">
        <f t="shared" si="13"/>
        <v/>
      </c>
      <c r="J91" s="17" t="str">
        <f t="shared" si="14"/>
        <v/>
      </c>
      <c r="K91" t="s">
        <v>14</v>
      </c>
      <c r="L91" s="17" t="str">
        <f t="shared" si="15"/>
        <v/>
      </c>
      <c r="M91" s="17">
        <f t="shared" si="16"/>
        <v>0.63340467</v>
      </c>
      <c r="N91" s="17" t="str">
        <f t="shared" si="17"/>
        <v/>
      </c>
    </row>
    <row r="92" spans="1:14" x14ac:dyDescent="0.35">
      <c r="A92" s="8" t="s">
        <v>265</v>
      </c>
      <c r="B92" s="9">
        <v>0.31031623000000003</v>
      </c>
      <c r="C92" s="9">
        <v>5.8433966000000002</v>
      </c>
      <c r="D92" s="9">
        <v>0.63125127000000003</v>
      </c>
      <c r="E92" s="9">
        <v>4.3629167000000004</v>
      </c>
      <c r="F92" t="s">
        <v>9</v>
      </c>
      <c r="G92" s="17" t="str">
        <f t="shared" si="11"/>
        <v/>
      </c>
      <c r="H92" s="17" t="str">
        <f t="shared" si="12"/>
        <v/>
      </c>
      <c r="I92" s="17" t="str">
        <f t="shared" si="13"/>
        <v/>
      </c>
      <c r="J92" s="17">
        <f t="shared" si="14"/>
        <v>0.63125127000000003</v>
      </c>
      <c r="K92" t="s">
        <v>17</v>
      </c>
      <c r="L92" s="17">
        <f t="shared" si="15"/>
        <v>0.63125127000000003</v>
      </c>
      <c r="M92" s="17" t="str">
        <f t="shared" si="16"/>
        <v/>
      </c>
      <c r="N92" s="17" t="str">
        <f t="shared" si="17"/>
        <v/>
      </c>
    </row>
    <row r="93" spans="1:14" x14ac:dyDescent="0.35">
      <c r="A93" s="8" t="s">
        <v>299</v>
      </c>
      <c r="B93" s="9">
        <v>1.0648291000000001</v>
      </c>
      <c r="C93" s="9">
        <v>3.6056887999999998</v>
      </c>
      <c r="D93" s="9">
        <v>0.59626787999999997</v>
      </c>
      <c r="E93" s="9">
        <v>6.2886175</v>
      </c>
      <c r="F93" t="s">
        <v>9</v>
      </c>
      <c r="G93" s="17" t="str">
        <f t="shared" si="11"/>
        <v/>
      </c>
      <c r="H93" s="17" t="str">
        <f t="shared" si="12"/>
        <v/>
      </c>
      <c r="I93" s="17" t="str">
        <f t="shared" si="13"/>
        <v/>
      </c>
      <c r="J93" s="17">
        <f t="shared" si="14"/>
        <v>0.59626787999999997</v>
      </c>
      <c r="K93" t="s">
        <v>17</v>
      </c>
      <c r="L93" s="17">
        <f t="shared" si="15"/>
        <v>0.59626787999999997</v>
      </c>
      <c r="M93" s="17" t="str">
        <f t="shared" si="16"/>
        <v/>
      </c>
      <c r="N93" s="17" t="str">
        <f t="shared" si="17"/>
        <v/>
      </c>
    </row>
    <row r="94" spans="1:14" x14ac:dyDescent="0.35">
      <c r="A94" s="8" t="s">
        <v>139</v>
      </c>
      <c r="B94" s="9">
        <v>-0.10166189</v>
      </c>
      <c r="C94" s="9">
        <v>0.32104721000000003</v>
      </c>
      <c r="D94" s="9">
        <v>0.57153399000000005</v>
      </c>
      <c r="E94" s="9">
        <v>-6.6447700000000004E-3</v>
      </c>
      <c r="F94" t="s">
        <v>14</v>
      </c>
      <c r="G94" s="17" t="str">
        <f t="shared" si="11"/>
        <v/>
      </c>
      <c r="H94" s="17">
        <f t="shared" si="12"/>
        <v>0.57153399000000005</v>
      </c>
      <c r="I94" s="17" t="str">
        <f t="shared" si="13"/>
        <v/>
      </c>
      <c r="J94" s="17" t="str">
        <f t="shared" si="14"/>
        <v/>
      </c>
      <c r="K94" t="s">
        <v>14</v>
      </c>
      <c r="L94" s="17" t="str">
        <f t="shared" si="15"/>
        <v/>
      </c>
      <c r="M94" s="17">
        <f t="shared" si="16"/>
        <v>0.57153399000000005</v>
      </c>
      <c r="N94" s="17" t="str">
        <f t="shared" si="17"/>
        <v/>
      </c>
    </row>
    <row r="95" spans="1:14" x14ac:dyDescent="0.35">
      <c r="A95" s="8" t="s">
        <v>283</v>
      </c>
      <c r="B95" s="9">
        <v>-9.1827450000000005E-2</v>
      </c>
      <c r="C95" s="9">
        <v>0.7817828</v>
      </c>
      <c r="D95" s="9">
        <v>0.56003868999999995</v>
      </c>
      <c r="E95" s="9">
        <v>0.29007052</v>
      </c>
      <c r="F95" t="s">
        <v>14</v>
      </c>
      <c r="G95" s="17" t="str">
        <f t="shared" si="11"/>
        <v/>
      </c>
      <c r="H95" s="17">
        <f t="shared" si="12"/>
        <v>0.56003868999999995</v>
      </c>
      <c r="I95" s="17" t="str">
        <f t="shared" si="13"/>
        <v/>
      </c>
      <c r="J95" s="17" t="str">
        <f t="shared" si="14"/>
        <v/>
      </c>
      <c r="K95" t="s">
        <v>14</v>
      </c>
      <c r="L95" s="17" t="str">
        <f t="shared" si="15"/>
        <v/>
      </c>
      <c r="M95" s="17">
        <f t="shared" si="16"/>
        <v>0.56003868999999995</v>
      </c>
      <c r="N95" s="17" t="str">
        <f t="shared" si="17"/>
        <v/>
      </c>
    </row>
    <row r="96" spans="1:14" x14ac:dyDescent="0.35">
      <c r="A96" s="8" t="s">
        <v>231</v>
      </c>
      <c r="B96" s="9">
        <v>0.17717252999999999</v>
      </c>
      <c r="C96" s="9">
        <v>3.0959645999999998</v>
      </c>
      <c r="D96" s="9">
        <v>0.54985167999999995</v>
      </c>
      <c r="E96" s="9">
        <v>-0.44668213000000001</v>
      </c>
      <c r="F96" t="s">
        <v>14</v>
      </c>
      <c r="G96" s="17" t="str">
        <f t="shared" si="11"/>
        <v/>
      </c>
      <c r="H96" s="17">
        <f t="shared" si="12"/>
        <v>0.54985167999999995</v>
      </c>
      <c r="I96" s="17" t="str">
        <f t="shared" si="13"/>
        <v/>
      </c>
      <c r="J96" s="17" t="str">
        <f t="shared" si="14"/>
        <v/>
      </c>
      <c r="K96" t="s">
        <v>14</v>
      </c>
      <c r="L96" s="17" t="str">
        <f t="shared" si="15"/>
        <v/>
      </c>
      <c r="M96" s="17">
        <f t="shared" si="16"/>
        <v>0.54985167999999995</v>
      </c>
      <c r="N96" s="17" t="str">
        <f t="shared" si="17"/>
        <v/>
      </c>
    </row>
    <row r="97" spans="1:14" x14ac:dyDescent="0.35">
      <c r="A97" s="8" t="s">
        <v>279</v>
      </c>
      <c r="B97" s="9">
        <v>1.1683695000000001</v>
      </c>
      <c r="C97" s="9">
        <v>-0.25553446000000002</v>
      </c>
      <c r="D97" s="9">
        <v>0.54814589000000002</v>
      </c>
      <c r="E97" s="9">
        <v>-2.2128112999999998</v>
      </c>
      <c r="F97" t="s">
        <v>14</v>
      </c>
      <c r="G97" s="17" t="str">
        <f t="shared" si="11"/>
        <v/>
      </c>
      <c r="H97" s="17">
        <f t="shared" si="12"/>
        <v>0.54814589000000002</v>
      </c>
      <c r="I97" s="17" t="str">
        <f t="shared" si="13"/>
        <v/>
      </c>
      <c r="J97" s="17" t="str">
        <f t="shared" si="14"/>
        <v/>
      </c>
      <c r="K97" t="s">
        <v>14</v>
      </c>
      <c r="L97" s="17" t="str">
        <f t="shared" si="15"/>
        <v/>
      </c>
      <c r="M97" s="17">
        <f t="shared" si="16"/>
        <v>0.54814589000000002</v>
      </c>
      <c r="N97" s="17" t="str">
        <f t="shared" si="17"/>
        <v/>
      </c>
    </row>
    <row r="98" spans="1:14" x14ac:dyDescent="0.35">
      <c r="A98" s="8" t="s">
        <v>83</v>
      </c>
      <c r="B98" s="9">
        <v>0.32986156</v>
      </c>
      <c r="C98" s="9">
        <v>0.81885375000000005</v>
      </c>
      <c r="D98" s="9">
        <v>0.52038008999999996</v>
      </c>
      <c r="E98" s="9">
        <v>-1.2848765</v>
      </c>
      <c r="F98" t="s">
        <v>14</v>
      </c>
      <c r="G98" s="17" t="str">
        <f t="shared" si="11"/>
        <v/>
      </c>
      <c r="H98" s="17">
        <f t="shared" si="12"/>
        <v>0.52038008999999996</v>
      </c>
      <c r="I98" s="17" t="str">
        <f t="shared" si="13"/>
        <v/>
      </c>
      <c r="J98" s="17" t="str">
        <f t="shared" si="14"/>
        <v/>
      </c>
      <c r="K98" t="s">
        <v>14</v>
      </c>
      <c r="L98" s="17" t="str">
        <f t="shared" si="15"/>
        <v/>
      </c>
      <c r="M98" s="17">
        <f t="shared" si="16"/>
        <v>0.52038008999999996</v>
      </c>
      <c r="N98" s="17" t="str">
        <f t="shared" si="17"/>
        <v/>
      </c>
    </row>
    <row r="99" spans="1:14" x14ac:dyDescent="0.35">
      <c r="A99" s="8" t="s">
        <v>31</v>
      </c>
      <c r="B99" s="9">
        <v>-0.24704962</v>
      </c>
      <c r="C99" s="9">
        <v>1.8599344</v>
      </c>
      <c r="D99" s="9">
        <v>0.51599781</v>
      </c>
      <c r="E99" s="9">
        <v>0.17681479</v>
      </c>
      <c r="F99" t="s">
        <v>14</v>
      </c>
      <c r="G99" s="17" t="str">
        <f t="shared" ref="G99:G130" si="18">IF($F99=$G$2,$D99,"")</f>
        <v/>
      </c>
      <c r="H99" s="17">
        <f t="shared" ref="H99:H130" si="19">IF($F99=$H$2,$D99,"")</f>
        <v>0.51599781</v>
      </c>
      <c r="I99" s="17" t="str">
        <f t="shared" ref="I99:I130" si="20">IF($F99=$I$2,$D99,"")</f>
        <v/>
      </c>
      <c r="J99" s="17" t="str">
        <f t="shared" ref="J99:J130" si="21">IF($F99=$J$2,$D99,"")</f>
        <v/>
      </c>
      <c r="K99" t="s">
        <v>14</v>
      </c>
      <c r="L99" s="17" t="str">
        <f t="shared" si="15"/>
        <v/>
      </c>
      <c r="M99" s="17">
        <f t="shared" si="16"/>
        <v>0.51599781</v>
      </c>
      <c r="N99" s="17" t="str">
        <f t="shared" si="17"/>
        <v/>
      </c>
    </row>
    <row r="100" spans="1:14" x14ac:dyDescent="0.35">
      <c r="A100" s="8" t="s">
        <v>321</v>
      </c>
      <c r="B100" s="9">
        <v>-0.13047872999999999</v>
      </c>
      <c r="C100" s="9">
        <v>8.8237250000000003E-2</v>
      </c>
      <c r="D100" s="9">
        <v>0.51256206000000004</v>
      </c>
      <c r="E100" s="9">
        <v>-1.3090002000000001</v>
      </c>
      <c r="F100" t="s">
        <v>17</v>
      </c>
      <c r="G100" s="17">
        <f t="shared" si="18"/>
        <v>0.51256206000000004</v>
      </c>
      <c r="H100" s="17" t="str">
        <f t="shared" si="19"/>
        <v/>
      </c>
      <c r="I100" s="17" t="str">
        <f t="shared" si="20"/>
        <v/>
      </c>
      <c r="J100" s="17" t="str">
        <f t="shared" si="21"/>
        <v/>
      </c>
      <c r="K100" t="s">
        <v>17</v>
      </c>
      <c r="L100" s="17">
        <f t="shared" si="15"/>
        <v>0.51256206000000004</v>
      </c>
      <c r="M100" s="17" t="str">
        <f t="shared" si="16"/>
        <v/>
      </c>
      <c r="N100" s="17" t="str">
        <f t="shared" si="17"/>
        <v/>
      </c>
    </row>
    <row r="101" spans="1:14" x14ac:dyDescent="0.35">
      <c r="A101" s="8" t="s">
        <v>49</v>
      </c>
      <c r="B101" s="9">
        <v>1.5042559</v>
      </c>
      <c r="C101" s="9">
        <v>4.2123626999999999</v>
      </c>
      <c r="D101" s="9">
        <v>0.50840286000000001</v>
      </c>
      <c r="E101" s="9">
        <v>-0.17562679</v>
      </c>
      <c r="F101" t="s">
        <v>17</v>
      </c>
      <c r="G101" s="17">
        <f t="shared" si="18"/>
        <v>0.50840286000000001</v>
      </c>
      <c r="H101" s="17" t="str">
        <f t="shared" si="19"/>
        <v/>
      </c>
      <c r="I101" s="17" t="str">
        <f t="shared" si="20"/>
        <v/>
      </c>
      <c r="J101" s="17" t="str">
        <f t="shared" si="21"/>
        <v/>
      </c>
      <c r="K101" t="s">
        <v>17</v>
      </c>
      <c r="L101" s="17">
        <f t="shared" si="15"/>
        <v>0.50840286000000001</v>
      </c>
      <c r="M101" s="17" t="str">
        <f t="shared" si="16"/>
        <v/>
      </c>
      <c r="N101" s="17" t="str">
        <f t="shared" si="17"/>
        <v/>
      </c>
    </row>
    <row r="102" spans="1:14" x14ac:dyDescent="0.35">
      <c r="A102" s="8" t="s">
        <v>161</v>
      </c>
      <c r="B102" s="9">
        <v>0.88420167999999999</v>
      </c>
      <c r="C102" s="9">
        <v>0.20932803999999999</v>
      </c>
      <c r="D102" s="9">
        <v>0.48656786000000002</v>
      </c>
      <c r="E102" s="9">
        <v>1.486253</v>
      </c>
      <c r="F102" t="s">
        <v>17</v>
      </c>
      <c r="G102" s="17">
        <f t="shared" si="18"/>
        <v>0.48656786000000002</v>
      </c>
      <c r="H102" s="17" t="str">
        <f t="shared" si="19"/>
        <v/>
      </c>
      <c r="I102" s="17" t="str">
        <f t="shared" si="20"/>
        <v/>
      </c>
      <c r="J102" s="17" t="str">
        <f t="shared" si="21"/>
        <v/>
      </c>
      <c r="K102" t="s">
        <v>17</v>
      </c>
      <c r="L102" s="17">
        <f t="shared" si="15"/>
        <v>0.48656786000000002</v>
      </c>
      <c r="M102" s="17" t="str">
        <f t="shared" si="16"/>
        <v/>
      </c>
      <c r="N102" s="17" t="str">
        <f t="shared" si="17"/>
        <v/>
      </c>
    </row>
    <row r="103" spans="1:14" x14ac:dyDescent="0.35">
      <c r="A103" s="8" t="s">
        <v>259</v>
      </c>
      <c r="B103" s="9">
        <v>-0.29830866</v>
      </c>
      <c r="C103" s="9">
        <v>-0.68483989999999995</v>
      </c>
      <c r="D103" s="9">
        <v>0.46827639999999998</v>
      </c>
      <c r="E103" s="9">
        <v>4.720767E-2</v>
      </c>
      <c r="F103" t="s">
        <v>14</v>
      </c>
      <c r="G103" s="17" t="str">
        <f t="shared" si="18"/>
        <v/>
      </c>
      <c r="H103" s="17">
        <f t="shared" si="19"/>
        <v>0.46827639999999998</v>
      </c>
      <c r="I103" s="17" t="str">
        <f t="shared" si="20"/>
        <v/>
      </c>
      <c r="J103" s="17" t="str">
        <f t="shared" si="21"/>
        <v/>
      </c>
      <c r="K103" t="s">
        <v>14</v>
      </c>
      <c r="L103" s="17" t="str">
        <f t="shared" si="15"/>
        <v/>
      </c>
      <c r="M103" s="17">
        <f t="shared" si="16"/>
        <v>0.46827639999999998</v>
      </c>
      <c r="N103" s="17" t="str">
        <f t="shared" si="17"/>
        <v/>
      </c>
    </row>
    <row r="104" spans="1:14" x14ac:dyDescent="0.35">
      <c r="A104" s="8" t="s">
        <v>107</v>
      </c>
      <c r="B104" s="9">
        <v>-8.5850889999999999E-2</v>
      </c>
      <c r="C104" s="9">
        <v>0.60410951000000002</v>
      </c>
      <c r="D104" s="9">
        <v>0.45037463999999999</v>
      </c>
      <c r="E104" s="9">
        <v>0.19326756</v>
      </c>
      <c r="F104" t="s">
        <v>14</v>
      </c>
      <c r="G104" s="17" t="str">
        <f t="shared" si="18"/>
        <v/>
      </c>
      <c r="H104" s="17">
        <f t="shared" si="19"/>
        <v>0.45037463999999999</v>
      </c>
      <c r="I104" s="17" t="str">
        <f t="shared" si="20"/>
        <v/>
      </c>
      <c r="J104" s="17" t="str">
        <f t="shared" si="21"/>
        <v/>
      </c>
      <c r="K104" t="s">
        <v>14</v>
      </c>
      <c r="L104" s="17" t="str">
        <f t="shared" si="15"/>
        <v/>
      </c>
      <c r="M104" s="17">
        <f t="shared" si="16"/>
        <v>0.45037463999999999</v>
      </c>
      <c r="N104" s="17" t="str">
        <f t="shared" si="17"/>
        <v/>
      </c>
    </row>
    <row r="105" spans="1:14" x14ac:dyDescent="0.35">
      <c r="A105" s="8" t="s">
        <v>215</v>
      </c>
      <c r="B105" s="9">
        <v>1.9760124999999999</v>
      </c>
      <c r="C105" s="9">
        <v>-0.36897679999999999</v>
      </c>
      <c r="D105" s="9">
        <v>0.42457370999999999</v>
      </c>
      <c r="E105" s="9">
        <v>-1.3711203999999999</v>
      </c>
      <c r="F105" t="s">
        <v>17</v>
      </c>
      <c r="G105" s="17">
        <f t="shared" si="18"/>
        <v>0.42457370999999999</v>
      </c>
      <c r="H105" s="17" t="str">
        <f t="shared" si="19"/>
        <v/>
      </c>
      <c r="I105" s="17" t="str">
        <f t="shared" si="20"/>
        <v/>
      </c>
      <c r="J105" s="17" t="str">
        <f t="shared" si="21"/>
        <v/>
      </c>
      <c r="K105" t="s">
        <v>10</v>
      </c>
      <c r="L105" s="17" t="str">
        <f t="shared" si="15"/>
        <v/>
      </c>
      <c r="M105" s="17" t="str">
        <f t="shared" si="16"/>
        <v/>
      </c>
      <c r="N105" s="17">
        <f t="shared" si="17"/>
        <v>0.42457370999999999</v>
      </c>
    </row>
    <row r="106" spans="1:14" x14ac:dyDescent="0.35">
      <c r="A106" s="8" t="s">
        <v>85</v>
      </c>
      <c r="B106" s="9">
        <v>-0.37427102000000001</v>
      </c>
      <c r="C106" s="9">
        <v>1.6257699000000001</v>
      </c>
      <c r="D106" s="9">
        <v>0.41264012</v>
      </c>
      <c r="E106" s="9">
        <v>-5.0420439999999997E-2</v>
      </c>
      <c r="F106" t="s">
        <v>14</v>
      </c>
      <c r="G106" s="17" t="str">
        <f t="shared" si="18"/>
        <v/>
      </c>
      <c r="H106" s="17">
        <f t="shared" si="19"/>
        <v>0.41264012</v>
      </c>
      <c r="I106" s="17" t="str">
        <f t="shared" si="20"/>
        <v/>
      </c>
      <c r="J106" s="17" t="str">
        <f t="shared" si="21"/>
        <v/>
      </c>
      <c r="K106" t="s">
        <v>14</v>
      </c>
      <c r="L106" s="17" t="str">
        <f t="shared" si="15"/>
        <v/>
      </c>
      <c r="M106" s="17">
        <f t="shared" si="16"/>
        <v>0.41264012</v>
      </c>
      <c r="N106" s="17" t="str">
        <f t="shared" si="17"/>
        <v/>
      </c>
    </row>
    <row r="107" spans="1:14" x14ac:dyDescent="0.35">
      <c r="A107" s="8" t="s">
        <v>27</v>
      </c>
      <c r="B107" s="9">
        <v>-3.0673249999999999E-2</v>
      </c>
      <c r="C107" s="9">
        <v>2.0114955999999999</v>
      </c>
      <c r="D107" s="9">
        <v>0.41113913000000002</v>
      </c>
      <c r="E107" s="9">
        <v>-0.48656542000000003</v>
      </c>
      <c r="F107" t="s">
        <v>14</v>
      </c>
      <c r="G107" s="17" t="str">
        <f t="shared" si="18"/>
        <v/>
      </c>
      <c r="H107" s="17">
        <f t="shared" si="19"/>
        <v>0.41113913000000002</v>
      </c>
      <c r="I107" s="17" t="str">
        <f t="shared" si="20"/>
        <v/>
      </c>
      <c r="J107" s="17" t="str">
        <f t="shared" si="21"/>
        <v/>
      </c>
      <c r="K107" t="s">
        <v>14</v>
      </c>
      <c r="L107" s="17" t="str">
        <f t="shared" si="15"/>
        <v/>
      </c>
      <c r="M107" s="17">
        <f t="shared" si="16"/>
        <v>0.41113913000000002</v>
      </c>
      <c r="N107" s="17" t="str">
        <f t="shared" si="17"/>
        <v/>
      </c>
    </row>
    <row r="108" spans="1:14" x14ac:dyDescent="0.35">
      <c r="A108" s="8" t="s">
        <v>143</v>
      </c>
      <c r="B108" s="9">
        <v>0.6415961</v>
      </c>
      <c r="C108" s="9">
        <v>0.55332349000000003</v>
      </c>
      <c r="D108" s="9">
        <v>0.40267605000000001</v>
      </c>
      <c r="E108" s="9">
        <v>1.4901918999999999</v>
      </c>
      <c r="F108" t="s">
        <v>17</v>
      </c>
      <c r="G108" s="17">
        <f t="shared" si="18"/>
        <v>0.40267605000000001</v>
      </c>
      <c r="H108" s="17" t="str">
        <f t="shared" si="19"/>
        <v/>
      </c>
      <c r="I108" s="17" t="str">
        <f t="shared" si="20"/>
        <v/>
      </c>
      <c r="J108" s="17" t="str">
        <f t="shared" si="21"/>
        <v/>
      </c>
      <c r="K108" t="s">
        <v>17</v>
      </c>
      <c r="L108" s="17">
        <f t="shared" si="15"/>
        <v>0.40267605000000001</v>
      </c>
      <c r="M108" s="17" t="str">
        <f t="shared" si="16"/>
        <v/>
      </c>
      <c r="N108" s="17" t="str">
        <f t="shared" si="17"/>
        <v/>
      </c>
    </row>
    <row r="109" spans="1:14" x14ac:dyDescent="0.35">
      <c r="A109" s="8" t="s">
        <v>153</v>
      </c>
      <c r="B109" s="9">
        <v>1.8456011999999999</v>
      </c>
      <c r="C109" s="9">
        <v>1.6147951</v>
      </c>
      <c r="D109" s="9">
        <v>0.40224636000000003</v>
      </c>
      <c r="E109" s="9">
        <v>6.9476987000000001</v>
      </c>
      <c r="F109" t="s">
        <v>17</v>
      </c>
      <c r="G109" s="17">
        <f t="shared" si="18"/>
        <v>0.40224636000000003</v>
      </c>
      <c r="H109" s="17" t="str">
        <f t="shared" si="19"/>
        <v/>
      </c>
      <c r="I109" s="17" t="str">
        <f t="shared" si="20"/>
        <v/>
      </c>
      <c r="J109" s="17" t="str">
        <f t="shared" si="21"/>
        <v/>
      </c>
      <c r="K109" t="s">
        <v>17</v>
      </c>
      <c r="L109" s="17">
        <f t="shared" si="15"/>
        <v>0.40224636000000003</v>
      </c>
      <c r="M109" s="17" t="str">
        <f t="shared" si="16"/>
        <v/>
      </c>
      <c r="N109" s="17" t="str">
        <f t="shared" si="17"/>
        <v/>
      </c>
    </row>
    <row r="110" spans="1:14" x14ac:dyDescent="0.35">
      <c r="A110" s="8" t="s">
        <v>219</v>
      </c>
      <c r="B110" s="9">
        <v>0.68680737999999997</v>
      </c>
      <c r="C110" s="9">
        <v>3.3973694999999999</v>
      </c>
      <c r="D110" s="9">
        <v>0.39232275999999999</v>
      </c>
      <c r="E110" s="9">
        <v>6.5203671999999999</v>
      </c>
      <c r="F110" t="s">
        <v>17</v>
      </c>
      <c r="G110" s="17">
        <f t="shared" si="18"/>
        <v>0.39232275999999999</v>
      </c>
      <c r="H110" s="17" t="str">
        <f t="shared" si="19"/>
        <v/>
      </c>
      <c r="I110" s="17" t="str">
        <f t="shared" si="20"/>
        <v/>
      </c>
      <c r="J110" s="17" t="str">
        <f t="shared" si="21"/>
        <v/>
      </c>
      <c r="K110" t="s">
        <v>10</v>
      </c>
      <c r="L110" s="17" t="str">
        <f t="shared" si="15"/>
        <v/>
      </c>
      <c r="M110" s="17" t="str">
        <f t="shared" si="16"/>
        <v/>
      </c>
      <c r="N110" s="17">
        <f t="shared" si="17"/>
        <v>0.39232275999999999</v>
      </c>
    </row>
    <row r="111" spans="1:14" x14ac:dyDescent="0.35">
      <c r="A111" s="8" t="s">
        <v>103</v>
      </c>
      <c r="B111" s="9">
        <v>-0.28005189000000003</v>
      </c>
      <c r="C111" s="9">
        <v>0.81228831999999995</v>
      </c>
      <c r="D111" s="9">
        <v>0.39044637999999998</v>
      </c>
      <c r="E111" s="9">
        <v>-0.97795399999999999</v>
      </c>
      <c r="F111" t="s">
        <v>14</v>
      </c>
      <c r="G111" s="17" t="str">
        <f t="shared" si="18"/>
        <v/>
      </c>
      <c r="H111" s="17">
        <f t="shared" si="19"/>
        <v>0.39044637999999998</v>
      </c>
      <c r="I111" s="17" t="str">
        <f t="shared" si="20"/>
        <v/>
      </c>
      <c r="J111" s="17" t="str">
        <f t="shared" si="21"/>
        <v/>
      </c>
      <c r="K111" t="s">
        <v>14</v>
      </c>
      <c r="L111" s="17" t="str">
        <f t="shared" si="15"/>
        <v/>
      </c>
      <c r="M111" s="17">
        <f t="shared" si="16"/>
        <v>0.39044637999999998</v>
      </c>
      <c r="N111" s="17" t="str">
        <f t="shared" si="17"/>
        <v/>
      </c>
    </row>
    <row r="112" spans="1:14" x14ac:dyDescent="0.35">
      <c r="A112" s="8" t="s">
        <v>99</v>
      </c>
      <c r="B112" s="9">
        <v>1.0790598</v>
      </c>
      <c r="C112" s="9">
        <v>1.1008412000000001</v>
      </c>
      <c r="D112" s="9">
        <v>0.38949945000000002</v>
      </c>
      <c r="E112" s="9">
        <v>0.84046056000000002</v>
      </c>
      <c r="F112" t="s">
        <v>14</v>
      </c>
      <c r="G112" s="17" t="str">
        <f t="shared" si="18"/>
        <v/>
      </c>
      <c r="H112" s="17">
        <f t="shared" si="19"/>
        <v>0.38949945000000002</v>
      </c>
      <c r="I112" s="17" t="str">
        <f t="shared" si="20"/>
        <v/>
      </c>
      <c r="J112" s="17" t="str">
        <f t="shared" si="21"/>
        <v/>
      </c>
      <c r="K112" t="s">
        <v>14</v>
      </c>
      <c r="L112" s="17" t="str">
        <f t="shared" si="15"/>
        <v/>
      </c>
      <c r="M112" s="17">
        <f t="shared" si="16"/>
        <v>0.38949945000000002</v>
      </c>
      <c r="N112" s="17" t="str">
        <f t="shared" si="17"/>
        <v/>
      </c>
    </row>
    <row r="113" spans="1:14" x14ac:dyDescent="0.35">
      <c r="A113" s="8" t="s">
        <v>147</v>
      </c>
      <c r="B113" s="9">
        <v>-0.7345315</v>
      </c>
      <c r="C113" s="9">
        <v>-2.6590644999999999</v>
      </c>
      <c r="D113" s="9">
        <v>0.38067437999999998</v>
      </c>
      <c r="E113" s="9">
        <v>-6.79284E-2</v>
      </c>
      <c r="F113" t="s">
        <v>14</v>
      </c>
      <c r="G113" s="17" t="str">
        <f t="shared" si="18"/>
        <v/>
      </c>
      <c r="H113" s="17">
        <f t="shared" si="19"/>
        <v>0.38067437999999998</v>
      </c>
      <c r="I113" s="17" t="str">
        <f t="shared" si="20"/>
        <v/>
      </c>
      <c r="J113" s="17" t="str">
        <f t="shared" si="21"/>
        <v/>
      </c>
      <c r="K113" t="s">
        <v>14</v>
      </c>
      <c r="L113" s="17" t="str">
        <f t="shared" si="15"/>
        <v/>
      </c>
      <c r="M113" s="17">
        <f t="shared" si="16"/>
        <v>0.38067437999999998</v>
      </c>
      <c r="N113" s="17" t="str">
        <f t="shared" si="17"/>
        <v/>
      </c>
    </row>
    <row r="114" spans="1:14" x14ac:dyDescent="0.35">
      <c r="A114" s="8" t="s">
        <v>101</v>
      </c>
      <c r="B114" s="9">
        <v>-1.1655133</v>
      </c>
      <c r="C114" s="9">
        <v>1.3378926</v>
      </c>
      <c r="D114" s="9">
        <v>0.37837584000000002</v>
      </c>
      <c r="E114" s="9">
        <v>-1.2529440999999999</v>
      </c>
      <c r="F114" t="s">
        <v>14</v>
      </c>
      <c r="G114" s="17" t="str">
        <f t="shared" si="18"/>
        <v/>
      </c>
      <c r="H114" s="17">
        <f t="shared" si="19"/>
        <v>0.37837584000000002</v>
      </c>
      <c r="I114" s="17" t="str">
        <f t="shared" si="20"/>
        <v/>
      </c>
      <c r="J114" s="17" t="str">
        <f t="shared" si="21"/>
        <v/>
      </c>
      <c r="K114" t="s">
        <v>14</v>
      </c>
      <c r="L114" s="17" t="str">
        <f t="shared" si="15"/>
        <v/>
      </c>
      <c r="M114" s="17">
        <f t="shared" si="16"/>
        <v>0.37837584000000002</v>
      </c>
      <c r="N114" s="17" t="str">
        <f t="shared" si="17"/>
        <v/>
      </c>
    </row>
    <row r="115" spans="1:14" x14ac:dyDescent="0.35">
      <c r="A115" s="8" t="s">
        <v>33</v>
      </c>
      <c r="B115" s="9">
        <v>2.0432098999999999</v>
      </c>
      <c r="C115" s="9">
        <v>4.2011909000000003</v>
      </c>
      <c r="D115" s="9">
        <v>0.3680734</v>
      </c>
      <c r="E115" s="9">
        <v>1.9823647</v>
      </c>
      <c r="F115" t="s">
        <v>17</v>
      </c>
      <c r="G115" s="17">
        <f t="shared" si="18"/>
        <v>0.3680734</v>
      </c>
      <c r="H115" s="17" t="str">
        <f t="shared" si="19"/>
        <v/>
      </c>
      <c r="I115" s="17" t="str">
        <f t="shared" si="20"/>
        <v/>
      </c>
      <c r="J115" s="17" t="str">
        <f t="shared" si="21"/>
        <v/>
      </c>
      <c r="K115" t="s">
        <v>10</v>
      </c>
      <c r="L115" s="17" t="str">
        <f t="shared" si="15"/>
        <v/>
      </c>
      <c r="M115" s="17" t="str">
        <f t="shared" si="16"/>
        <v/>
      </c>
      <c r="N115" s="17">
        <f t="shared" si="17"/>
        <v>0.3680734</v>
      </c>
    </row>
    <row r="116" spans="1:14" x14ac:dyDescent="0.35">
      <c r="A116" s="8" t="s">
        <v>301</v>
      </c>
      <c r="B116" s="9">
        <v>0.40526667999999999</v>
      </c>
      <c r="C116" s="9">
        <v>1.3019038000000001</v>
      </c>
      <c r="D116" s="9">
        <v>0.34948803000000001</v>
      </c>
      <c r="E116" s="9">
        <v>-0.96164623999999999</v>
      </c>
      <c r="F116" t="s">
        <v>17</v>
      </c>
      <c r="G116" s="17">
        <f t="shared" si="18"/>
        <v>0.34948803000000001</v>
      </c>
      <c r="H116" s="17" t="str">
        <f t="shared" si="19"/>
        <v/>
      </c>
      <c r="I116" s="17" t="str">
        <f t="shared" si="20"/>
        <v/>
      </c>
      <c r="J116" s="17" t="str">
        <f t="shared" si="21"/>
        <v/>
      </c>
      <c r="K116" t="s">
        <v>17</v>
      </c>
      <c r="L116" s="17">
        <f t="shared" si="15"/>
        <v>0.34948803000000001</v>
      </c>
      <c r="M116" s="17" t="str">
        <f t="shared" si="16"/>
        <v/>
      </c>
      <c r="N116" s="17" t="str">
        <f t="shared" si="17"/>
        <v/>
      </c>
    </row>
    <row r="117" spans="1:14" x14ac:dyDescent="0.35">
      <c r="A117" s="8" t="s">
        <v>241</v>
      </c>
      <c r="B117" s="9">
        <v>-0.22742224999999999</v>
      </c>
      <c r="C117" s="9">
        <v>-1.1797850999999999</v>
      </c>
      <c r="D117" s="9">
        <v>0.33282492000000002</v>
      </c>
      <c r="E117" s="9">
        <v>1.8052089</v>
      </c>
      <c r="F117" t="s">
        <v>17</v>
      </c>
      <c r="G117" s="17">
        <f t="shared" si="18"/>
        <v>0.33282492000000002</v>
      </c>
      <c r="H117" s="17" t="str">
        <f t="shared" si="19"/>
        <v/>
      </c>
      <c r="I117" s="17" t="str">
        <f t="shared" si="20"/>
        <v/>
      </c>
      <c r="J117" s="17" t="str">
        <f t="shared" si="21"/>
        <v/>
      </c>
      <c r="K117" t="s">
        <v>17</v>
      </c>
      <c r="L117" s="17">
        <f t="shared" si="15"/>
        <v>0.33282492000000002</v>
      </c>
      <c r="M117" s="17" t="str">
        <f t="shared" si="16"/>
        <v/>
      </c>
      <c r="N117" s="17" t="str">
        <f t="shared" si="17"/>
        <v/>
      </c>
    </row>
    <row r="118" spans="1:14" x14ac:dyDescent="0.35">
      <c r="A118" s="8" t="s">
        <v>81</v>
      </c>
      <c r="B118" s="9">
        <v>1.1671962</v>
      </c>
      <c r="C118" s="9">
        <v>-0.19598707000000001</v>
      </c>
      <c r="D118" s="9">
        <v>0.27106191000000002</v>
      </c>
      <c r="E118" s="9">
        <v>-2.4402699000000001</v>
      </c>
      <c r="F118" t="s">
        <v>14</v>
      </c>
      <c r="G118" s="17" t="str">
        <f t="shared" si="18"/>
        <v/>
      </c>
      <c r="H118" s="17">
        <f t="shared" si="19"/>
        <v>0.27106191000000002</v>
      </c>
      <c r="I118" s="17" t="str">
        <f t="shared" si="20"/>
        <v/>
      </c>
      <c r="J118" s="17" t="str">
        <f t="shared" si="21"/>
        <v/>
      </c>
      <c r="K118" t="s">
        <v>14</v>
      </c>
      <c r="L118" s="17" t="str">
        <f t="shared" si="15"/>
        <v/>
      </c>
      <c r="M118" s="17">
        <f t="shared" si="16"/>
        <v>0.27106191000000002</v>
      </c>
      <c r="N118" s="17" t="str">
        <f t="shared" si="17"/>
        <v/>
      </c>
    </row>
    <row r="119" spans="1:14" x14ac:dyDescent="0.35">
      <c r="A119" s="8" t="s">
        <v>237</v>
      </c>
      <c r="B119" s="9">
        <v>1.5710207</v>
      </c>
      <c r="C119" s="9">
        <v>1.2812527</v>
      </c>
      <c r="D119" s="9">
        <v>0.22070925999999999</v>
      </c>
      <c r="E119" s="9">
        <v>1.0366506</v>
      </c>
      <c r="F119" t="s">
        <v>14</v>
      </c>
      <c r="G119" s="17" t="str">
        <f t="shared" si="18"/>
        <v/>
      </c>
      <c r="H119" s="17">
        <f t="shared" si="19"/>
        <v>0.22070925999999999</v>
      </c>
      <c r="I119" s="17" t="str">
        <f t="shared" si="20"/>
        <v/>
      </c>
      <c r="J119" s="17" t="str">
        <f t="shared" si="21"/>
        <v/>
      </c>
      <c r="K119" t="s">
        <v>14</v>
      </c>
      <c r="L119" s="17" t="str">
        <f t="shared" si="15"/>
        <v/>
      </c>
      <c r="M119" s="17">
        <f t="shared" si="16"/>
        <v>0.22070925999999999</v>
      </c>
      <c r="N119" s="17" t="str">
        <f t="shared" si="17"/>
        <v/>
      </c>
    </row>
    <row r="120" spans="1:14" x14ac:dyDescent="0.35">
      <c r="A120" s="8" t="s">
        <v>251</v>
      </c>
      <c r="B120" s="9">
        <v>-0.79518557999999995</v>
      </c>
      <c r="C120" s="9">
        <v>1.4403717</v>
      </c>
      <c r="D120" s="9">
        <v>0.21946238000000001</v>
      </c>
      <c r="E120" s="9">
        <v>-0.71207423000000003</v>
      </c>
      <c r="F120" t="s">
        <v>14</v>
      </c>
      <c r="G120" s="17" t="str">
        <f t="shared" si="18"/>
        <v/>
      </c>
      <c r="H120" s="17">
        <f t="shared" si="19"/>
        <v>0.21946238000000001</v>
      </c>
      <c r="I120" s="17" t="str">
        <f t="shared" si="20"/>
        <v/>
      </c>
      <c r="J120" s="17" t="str">
        <f t="shared" si="21"/>
        <v/>
      </c>
      <c r="K120" t="s">
        <v>14</v>
      </c>
      <c r="L120" s="17" t="str">
        <f t="shared" si="15"/>
        <v/>
      </c>
      <c r="M120" s="17">
        <f t="shared" si="16"/>
        <v>0.21946238000000001</v>
      </c>
      <c r="N120" s="17" t="str">
        <f t="shared" si="17"/>
        <v/>
      </c>
    </row>
    <row r="121" spans="1:14" x14ac:dyDescent="0.35">
      <c r="A121" s="8" t="s">
        <v>151</v>
      </c>
      <c r="B121" s="9">
        <v>0.53295252000000004</v>
      </c>
      <c r="C121" s="9">
        <v>0.28644802000000003</v>
      </c>
      <c r="D121" s="9">
        <v>0.17327611000000001</v>
      </c>
      <c r="E121" s="9">
        <v>4.2221630000000003E-2</v>
      </c>
      <c r="F121" t="s">
        <v>14</v>
      </c>
      <c r="G121" s="17" t="str">
        <f t="shared" si="18"/>
        <v/>
      </c>
      <c r="H121" s="17">
        <f t="shared" si="19"/>
        <v>0.17327611000000001</v>
      </c>
      <c r="I121" s="17" t="str">
        <f t="shared" si="20"/>
        <v/>
      </c>
      <c r="J121" s="17" t="str">
        <f t="shared" si="21"/>
        <v/>
      </c>
      <c r="K121" t="s">
        <v>14</v>
      </c>
      <c r="L121" s="17" t="str">
        <f t="shared" si="15"/>
        <v/>
      </c>
      <c r="M121" s="17">
        <f t="shared" si="16"/>
        <v>0.17327611000000001</v>
      </c>
      <c r="N121" s="17" t="str">
        <f t="shared" si="17"/>
        <v/>
      </c>
    </row>
    <row r="122" spans="1:14" x14ac:dyDescent="0.35">
      <c r="A122" s="8" t="s">
        <v>91</v>
      </c>
      <c r="B122" s="9">
        <v>-0.17099958000000001</v>
      </c>
      <c r="C122" s="9">
        <v>3.5302932</v>
      </c>
      <c r="D122" s="9">
        <v>0.15437855</v>
      </c>
      <c r="E122" s="9">
        <v>0.19096726</v>
      </c>
      <c r="F122" t="s">
        <v>14</v>
      </c>
      <c r="G122" s="17" t="str">
        <f t="shared" si="18"/>
        <v/>
      </c>
      <c r="H122" s="17">
        <f t="shared" si="19"/>
        <v>0.15437855</v>
      </c>
      <c r="I122" s="17" t="str">
        <f t="shared" si="20"/>
        <v/>
      </c>
      <c r="J122" s="17" t="str">
        <f t="shared" si="21"/>
        <v/>
      </c>
      <c r="K122" t="s">
        <v>14</v>
      </c>
      <c r="L122" s="17" t="str">
        <f t="shared" si="15"/>
        <v/>
      </c>
      <c r="M122" s="17">
        <f t="shared" si="16"/>
        <v>0.15437855</v>
      </c>
      <c r="N122" s="17" t="str">
        <f t="shared" si="17"/>
        <v/>
      </c>
    </row>
    <row r="123" spans="1:14" x14ac:dyDescent="0.35">
      <c r="A123" s="8" t="s">
        <v>327</v>
      </c>
      <c r="B123" s="9">
        <v>-0.58612427</v>
      </c>
      <c r="C123" s="9">
        <v>3.7854687999999999</v>
      </c>
      <c r="D123" s="9">
        <v>9.2949080000000003E-2</v>
      </c>
      <c r="E123" s="9"/>
      <c r="F123" t="s">
        <v>9</v>
      </c>
      <c r="G123" s="17" t="str">
        <f t="shared" si="18"/>
        <v/>
      </c>
      <c r="H123" s="17" t="str">
        <f t="shared" si="19"/>
        <v/>
      </c>
      <c r="I123" s="17" t="str">
        <f t="shared" si="20"/>
        <v/>
      </c>
      <c r="J123" s="17">
        <f t="shared" si="21"/>
        <v>9.2949080000000003E-2</v>
      </c>
      <c r="K123" t="s">
        <v>10</v>
      </c>
      <c r="L123" s="17" t="str">
        <f t="shared" si="15"/>
        <v/>
      </c>
      <c r="M123" s="17" t="str">
        <f t="shared" si="16"/>
        <v/>
      </c>
      <c r="N123" s="17">
        <f t="shared" si="17"/>
        <v>9.2949080000000003E-2</v>
      </c>
    </row>
    <row r="124" spans="1:14" x14ac:dyDescent="0.35">
      <c r="A124" s="8" t="s">
        <v>47</v>
      </c>
      <c r="B124" s="9">
        <v>0.86053767999999997</v>
      </c>
      <c r="C124" s="9">
        <v>1.2292517000000001</v>
      </c>
      <c r="D124" s="9">
        <v>7.8568299999999994E-2</v>
      </c>
      <c r="E124" s="9">
        <v>0.69204449999999995</v>
      </c>
      <c r="F124" t="s">
        <v>17</v>
      </c>
      <c r="G124" s="17">
        <f t="shared" si="18"/>
        <v>7.8568299999999994E-2</v>
      </c>
      <c r="H124" s="17" t="str">
        <f t="shared" si="19"/>
        <v/>
      </c>
      <c r="I124" s="17" t="str">
        <f t="shared" si="20"/>
        <v/>
      </c>
      <c r="J124" s="17" t="str">
        <f t="shared" si="21"/>
        <v/>
      </c>
      <c r="K124" t="s">
        <v>17</v>
      </c>
      <c r="L124" s="17">
        <f t="shared" si="15"/>
        <v>7.8568299999999994E-2</v>
      </c>
      <c r="M124" s="17" t="str">
        <f t="shared" si="16"/>
        <v/>
      </c>
      <c r="N124" s="17" t="str">
        <f t="shared" si="17"/>
        <v/>
      </c>
    </row>
    <row r="125" spans="1:14" x14ac:dyDescent="0.35">
      <c r="A125" s="8" t="s">
        <v>291</v>
      </c>
      <c r="B125" s="9">
        <v>1.3660205000000001</v>
      </c>
      <c r="C125" s="9">
        <v>-0.27070335000000001</v>
      </c>
      <c r="D125" s="9">
        <v>5.8520549999999998E-2</v>
      </c>
      <c r="E125" s="9">
        <v>5.5908914999999997</v>
      </c>
      <c r="F125" t="s">
        <v>17</v>
      </c>
      <c r="G125" s="17">
        <f t="shared" si="18"/>
        <v>5.8520549999999998E-2</v>
      </c>
      <c r="H125" s="17" t="str">
        <f t="shared" si="19"/>
        <v/>
      </c>
      <c r="I125" s="17" t="str">
        <f t="shared" si="20"/>
        <v/>
      </c>
      <c r="J125" s="17" t="str">
        <f t="shared" si="21"/>
        <v/>
      </c>
      <c r="K125" t="s">
        <v>10</v>
      </c>
      <c r="L125" s="17" t="str">
        <f t="shared" si="15"/>
        <v/>
      </c>
      <c r="M125" s="17" t="str">
        <f t="shared" si="16"/>
        <v/>
      </c>
      <c r="N125" s="17">
        <f t="shared" si="17"/>
        <v>5.8520549999999998E-2</v>
      </c>
    </row>
    <row r="126" spans="1:14" x14ac:dyDescent="0.35">
      <c r="A126" s="8" t="s">
        <v>19</v>
      </c>
      <c r="B126" s="9">
        <v>0.15893789</v>
      </c>
      <c r="C126" s="9">
        <v>1.662639</v>
      </c>
      <c r="D126" s="9">
        <v>8.1029699999999993E-3</v>
      </c>
      <c r="E126" s="9">
        <v>2.2220813000000001</v>
      </c>
      <c r="F126" t="s">
        <v>17</v>
      </c>
      <c r="G126" s="17">
        <f t="shared" si="18"/>
        <v>8.1029699999999993E-3</v>
      </c>
      <c r="H126" s="17" t="str">
        <f t="shared" si="19"/>
        <v/>
      </c>
      <c r="I126" s="17" t="str">
        <f t="shared" si="20"/>
        <v/>
      </c>
      <c r="J126" s="17" t="str">
        <f t="shared" si="21"/>
        <v/>
      </c>
      <c r="K126" t="s">
        <v>17</v>
      </c>
      <c r="L126" s="17">
        <f t="shared" si="15"/>
        <v>8.1029699999999993E-3</v>
      </c>
      <c r="M126" s="17" t="str">
        <f t="shared" si="16"/>
        <v/>
      </c>
      <c r="N126" s="17" t="str">
        <f t="shared" si="17"/>
        <v/>
      </c>
    </row>
    <row r="127" spans="1:14" x14ac:dyDescent="0.35">
      <c r="A127" s="8" t="s">
        <v>227</v>
      </c>
      <c r="B127" s="9">
        <v>1.5151566000000001</v>
      </c>
      <c r="C127" s="9">
        <v>0.43783353000000003</v>
      </c>
      <c r="D127" s="9">
        <v>1.4240800000000001E-3</v>
      </c>
      <c r="E127" s="9">
        <v>1.7174881</v>
      </c>
      <c r="F127" t="s">
        <v>9</v>
      </c>
      <c r="G127" s="17" t="str">
        <f t="shared" si="18"/>
        <v/>
      </c>
      <c r="H127" s="17" t="str">
        <f t="shared" si="19"/>
        <v/>
      </c>
      <c r="I127" s="17" t="str">
        <f t="shared" si="20"/>
        <v/>
      </c>
      <c r="J127" s="17">
        <f t="shared" si="21"/>
        <v>1.4240800000000001E-3</v>
      </c>
      <c r="K127" t="s">
        <v>17</v>
      </c>
      <c r="L127" s="17">
        <f t="shared" si="15"/>
        <v>1.4240800000000001E-3</v>
      </c>
      <c r="M127" s="17" t="str">
        <f t="shared" si="16"/>
        <v/>
      </c>
      <c r="N127" s="17" t="str">
        <f t="shared" si="17"/>
        <v/>
      </c>
    </row>
    <row r="128" spans="1:14" x14ac:dyDescent="0.35">
      <c r="A128" s="8" t="s">
        <v>187</v>
      </c>
      <c r="B128" s="9">
        <v>-1.0286293</v>
      </c>
      <c r="C128" s="9">
        <v>2.5579877</v>
      </c>
      <c r="D128" s="9">
        <v>-1.882327E-2</v>
      </c>
      <c r="E128" s="9">
        <v>-1.2489876</v>
      </c>
      <c r="F128" t="s">
        <v>14</v>
      </c>
      <c r="G128" s="17" t="str">
        <f t="shared" si="18"/>
        <v/>
      </c>
      <c r="H128" s="17">
        <f t="shared" si="19"/>
        <v>-1.882327E-2</v>
      </c>
      <c r="I128" s="17" t="str">
        <f t="shared" si="20"/>
        <v/>
      </c>
      <c r="J128" s="17" t="str">
        <f t="shared" si="21"/>
        <v/>
      </c>
      <c r="K128" t="s">
        <v>14</v>
      </c>
      <c r="L128" s="17" t="str">
        <f t="shared" si="15"/>
        <v/>
      </c>
      <c r="M128" s="17">
        <f t="shared" si="16"/>
        <v>-1.882327E-2</v>
      </c>
      <c r="N128" s="17" t="str">
        <f t="shared" si="17"/>
        <v/>
      </c>
    </row>
    <row r="129" spans="1:14" x14ac:dyDescent="0.35">
      <c r="A129" s="8" t="s">
        <v>183</v>
      </c>
      <c r="B129" s="9">
        <v>-1.6329628</v>
      </c>
      <c r="C129" s="9">
        <v>1.7701967999999999</v>
      </c>
      <c r="D129" s="9">
        <v>-2.1754030000000001E-2</v>
      </c>
      <c r="E129" s="9">
        <v>-2.1910965999999998</v>
      </c>
      <c r="F129" t="s">
        <v>14</v>
      </c>
      <c r="G129" s="17" t="str">
        <f t="shared" si="18"/>
        <v/>
      </c>
      <c r="H129" s="17">
        <f t="shared" si="19"/>
        <v>-2.1754030000000001E-2</v>
      </c>
      <c r="I129" s="17" t="str">
        <f t="shared" si="20"/>
        <v/>
      </c>
      <c r="J129" s="17" t="str">
        <f t="shared" si="21"/>
        <v/>
      </c>
      <c r="K129" t="s">
        <v>14</v>
      </c>
      <c r="L129" s="17" t="str">
        <f t="shared" si="15"/>
        <v/>
      </c>
      <c r="M129" s="17">
        <f t="shared" si="16"/>
        <v>-2.1754030000000001E-2</v>
      </c>
      <c r="N129" s="17" t="str">
        <f t="shared" si="17"/>
        <v/>
      </c>
    </row>
    <row r="130" spans="1:14" x14ac:dyDescent="0.35">
      <c r="A130" s="8" t="s">
        <v>297</v>
      </c>
      <c r="B130" s="9">
        <v>8.5826650000000004E-2</v>
      </c>
      <c r="C130" s="9">
        <v>-3.9230282000000001</v>
      </c>
      <c r="D130" s="9">
        <v>-4.3460079999999998E-2</v>
      </c>
      <c r="E130" s="9">
        <v>6.7083624999999998</v>
      </c>
      <c r="F130" t="s">
        <v>17</v>
      </c>
      <c r="G130" s="17">
        <f t="shared" si="18"/>
        <v>-4.3460079999999998E-2</v>
      </c>
      <c r="H130" s="17" t="str">
        <f t="shared" si="19"/>
        <v/>
      </c>
      <c r="I130" s="17" t="str">
        <f t="shared" si="20"/>
        <v/>
      </c>
      <c r="J130" s="17" t="str">
        <f t="shared" si="21"/>
        <v/>
      </c>
      <c r="K130" t="s">
        <v>17</v>
      </c>
      <c r="L130" s="17">
        <f t="shared" si="15"/>
        <v>-4.3460079999999998E-2</v>
      </c>
      <c r="M130" s="17" t="str">
        <f t="shared" si="16"/>
        <v/>
      </c>
      <c r="N130" s="17" t="str">
        <f t="shared" si="17"/>
        <v/>
      </c>
    </row>
    <row r="131" spans="1:14" x14ac:dyDescent="0.35">
      <c r="A131" s="8" t="s">
        <v>39</v>
      </c>
      <c r="B131" s="9">
        <v>-7.469017E-2</v>
      </c>
      <c r="C131" s="9">
        <v>-0.19106292</v>
      </c>
      <c r="D131" s="9">
        <v>-8.346837E-2</v>
      </c>
      <c r="E131" s="9">
        <v>-1.3342305999999999</v>
      </c>
      <c r="F131" t="s">
        <v>14</v>
      </c>
      <c r="G131" s="17" t="str">
        <f t="shared" ref="G131:G163" si="22">IF($F131=$G$2,$D131,"")</f>
        <v/>
      </c>
      <c r="H131" s="17">
        <f t="shared" ref="H131:H163" si="23">IF($F131=$H$2,$D131,"")</f>
        <v>-8.346837E-2</v>
      </c>
      <c r="I131" s="17" t="str">
        <f t="shared" ref="I131:I163" si="24">IF($F131=$I$2,$D131,"")</f>
        <v/>
      </c>
      <c r="J131" s="17" t="str">
        <f t="shared" ref="J131:J163" si="25">IF($F131=$J$2,$D131,"")</f>
        <v/>
      </c>
      <c r="K131" t="s">
        <v>14</v>
      </c>
      <c r="L131" s="17" t="str">
        <f t="shared" si="15"/>
        <v/>
      </c>
      <c r="M131" s="17">
        <f t="shared" si="16"/>
        <v>-8.346837E-2</v>
      </c>
      <c r="N131" s="17" t="str">
        <f t="shared" si="17"/>
        <v/>
      </c>
    </row>
    <row r="132" spans="1:14" x14ac:dyDescent="0.35">
      <c r="A132" s="8" t="s">
        <v>205</v>
      </c>
      <c r="B132" s="9">
        <v>0.92597695000000002</v>
      </c>
      <c r="C132" s="9">
        <v>0.49256076999999998</v>
      </c>
      <c r="D132" s="9">
        <v>-0.10301246</v>
      </c>
      <c r="E132" s="9">
        <v>0.40732099999999999</v>
      </c>
      <c r="F132" t="s">
        <v>14</v>
      </c>
      <c r="G132" s="17" t="str">
        <f t="shared" si="22"/>
        <v/>
      </c>
      <c r="H132" s="17">
        <f t="shared" si="23"/>
        <v>-0.10301246</v>
      </c>
      <c r="I132" s="17" t="str">
        <f t="shared" si="24"/>
        <v/>
      </c>
      <c r="J132" s="17" t="str">
        <f t="shared" si="25"/>
        <v/>
      </c>
      <c r="K132" t="s">
        <v>14</v>
      </c>
      <c r="L132" s="17" t="str">
        <f t="shared" ref="L132:L163" si="26">IF($K132=$L$2,$D132,"")</f>
        <v/>
      </c>
      <c r="M132" s="17">
        <f t="shared" ref="M132:M163" si="27">IF($K132=$M$2,$D132,"")</f>
        <v>-0.10301246</v>
      </c>
      <c r="N132" s="17" t="str">
        <f t="shared" ref="N132:N163" si="28">IF($K132=$N$2,$D132,"")</f>
        <v/>
      </c>
    </row>
    <row r="133" spans="1:14" x14ac:dyDescent="0.35">
      <c r="A133" s="8" t="s">
        <v>169</v>
      </c>
      <c r="B133" s="9">
        <v>1.2975066</v>
      </c>
      <c r="C133" s="9">
        <v>0.17535707</v>
      </c>
      <c r="D133" s="9">
        <v>-0.17034692000000001</v>
      </c>
      <c r="E133" s="9">
        <v>0.30436790000000002</v>
      </c>
      <c r="F133" t="s">
        <v>9</v>
      </c>
      <c r="G133" s="17" t="str">
        <f t="shared" si="22"/>
        <v/>
      </c>
      <c r="H133" s="17" t="str">
        <f t="shared" si="23"/>
        <v/>
      </c>
      <c r="I133" s="17" t="str">
        <f t="shared" si="24"/>
        <v/>
      </c>
      <c r="J133" s="17">
        <f t="shared" si="25"/>
        <v>-0.17034692000000001</v>
      </c>
      <c r="K133" t="s">
        <v>17</v>
      </c>
      <c r="L133" s="17">
        <f t="shared" si="26"/>
        <v>-0.17034692000000001</v>
      </c>
      <c r="M133" s="17" t="str">
        <f t="shared" si="27"/>
        <v/>
      </c>
      <c r="N133" s="17" t="str">
        <f t="shared" si="28"/>
        <v/>
      </c>
    </row>
    <row r="134" spans="1:14" x14ac:dyDescent="0.35">
      <c r="A134" s="8" t="s">
        <v>313</v>
      </c>
      <c r="B134" s="9">
        <v>0.89938463000000002</v>
      </c>
      <c r="C134" s="9">
        <v>6.1818900000000003E-2</v>
      </c>
      <c r="D134" s="9">
        <v>-0.17357513999999999</v>
      </c>
      <c r="E134" s="9">
        <v>2.5169142</v>
      </c>
      <c r="F134" t="s">
        <v>17</v>
      </c>
      <c r="G134" s="17">
        <f t="shared" si="22"/>
        <v>-0.17357513999999999</v>
      </c>
      <c r="H134" s="17" t="str">
        <f t="shared" si="23"/>
        <v/>
      </c>
      <c r="I134" s="17" t="str">
        <f t="shared" si="24"/>
        <v/>
      </c>
      <c r="J134" s="17" t="str">
        <f t="shared" si="25"/>
        <v/>
      </c>
      <c r="K134" t="s">
        <v>17</v>
      </c>
      <c r="L134" s="17">
        <f t="shared" si="26"/>
        <v>-0.17357513999999999</v>
      </c>
      <c r="M134" s="17" t="str">
        <f t="shared" si="27"/>
        <v/>
      </c>
      <c r="N134" s="17" t="str">
        <f t="shared" si="28"/>
        <v/>
      </c>
    </row>
    <row r="135" spans="1:14" x14ac:dyDescent="0.35">
      <c r="A135" s="8" t="s">
        <v>79</v>
      </c>
      <c r="B135" s="9">
        <v>1.9435925000000001</v>
      </c>
      <c r="C135" s="9">
        <v>3.8180124000000002</v>
      </c>
      <c r="D135" s="9">
        <v>-0.19733434999999999</v>
      </c>
      <c r="E135" s="9">
        <v>-1.112328</v>
      </c>
      <c r="F135" t="s">
        <v>17</v>
      </c>
      <c r="G135" s="17">
        <f t="shared" si="22"/>
        <v>-0.19733434999999999</v>
      </c>
      <c r="H135" s="17" t="str">
        <f t="shared" si="23"/>
        <v/>
      </c>
      <c r="I135" s="17" t="str">
        <f t="shared" si="24"/>
        <v/>
      </c>
      <c r="J135" s="17" t="str">
        <f t="shared" si="25"/>
        <v/>
      </c>
      <c r="K135" t="s">
        <v>17</v>
      </c>
      <c r="L135" s="17">
        <f t="shared" si="26"/>
        <v>-0.19733434999999999</v>
      </c>
      <c r="M135" s="17" t="str">
        <f t="shared" si="27"/>
        <v/>
      </c>
      <c r="N135" s="17" t="str">
        <f t="shared" si="28"/>
        <v/>
      </c>
    </row>
    <row r="136" spans="1:14" x14ac:dyDescent="0.35">
      <c r="A136" s="8" t="s">
        <v>89</v>
      </c>
      <c r="B136" s="9">
        <v>2.1723178999999999</v>
      </c>
      <c r="C136" s="9">
        <v>0.77773318999999996</v>
      </c>
      <c r="D136" s="9">
        <v>-0.21660721999999999</v>
      </c>
      <c r="E136" s="9">
        <v>0.24349174000000001</v>
      </c>
      <c r="F136" t="s">
        <v>17</v>
      </c>
      <c r="G136" s="17">
        <f t="shared" si="22"/>
        <v>-0.21660721999999999</v>
      </c>
      <c r="H136" s="17" t="str">
        <f t="shared" si="23"/>
        <v/>
      </c>
      <c r="I136" s="17" t="str">
        <f t="shared" si="24"/>
        <v/>
      </c>
      <c r="J136" s="17" t="str">
        <f t="shared" si="25"/>
        <v/>
      </c>
      <c r="K136" t="s">
        <v>17</v>
      </c>
      <c r="L136" s="17">
        <f t="shared" si="26"/>
        <v>-0.21660721999999999</v>
      </c>
      <c r="M136" s="17" t="str">
        <f t="shared" si="27"/>
        <v/>
      </c>
      <c r="N136" s="17" t="str">
        <f t="shared" si="28"/>
        <v/>
      </c>
    </row>
    <row r="137" spans="1:14" x14ac:dyDescent="0.35">
      <c r="A137" s="8" t="s">
        <v>317</v>
      </c>
      <c r="B137" s="9">
        <v>1.5705076</v>
      </c>
      <c r="C137" s="9">
        <v>-0.69917998999999997</v>
      </c>
      <c r="D137" s="9">
        <v>-0.23447454000000001</v>
      </c>
      <c r="E137" s="9">
        <v>0.83152996999999995</v>
      </c>
      <c r="F137" t="s">
        <v>17</v>
      </c>
      <c r="G137" s="17">
        <f t="shared" si="22"/>
        <v>-0.23447454000000001</v>
      </c>
      <c r="H137" s="17" t="str">
        <f t="shared" si="23"/>
        <v/>
      </c>
      <c r="I137" s="17" t="str">
        <f t="shared" si="24"/>
        <v/>
      </c>
      <c r="J137" s="17" t="str">
        <f t="shared" si="25"/>
        <v/>
      </c>
      <c r="K137" t="s">
        <v>17</v>
      </c>
      <c r="L137" s="17">
        <f t="shared" si="26"/>
        <v>-0.23447454000000001</v>
      </c>
      <c r="M137" s="17" t="str">
        <f t="shared" si="27"/>
        <v/>
      </c>
      <c r="N137" s="17" t="str">
        <f t="shared" si="28"/>
        <v/>
      </c>
    </row>
    <row r="138" spans="1:14" x14ac:dyDescent="0.35">
      <c r="A138" s="8" t="s">
        <v>97</v>
      </c>
      <c r="B138" s="9">
        <v>0.47762389999999999</v>
      </c>
      <c r="C138" s="9">
        <v>1.2005612999999999</v>
      </c>
      <c r="D138" s="9">
        <v>-0.25519858000000001</v>
      </c>
      <c r="E138" s="9">
        <v>0.87421223999999997</v>
      </c>
      <c r="F138" t="s">
        <v>17</v>
      </c>
      <c r="G138" s="17">
        <f t="shared" si="22"/>
        <v>-0.25519858000000001</v>
      </c>
      <c r="H138" s="17" t="str">
        <f t="shared" si="23"/>
        <v/>
      </c>
      <c r="I138" s="17" t="str">
        <f t="shared" si="24"/>
        <v/>
      </c>
      <c r="J138" s="17" t="str">
        <f t="shared" si="25"/>
        <v/>
      </c>
      <c r="K138" t="s">
        <v>17</v>
      </c>
      <c r="L138" s="17">
        <f t="shared" si="26"/>
        <v>-0.25519858000000001</v>
      </c>
      <c r="M138" s="17" t="str">
        <f t="shared" si="27"/>
        <v/>
      </c>
      <c r="N138" s="17" t="str">
        <f t="shared" si="28"/>
        <v/>
      </c>
    </row>
    <row r="139" spans="1:14" x14ac:dyDescent="0.35">
      <c r="A139" s="8" t="s">
        <v>201</v>
      </c>
      <c r="B139" s="9">
        <v>-0.67877259999999995</v>
      </c>
      <c r="C139" s="9">
        <v>0.53027553999999999</v>
      </c>
      <c r="D139" s="9">
        <v>-0.27658715</v>
      </c>
      <c r="E139" s="9">
        <v>1.785484E-2</v>
      </c>
      <c r="F139" t="s">
        <v>14</v>
      </c>
      <c r="G139" s="17" t="str">
        <f t="shared" si="22"/>
        <v/>
      </c>
      <c r="H139" s="17">
        <f t="shared" si="23"/>
        <v>-0.27658715</v>
      </c>
      <c r="I139" s="17" t="str">
        <f t="shared" si="24"/>
        <v/>
      </c>
      <c r="J139" s="17" t="str">
        <f t="shared" si="25"/>
        <v/>
      </c>
      <c r="K139" t="s">
        <v>14</v>
      </c>
      <c r="L139" s="17" t="str">
        <f t="shared" si="26"/>
        <v/>
      </c>
      <c r="M139" s="17">
        <f t="shared" si="27"/>
        <v>-0.27658715</v>
      </c>
      <c r="N139" s="17" t="str">
        <f t="shared" si="28"/>
        <v/>
      </c>
    </row>
    <row r="140" spans="1:14" x14ac:dyDescent="0.35">
      <c r="A140" s="8" t="s">
        <v>263</v>
      </c>
      <c r="B140" s="9">
        <v>3.1941972000000001</v>
      </c>
      <c r="C140" s="9">
        <v>-1.1316149</v>
      </c>
      <c r="D140" s="9">
        <v>-0.34665443000000001</v>
      </c>
      <c r="E140" s="9">
        <v>5.1447434000000003</v>
      </c>
      <c r="F140" t="s">
        <v>17</v>
      </c>
      <c r="G140" s="17">
        <f t="shared" si="22"/>
        <v>-0.34665443000000001</v>
      </c>
      <c r="H140" s="17" t="str">
        <f t="shared" si="23"/>
        <v/>
      </c>
      <c r="I140" s="17" t="str">
        <f t="shared" si="24"/>
        <v/>
      </c>
      <c r="J140" s="17" t="str">
        <f t="shared" si="25"/>
        <v/>
      </c>
      <c r="K140" t="s">
        <v>10</v>
      </c>
      <c r="L140" s="17" t="str">
        <f t="shared" si="26"/>
        <v/>
      </c>
      <c r="M140" s="17" t="str">
        <f t="shared" si="27"/>
        <v/>
      </c>
      <c r="N140" s="17">
        <f t="shared" si="28"/>
        <v>-0.34665443000000001</v>
      </c>
    </row>
    <row r="141" spans="1:14" x14ac:dyDescent="0.35">
      <c r="A141" s="8" t="s">
        <v>261</v>
      </c>
      <c r="B141" s="9">
        <v>-0.34573047000000001</v>
      </c>
      <c r="C141" s="9">
        <v>-0.86523729999999999</v>
      </c>
      <c r="D141" s="9">
        <v>-0.35112832999999999</v>
      </c>
      <c r="E141" s="9">
        <v>0.24262152000000001</v>
      </c>
      <c r="F141" t="s">
        <v>9</v>
      </c>
      <c r="G141" s="17" t="str">
        <f t="shared" si="22"/>
        <v/>
      </c>
      <c r="H141" s="17" t="str">
        <f t="shared" si="23"/>
        <v/>
      </c>
      <c r="I141" s="17" t="str">
        <f t="shared" si="24"/>
        <v/>
      </c>
      <c r="J141" s="17">
        <f t="shared" si="25"/>
        <v>-0.35112832999999999</v>
      </c>
      <c r="K141" t="s">
        <v>14</v>
      </c>
      <c r="L141" s="17" t="str">
        <f t="shared" si="26"/>
        <v/>
      </c>
      <c r="M141" s="17">
        <f t="shared" si="27"/>
        <v>-0.35112832999999999</v>
      </c>
      <c r="N141" s="17" t="str">
        <f t="shared" si="28"/>
        <v/>
      </c>
    </row>
    <row r="142" spans="1:14" x14ac:dyDescent="0.35">
      <c r="A142" s="8" t="s">
        <v>123</v>
      </c>
      <c r="B142" s="9">
        <v>0.20197338000000001</v>
      </c>
      <c r="C142" s="9">
        <v>-0.1069459</v>
      </c>
      <c r="D142" s="9">
        <v>-0.39157428999999999</v>
      </c>
      <c r="E142" s="9">
        <v>0.34811354999999999</v>
      </c>
      <c r="F142" t="s">
        <v>14</v>
      </c>
      <c r="G142" s="17" t="str">
        <f t="shared" si="22"/>
        <v/>
      </c>
      <c r="H142" s="17">
        <f t="shared" si="23"/>
        <v>-0.39157428999999999</v>
      </c>
      <c r="I142" s="17" t="str">
        <f t="shared" si="24"/>
        <v/>
      </c>
      <c r="J142" s="17" t="str">
        <f t="shared" si="25"/>
        <v/>
      </c>
      <c r="K142" t="s">
        <v>14</v>
      </c>
      <c r="L142" s="17" t="str">
        <f t="shared" si="26"/>
        <v/>
      </c>
      <c r="M142" s="17">
        <f t="shared" si="27"/>
        <v>-0.39157428999999999</v>
      </c>
      <c r="N142" s="17" t="str">
        <f t="shared" si="28"/>
        <v/>
      </c>
    </row>
    <row r="143" spans="1:14" x14ac:dyDescent="0.35">
      <c r="A143" s="8" t="s">
        <v>21</v>
      </c>
      <c r="B143" s="9">
        <v>-0.30295491000000002</v>
      </c>
      <c r="C143" s="9">
        <v>-0.56392058</v>
      </c>
      <c r="D143" s="9">
        <v>-0.39331693000000001</v>
      </c>
      <c r="E143" s="9">
        <v>3.3762900000000001E-3</v>
      </c>
      <c r="F143" t="s">
        <v>13</v>
      </c>
      <c r="G143" s="17" t="str">
        <f t="shared" si="22"/>
        <v/>
      </c>
      <c r="H143" s="17" t="str">
        <f t="shared" si="23"/>
        <v/>
      </c>
      <c r="I143" s="17">
        <f t="shared" si="24"/>
        <v>-0.39331693000000001</v>
      </c>
      <c r="J143" s="17" t="str">
        <f t="shared" si="25"/>
        <v/>
      </c>
      <c r="K143" t="s">
        <v>17</v>
      </c>
      <c r="L143" s="17">
        <f t="shared" si="26"/>
        <v>-0.39331693000000001</v>
      </c>
      <c r="M143" s="17" t="str">
        <f t="shared" si="27"/>
        <v/>
      </c>
      <c r="N143" s="17" t="str">
        <f t="shared" si="28"/>
        <v/>
      </c>
    </row>
    <row r="144" spans="1:14" x14ac:dyDescent="0.35">
      <c r="A144" s="8" t="s">
        <v>309</v>
      </c>
      <c r="B144" s="9">
        <v>0.64501229999999998</v>
      </c>
      <c r="C144" s="9">
        <v>-0.56714469000000001</v>
      </c>
      <c r="D144" s="9">
        <v>-0.40328097000000002</v>
      </c>
      <c r="E144" s="9">
        <v>6.8256830000000004E-2</v>
      </c>
      <c r="F144" t="s">
        <v>17</v>
      </c>
      <c r="G144" s="17">
        <f t="shared" si="22"/>
        <v>-0.40328097000000002</v>
      </c>
      <c r="H144" s="17" t="str">
        <f t="shared" si="23"/>
        <v/>
      </c>
      <c r="I144" s="17" t="str">
        <f t="shared" si="24"/>
        <v/>
      </c>
      <c r="J144" s="17" t="str">
        <f t="shared" si="25"/>
        <v/>
      </c>
      <c r="K144" t="s">
        <v>10</v>
      </c>
      <c r="L144" s="17" t="str">
        <f t="shared" si="26"/>
        <v/>
      </c>
      <c r="M144" s="17" t="str">
        <f t="shared" si="27"/>
        <v/>
      </c>
      <c r="N144" s="17">
        <f t="shared" si="28"/>
        <v>-0.40328097000000002</v>
      </c>
    </row>
    <row r="145" spans="1:14" x14ac:dyDescent="0.35">
      <c r="A145" s="8" t="s">
        <v>163</v>
      </c>
      <c r="B145" s="9">
        <v>-1.7466229</v>
      </c>
      <c r="C145" s="9">
        <v>-4.2170294999999998</v>
      </c>
      <c r="D145" s="9">
        <v>-0.43756816999999998</v>
      </c>
      <c r="E145" s="9">
        <v>-1.2025186999999999</v>
      </c>
      <c r="F145" t="s">
        <v>13</v>
      </c>
      <c r="G145" s="17" t="str">
        <f t="shared" si="22"/>
        <v/>
      </c>
      <c r="H145" s="17" t="str">
        <f t="shared" si="23"/>
        <v/>
      </c>
      <c r="I145" s="17">
        <f t="shared" si="24"/>
        <v>-0.43756816999999998</v>
      </c>
      <c r="J145" s="17" t="str">
        <f t="shared" si="25"/>
        <v/>
      </c>
      <c r="K145" t="s">
        <v>17</v>
      </c>
      <c r="L145" s="17">
        <f t="shared" si="26"/>
        <v>-0.43756816999999998</v>
      </c>
      <c r="M145" s="17" t="str">
        <f t="shared" si="27"/>
        <v/>
      </c>
      <c r="N145" s="17" t="str">
        <f t="shared" si="28"/>
        <v/>
      </c>
    </row>
    <row r="146" spans="1:14" x14ac:dyDescent="0.35">
      <c r="A146" s="8" t="s">
        <v>239</v>
      </c>
      <c r="B146" s="9">
        <v>0.85156388000000005</v>
      </c>
      <c r="C146" s="9">
        <v>0.68799984000000003</v>
      </c>
      <c r="D146" s="9">
        <v>-0.45922469999999999</v>
      </c>
      <c r="E146" s="9">
        <v>-1.2340681</v>
      </c>
      <c r="F146" t="s">
        <v>9</v>
      </c>
      <c r="G146" s="17" t="str">
        <f t="shared" si="22"/>
        <v/>
      </c>
      <c r="H146" s="17" t="str">
        <f t="shared" si="23"/>
        <v/>
      </c>
      <c r="I146" s="17" t="str">
        <f t="shared" si="24"/>
        <v/>
      </c>
      <c r="J146" s="17">
        <f t="shared" si="25"/>
        <v>-0.45922469999999999</v>
      </c>
      <c r="K146" t="s">
        <v>17</v>
      </c>
      <c r="L146" s="17">
        <f t="shared" si="26"/>
        <v>-0.45922469999999999</v>
      </c>
      <c r="M146" s="17" t="str">
        <f t="shared" si="27"/>
        <v/>
      </c>
      <c r="N146" s="17" t="str">
        <f t="shared" si="28"/>
        <v/>
      </c>
    </row>
    <row r="147" spans="1:14" x14ac:dyDescent="0.35">
      <c r="A147" s="8" t="s">
        <v>159</v>
      </c>
      <c r="B147" s="9">
        <v>-1.8066624</v>
      </c>
      <c r="C147" s="9">
        <v>-0.49829955999999997</v>
      </c>
      <c r="D147" s="9">
        <v>-0.47501125</v>
      </c>
      <c r="E147" s="9">
        <v>2.1712510000000001E-2</v>
      </c>
      <c r="F147" t="s">
        <v>9</v>
      </c>
      <c r="G147" s="17" t="str">
        <f t="shared" si="22"/>
        <v/>
      </c>
      <c r="H147" s="17" t="str">
        <f t="shared" si="23"/>
        <v/>
      </c>
      <c r="I147" s="17" t="str">
        <f t="shared" si="24"/>
        <v/>
      </c>
      <c r="J147" s="17">
        <f t="shared" si="25"/>
        <v>-0.47501125</v>
      </c>
      <c r="K147" t="s">
        <v>17</v>
      </c>
      <c r="L147" s="17">
        <f t="shared" si="26"/>
        <v>-0.47501125</v>
      </c>
      <c r="M147" s="17" t="str">
        <f t="shared" si="27"/>
        <v/>
      </c>
      <c r="N147" s="17" t="str">
        <f t="shared" si="28"/>
        <v/>
      </c>
    </row>
    <row r="148" spans="1:14" x14ac:dyDescent="0.35">
      <c r="A148" s="8" t="s">
        <v>113</v>
      </c>
      <c r="B148" s="9">
        <v>1.4818069999999999E-2</v>
      </c>
      <c r="C148" s="9">
        <v>0.83374976999999995</v>
      </c>
      <c r="D148" s="9">
        <v>-0.57825238999999995</v>
      </c>
      <c r="E148" s="9">
        <v>-0.35157926</v>
      </c>
      <c r="F148" t="s">
        <v>13</v>
      </c>
      <c r="G148" s="17" t="str">
        <f t="shared" si="22"/>
        <v/>
      </c>
      <c r="H148" s="17" t="str">
        <f t="shared" si="23"/>
        <v/>
      </c>
      <c r="I148" s="17">
        <f t="shared" si="24"/>
        <v>-0.57825238999999995</v>
      </c>
      <c r="J148" s="17" t="str">
        <f t="shared" si="25"/>
        <v/>
      </c>
      <c r="K148" t="s">
        <v>17</v>
      </c>
      <c r="L148" s="17">
        <f t="shared" si="26"/>
        <v>-0.57825238999999995</v>
      </c>
      <c r="M148" s="17" t="str">
        <f t="shared" si="27"/>
        <v/>
      </c>
      <c r="N148" s="17" t="str">
        <f t="shared" si="28"/>
        <v/>
      </c>
    </row>
    <row r="149" spans="1:14" x14ac:dyDescent="0.35">
      <c r="A149" s="8" t="s">
        <v>281</v>
      </c>
      <c r="B149" s="9">
        <v>-0.77946325999999999</v>
      </c>
      <c r="C149" s="9">
        <v>0.23395816999999999</v>
      </c>
      <c r="D149" s="9">
        <v>-0.60558482999999996</v>
      </c>
      <c r="E149" s="9">
        <v>-0.99496996999999998</v>
      </c>
      <c r="F149" t="s">
        <v>14</v>
      </c>
      <c r="G149" s="17" t="str">
        <f t="shared" si="22"/>
        <v/>
      </c>
      <c r="H149" s="17">
        <f t="shared" si="23"/>
        <v>-0.60558482999999996</v>
      </c>
      <c r="I149" s="17" t="str">
        <f t="shared" si="24"/>
        <v/>
      </c>
      <c r="J149" s="17" t="str">
        <f t="shared" si="25"/>
        <v/>
      </c>
      <c r="K149" t="s">
        <v>14</v>
      </c>
      <c r="L149" s="17" t="str">
        <f t="shared" si="26"/>
        <v/>
      </c>
      <c r="M149" s="17">
        <f t="shared" si="27"/>
        <v>-0.60558482999999996</v>
      </c>
      <c r="N149" s="17" t="str">
        <f t="shared" si="28"/>
        <v/>
      </c>
    </row>
    <row r="150" spans="1:14" x14ac:dyDescent="0.35">
      <c r="A150" s="8" t="s">
        <v>303</v>
      </c>
      <c r="B150" s="9">
        <v>7.3737899999999999E-3</v>
      </c>
      <c r="C150" s="9">
        <v>0.28452458000000003</v>
      </c>
      <c r="D150" s="9">
        <v>-0.68921312999999995</v>
      </c>
      <c r="E150" s="9">
        <v>-1.8999436000000001</v>
      </c>
      <c r="F150" t="s">
        <v>17</v>
      </c>
      <c r="G150" s="17">
        <f t="shared" si="22"/>
        <v>-0.68921312999999995</v>
      </c>
      <c r="H150" s="17" t="str">
        <f t="shared" si="23"/>
        <v/>
      </c>
      <c r="I150" s="17" t="str">
        <f t="shared" si="24"/>
        <v/>
      </c>
      <c r="J150" s="17" t="str">
        <f t="shared" si="25"/>
        <v/>
      </c>
      <c r="K150" t="s">
        <v>17</v>
      </c>
      <c r="L150" s="17">
        <f t="shared" si="26"/>
        <v>-0.68921312999999995</v>
      </c>
      <c r="M150" s="17" t="str">
        <f t="shared" si="27"/>
        <v/>
      </c>
      <c r="N150" s="17" t="str">
        <f t="shared" si="28"/>
        <v/>
      </c>
    </row>
    <row r="151" spans="1:14" x14ac:dyDescent="0.35">
      <c r="A151" s="8" t="s">
        <v>255</v>
      </c>
      <c r="B151" s="9">
        <v>0.29184469000000002</v>
      </c>
      <c r="C151" s="9">
        <v>4.8881379999999996</v>
      </c>
      <c r="D151" s="9">
        <v>-0.70894765000000004</v>
      </c>
      <c r="E151" s="9">
        <v>5.0353773999999998</v>
      </c>
      <c r="F151" t="s">
        <v>17</v>
      </c>
      <c r="G151" s="17">
        <f t="shared" si="22"/>
        <v>-0.70894765000000004</v>
      </c>
      <c r="H151" s="17" t="str">
        <f t="shared" si="23"/>
        <v/>
      </c>
      <c r="I151" s="17" t="str">
        <f t="shared" si="24"/>
        <v/>
      </c>
      <c r="J151" s="17" t="str">
        <f t="shared" si="25"/>
        <v/>
      </c>
      <c r="K151" t="s">
        <v>17</v>
      </c>
      <c r="L151" s="17">
        <f t="shared" si="26"/>
        <v>-0.70894765000000004</v>
      </c>
      <c r="M151" s="17" t="str">
        <f t="shared" si="27"/>
        <v/>
      </c>
      <c r="N151" s="17" t="str">
        <f t="shared" si="28"/>
        <v/>
      </c>
    </row>
    <row r="152" spans="1:14" x14ac:dyDescent="0.35">
      <c r="A152" s="8" t="s">
        <v>16</v>
      </c>
      <c r="B152" s="9">
        <v>-0.82109372999999997</v>
      </c>
      <c r="C152" s="9">
        <v>1.357707</v>
      </c>
      <c r="D152" s="9">
        <v>-0.73721629</v>
      </c>
      <c r="E152" s="9">
        <v>-0.91443211000000002</v>
      </c>
      <c r="F152" t="s">
        <v>9</v>
      </c>
      <c r="G152" s="17" t="str">
        <f t="shared" si="22"/>
        <v/>
      </c>
      <c r="H152" s="17" t="str">
        <f t="shared" si="23"/>
        <v/>
      </c>
      <c r="I152" s="17" t="str">
        <f t="shared" si="24"/>
        <v/>
      </c>
      <c r="J152" s="17">
        <f t="shared" si="25"/>
        <v>-0.73721629</v>
      </c>
      <c r="K152" t="s">
        <v>17</v>
      </c>
      <c r="L152" s="17">
        <f t="shared" si="26"/>
        <v>-0.73721629</v>
      </c>
      <c r="M152" s="17" t="str">
        <f t="shared" si="27"/>
        <v/>
      </c>
      <c r="N152" s="17" t="str">
        <f t="shared" si="28"/>
        <v/>
      </c>
    </row>
    <row r="153" spans="1:14" x14ac:dyDescent="0.35">
      <c r="A153" s="8" t="s">
        <v>105</v>
      </c>
      <c r="B153" s="9">
        <v>0.34507434999999997</v>
      </c>
      <c r="C153" s="9">
        <v>-4.9666284999999997</v>
      </c>
      <c r="D153" s="9">
        <v>-0.79836026999999998</v>
      </c>
      <c r="E153" s="9">
        <v>7.9303110999999999</v>
      </c>
      <c r="F153" t="s">
        <v>17</v>
      </c>
      <c r="G153" s="17">
        <f t="shared" si="22"/>
        <v>-0.79836026999999998</v>
      </c>
      <c r="H153" s="17" t="str">
        <f t="shared" si="23"/>
        <v/>
      </c>
      <c r="I153" s="17" t="str">
        <f t="shared" si="24"/>
        <v/>
      </c>
      <c r="J153" s="17" t="str">
        <f t="shared" si="25"/>
        <v/>
      </c>
      <c r="K153" t="s">
        <v>17</v>
      </c>
      <c r="L153" s="17">
        <f t="shared" si="26"/>
        <v>-0.79836026999999998</v>
      </c>
      <c r="M153" s="17" t="str">
        <f t="shared" si="27"/>
        <v/>
      </c>
      <c r="N153" s="17" t="str">
        <f t="shared" si="28"/>
        <v/>
      </c>
    </row>
    <row r="154" spans="1:14" x14ac:dyDescent="0.35">
      <c r="A154" s="8" t="s">
        <v>155</v>
      </c>
      <c r="B154" s="9">
        <v>-0.33901498000000002</v>
      </c>
      <c r="C154" s="9">
        <v>0.45842506</v>
      </c>
      <c r="D154" s="9">
        <v>-0.84557895999999999</v>
      </c>
      <c r="E154" s="9">
        <v>-2.9945735999999998</v>
      </c>
      <c r="F154" t="s">
        <v>17</v>
      </c>
      <c r="G154" s="17">
        <f t="shared" si="22"/>
        <v>-0.84557895999999999</v>
      </c>
      <c r="H154" s="17" t="str">
        <f t="shared" si="23"/>
        <v/>
      </c>
      <c r="I154" s="17" t="str">
        <f t="shared" si="24"/>
        <v/>
      </c>
      <c r="J154" s="17" t="str">
        <f t="shared" si="25"/>
        <v/>
      </c>
      <c r="K154" t="s">
        <v>17</v>
      </c>
      <c r="L154" s="17">
        <f t="shared" si="26"/>
        <v>-0.84557895999999999</v>
      </c>
      <c r="M154" s="17" t="str">
        <f t="shared" si="27"/>
        <v/>
      </c>
      <c r="N154" s="17" t="str">
        <f t="shared" si="28"/>
        <v/>
      </c>
    </row>
    <row r="155" spans="1:14" x14ac:dyDescent="0.35">
      <c r="A155" s="8" t="s">
        <v>311</v>
      </c>
      <c r="B155" s="9">
        <v>0.47647359</v>
      </c>
      <c r="C155" s="9">
        <v>-7.4420029999999998E-2</v>
      </c>
      <c r="D155" s="9">
        <v>-0.86648544000000005</v>
      </c>
      <c r="E155" s="9">
        <v>-2.2355925999999999</v>
      </c>
      <c r="F155" t="s">
        <v>13</v>
      </c>
      <c r="G155" s="17" t="str">
        <f t="shared" si="22"/>
        <v/>
      </c>
      <c r="H155" s="17" t="str">
        <f t="shared" si="23"/>
        <v/>
      </c>
      <c r="I155" s="17">
        <f t="shared" si="24"/>
        <v>-0.86648544000000005</v>
      </c>
      <c r="J155" s="17" t="str">
        <f t="shared" si="25"/>
        <v/>
      </c>
      <c r="K155" t="s">
        <v>14</v>
      </c>
      <c r="L155" s="17" t="str">
        <f t="shared" si="26"/>
        <v/>
      </c>
      <c r="M155" s="17">
        <f t="shared" si="27"/>
        <v>-0.86648544000000005</v>
      </c>
      <c r="N155" s="17" t="str">
        <f t="shared" si="28"/>
        <v/>
      </c>
    </row>
    <row r="156" spans="1:14" x14ac:dyDescent="0.35">
      <c r="A156" s="8" t="s">
        <v>295</v>
      </c>
      <c r="B156" s="9">
        <v>-0.51282110000000003</v>
      </c>
      <c r="C156" s="9">
        <v>-3.6252323999999998</v>
      </c>
      <c r="D156" s="9">
        <v>-1.0030462</v>
      </c>
      <c r="E156" s="9">
        <v>6.0346943</v>
      </c>
      <c r="F156" t="s">
        <v>13</v>
      </c>
      <c r="G156" s="17" t="str">
        <f t="shared" si="22"/>
        <v/>
      </c>
      <c r="H156" s="17" t="str">
        <f t="shared" si="23"/>
        <v/>
      </c>
      <c r="I156" s="17">
        <f t="shared" si="24"/>
        <v>-1.0030462</v>
      </c>
      <c r="J156" s="17" t="str">
        <f t="shared" si="25"/>
        <v/>
      </c>
      <c r="K156" t="s">
        <v>17</v>
      </c>
      <c r="L156" s="17">
        <f t="shared" si="26"/>
        <v>-1.0030462</v>
      </c>
      <c r="M156" s="17" t="str">
        <f t="shared" si="27"/>
        <v/>
      </c>
      <c r="N156" s="17" t="str">
        <f t="shared" si="28"/>
        <v/>
      </c>
    </row>
    <row r="157" spans="1:14" x14ac:dyDescent="0.35">
      <c r="A157" s="8" t="s">
        <v>193</v>
      </c>
      <c r="B157" s="9">
        <v>-0.31125924999999999</v>
      </c>
      <c r="C157" s="9">
        <v>-3.7120989999999998</v>
      </c>
      <c r="D157" s="9">
        <v>-1.0486504000000001</v>
      </c>
      <c r="E157" s="9">
        <v>-0.32677193999999998</v>
      </c>
      <c r="F157" t="s">
        <v>13</v>
      </c>
      <c r="G157" s="17" t="str">
        <f t="shared" si="22"/>
        <v/>
      </c>
      <c r="H157" s="17" t="str">
        <f t="shared" si="23"/>
        <v/>
      </c>
      <c r="I157" s="17">
        <f t="shared" si="24"/>
        <v>-1.0486504000000001</v>
      </c>
      <c r="J157" s="17" t="str">
        <f t="shared" si="25"/>
        <v/>
      </c>
      <c r="K157" t="s">
        <v>14</v>
      </c>
      <c r="L157" s="17" t="str">
        <f t="shared" si="26"/>
        <v/>
      </c>
      <c r="M157" s="17">
        <f t="shared" si="27"/>
        <v>-1.0486504000000001</v>
      </c>
      <c r="N157" s="17" t="str">
        <f t="shared" si="28"/>
        <v/>
      </c>
    </row>
    <row r="158" spans="1:14" x14ac:dyDescent="0.35">
      <c r="A158" s="8" t="s">
        <v>209</v>
      </c>
      <c r="B158" s="9">
        <v>-1.2829978</v>
      </c>
      <c r="C158" s="9">
        <v>0.15218275000000001</v>
      </c>
      <c r="D158" s="9">
        <v>-1.1140208</v>
      </c>
      <c r="E158" s="9">
        <v>-3.4818452999999998</v>
      </c>
      <c r="F158" t="s">
        <v>13</v>
      </c>
      <c r="G158" s="17" t="str">
        <f t="shared" si="22"/>
        <v/>
      </c>
      <c r="H158" s="17" t="str">
        <f t="shared" si="23"/>
        <v/>
      </c>
      <c r="I158" s="17">
        <f t="shared" si="24"/>
        <v>-1.1140208</v>
      </c>
      <c r="J158" s="17" t="str">
        <f t="shared" si="25"/>
        <v/>
      </c>
      <c r="K158" t="s">
        <v>14</v>
      </c>
      <c r="L158" s="17" t="str">
        <f t="shared" si="26"/>
        <v/>
      </c>
      <c r="M158" s="17">
        <f t="shared" si="27"/>
        <v>-1.1140208</v>
      </c>
      <c r="N158" s="17" t="str">
        <f t="shared" si="28"/>
        <v/>
      </c>
    </row>
    <row r="159" spans="1:14" x14ac:dyDescent="0.35">
      <c r="A159" s="8" t="s">
        <v>117</v>
      </c>
      <c r="B159" s="9">
        <v>0.33724200999999998</v>
      </c>
      <c r="C159" s="9">
        <v>-1.5284469999999999</v>
      </c>
      <c r="D159" s="9">
        <v>-1.1744983</v>
      </c>
      <c r="E159" s="9">
        <v>0.13766516000000001</v>
      </c>
      <c r="F159" t="s">
        <v>17</v>
      </c>
      <c r="G159" s="17">
        <f t="shared" si="22"/>
        <v>-1.1744983</v>
      </c>
      <c r="H159" s="17" t="str">
        <f t="shared" si="23"/>
        <v/>
      </c>
      <c r="I159" s="17" t="str">
        <f t="shared" si="24"/>
        <v/>
      </c>
      <c r="J159" s="17" t="str">
        <f t="shared" si="25"/>
        <v/>
      </c>
      <c r="K159" t="s">
        <v>10</v>
      </c>
      <c r="L159" s="17" t="str">
        <f t="shared" si="26"/>
        <v/>
      </c>
      <c r="M159" s="17" t="str">
        <f t="shared" si="27"/>
        <v/>
      </c>
      <c r="N159" s="17">
        <f t="shared" si="28"/>
        <v>-1.1744983</v>
      </c>
    </row>
    <row r="160" spans="1:14" x14ac:dyDescent="0.35">
      <c r="A160" s="8" t="s">
        <v>135</v>
      </c>
      <c r="B160" s="9">
        <v>-1.5537006</v>
      </c>
      <c r="C160" s="9">
        <v>0.29278033999999997</v>
      </c>
      <c r="D160" s="9">
        <v>-1.1925527</v>
      </c>
      <c r="E160" s="9">
        <v>2.2690370000000001E-2</v>
      </c>
      <c r="F160" t="s">
        <v>14</v>
      </c>
      <c r="G160" s="17" t="str">
        <f t="shared" si="22"/>
        <v/>
      </c>
      <c r="H160" s="17">
        <f t="shared" si="23"/>
        <v>-1.1925527</v>
      </c>
      <c r="I160" s="17" t="str">
        <f t="shared" si="24"/>
        <v/>
      </c>
      <c r="J160" s="17" t="str">
        <f t="shared" si="25"/>
        <v/>
      </c>
      <c r="K160" t="s">
        <v>14</v>
      </c>
      <c r="L160" s="17" t="str">
        <f t="shared" si="26"/>
        <v/>
      </c>
      <c r="M160" s="17">
        <f t="shared" si="27"/>
        <v>-1.1925527</v>
      </c>
      <c r="N160" s="17" t="str">
        <f t="shared" si="28"/>
        <v/>
      </c>
    </row>
    <row r="161" spans="1:14" x14ac:dyDescent="0.35">
      <c r="A161" s="8" t="s">
        <v>87</v>
      </c>
      <c r="B161" s="9">
        <v>5.0194030000000001E-2</v>
      </c>
      <c r="C161" s="9">
        <v>-5.7129535999999996</v>
      </c>
      <c r="D161" s="9">
        <v>-1.3606201</v>
      </c>
      <c r="E161" s="9">
        <v>4.3324736000000001</v>
      </c>
      <c r="F161" t="s">
        <v>17</v>
      </c>
      <c r="G161" s="17">
        <f t="shared" si="22"/>
        <v>-1.3606201</v>
      </c>
      <c r="H161" s="17" t="str">
        <f t="shared" si="23"/>
        <v/>
      </c>
      <c r="I161" s="17" t="str">
        <f t="shared" si="24"/>
        <v/>
      </c>
      <c r="J161" s="17" t="str">
        <f t="shared" si="25"/>
        <v/>
      </c>
      <c r="K161" t="s">
        <v>10</v>
      </c>
      <c r="L161" s="17" t="str">
        <f t="shared" si="26"/>
        <v/>
      </c>
      <c r="M161" s="17" t="str">
        <f t="shared" si="27"/>
        <v/>
      </c>
      <c r="N161" s="17">
        <f t="shared" si="28"/>
        <v>-1.3606201</v>
      </c>
    </row>
    <row r="162" spans="1:14" x14ac:dyDescent="0.35">
      <c r="A162" s="8" t="s">
        <v>325</v>
      </c>
      <c r="B162" s="9">
        <v>4.2116023</v>
      </c>
      <c r="C162" s="9">
        <v>-4.4329939999999999</v>
      </c>
      <c r="D162" s="9">
        <v>-1.7754989000000001</v>
      </c>
      <c r="E162" s="9">
        <v>6.3303668999999996</v>
      </c>
      <c r="F162" t="s">
        <v>17</v>
      </c>
      <c r="G162" s="17">
        <f t="shared" si="22"/>
        <v>-1.7754989000000001</v>
      </c>
      <c r="H162" s="17" t="str">
        <f t="shared" si="23"/>
        <v/>
      </c>
      <c r="I162" s="17" t="str">
        <f t="shared" si="24"/>
        <v/>
      </c>
      <c r="J162" s="17" t="str">
        <f t="shared" si="25"/>
        <v/>
      </c>
      <c r="K162" t="s">
        <v>17</v>
      </c>
      <c r="L162" s="17">
        <f t="shared" si="26"/>
        <v>-1.7754989000000001</v>
      </c>
      <c r="M162" s="17" t="str">
        <f t="shared" si="27"/>
        <v/>
      </c>
      <c r="N162" s="17" t="str">
        <f t="shared" si="28"/>
        <v/>
      </c>
    </row>
    <row r="163" spans="1:14" x14ac:dyDescent="0.35">
      <c r="A163" s="8" t="s">
        <v>177</v>
      </c>
      <c r="B163" s="9"/>
      <c r="C163" s="9"/>
      <c r="D163" s="9"/>
      <c r="E163" s="9">
        <v>-0.28714616999999998</v>
      </c>
      <c r="F163" t="s">
        <v>14</v>
      </c>
      <c r="G163" s="17" t="str">
        <f t="shared" si="22"/>
        <v/>
      </c>
      <c r="H163" s="17">
        <f t="shared" si="23"/>
        <v>0</v>
      </c>
      <c r="I163" s="17" t="str">
        <f t="shared" si="24"/>
        <v/>
      </c>
      <c r="J163" s="17" t="str">
        <f t="shared" si="25"/>
        <v/>
      </c>
      <c r="K163" t="s">
        <v>14</v>
      </c>
      <c r="L163" s="17" t="str">
        <f t="shared" si="26"/>
        <v/>
      </c>
      <c r="M163" s="17">
        <f t="shared" si="27"/>
        <v>0</v>
      </c>
      <c r="N163" s="17" t="str">
        <f t="shared" si="28"/>
        <v/>
      </c>
    </row>
  </sheetData>
  <autoFilter ref="A2:K163" xr:uid="{00000000-0009-0000-0000-00001C000000}">
    <sortState xmlns:xlrd2="http://schemas.microsoft.com/office/spreadsheetml/2017/richdata2" ref="A3:K163">
      <sortCondition descending="1" ref="D2:D163"/>
    </sortState>
  </autoFilter>
  <mergeCells count="2">
    <mergeCell ref="G1:J1"/>
    <mergeCell ref="L1:N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4"/>
  <sheetViews>
    <sheetView zoomScale="55" zoomScaleNormal="55" workbookViewId="0">
      <pane xSplit="1" ySplit="2" topLeftCell="B3" activePane="bottomRight" state="frozen"/>
      <selection pane="topRight" activeCell="B1" sqref="B1"/>
      <selection pane="bottomLeft" activeCell="A3" sqref="A3"/>
      <selection pane="bottomRight" activeCell="M14" sqref="M14"/>
    </sheetView>
  </sheetViews>
  <sheetFormatPr defaultColWidth="11" defaultRowHeight="15.5" x14ac:dyDescent="0.35"/>
  <cols>
    <col min="1" max="1" width="18.5" style="1" bestFit="1" customWidth="1"/>
    <col min="2" max="2" width="16.58203125" style="2" customWidth="1"/>
    <col min="3" max="7" width="11" style="2"/>
    <col min="8" max="9" width="30.25" style="2" bestFit="1" customWidth="1"/>
    <col min="10" max="12" width="11" style="2"/>
    <col min="13" max="13" width="30.75" style="2" bestFit="1" customWidth="1"/>
    <col min="14" max="16384" width="11" style="2"/>
  </cols>
  <sheetData>
    <row r="1" spans="1:14" x14ac:dyDescent="0.35">
      <c r="A1" s="1" t="s">
        <v>335</v>
      </c>
    </row>
    <row r="2" spans="1:14" s="1" customFormat="1" x14ac:dyDescent="0.35">
      <c r="A2" s="1" t="s">
        <v>0</v>
      </c>
      <c r="B2" s="1" t="s">
        <v>336</v>
      </c>
      <c r="C2" s="1" t="s">
        <v>338</v>
      </c>
      <c r="D2" s="1" t="s">
        <v>339</v>
      </c>
      <c r="E2" s="1" t="s">
        <v>340</v>
      </c>
      <c r="F2" s="1" t="s">
        <v>341</v>
      </c>
      <c r="G2" s="1" t="s">
        <v>342</v>
      </c>
      <c r="H2" s="8" t="s">
        <v>5</v>
      </c>
      <c r="I2" s="8" t="s">
        <v>6</v>
      </c>
      <c r="L2" s="1" t="s">
        <v>343</v>
      </c>
      <c r="M2" s="1" t="s">
        <v>344</v>
      </c>
      <c r="N2" s="1" t="s">
        <v>345</v>
      </c>
    </row>
    <row r="3" spans="1:14" x14ac:dyDescent="0.35">
      <c r="A3" s="1" t="s">
        <v>181</v>
      </c>
      <c r="B3" s="3">
        <v>3.6271135999999999</v>
      </c>
      <c r="C3" s="3">
        <v>0.64440642999999997</v>
      </c>
      <c r="D3" s="3">
        <v>5.6286117000000004</v>
      </c>
      <c r="E3" s="3">
        <v>1.817E-8</v>
      </c>
      <c r="F3" s="3">
        <v>2.3641002000000002</v>
      </c>
      <c r="G3" s="3">
        <v>4.8901269999999997</v>
      </c>
      <c r="H3" s="2" t="s">
        <v>17</v>
      </c>
      <c r="I3" s="2" t="s">
        <v>10</v>
      </c>
      <c r="J3" s="2">
        <f>IF(B3&gt;0,1,0)</f>
        <v>1</v>
      </c>
      <c r="K3" s="2">
        <v>1</v>
      </c>
      <c r="L3" s="2">
        <f>EXP(B3)</f>
        <v>37.604119290745295</v>
      </c>
      <c r="M3" s="2">
        <f>1/(1-5)</f>
        <v>-0.25</v>
      </c>
      <c r="N3" s="3">
        <f>(EXP(B3)^M3-1)*100</f>
        <v>-59.617691284087115</v>
      </c>
    </row>
    <row r="4" spans="1:14" x14ac:dyDescent="0.35">
      <c r="A4" s="1" t="s">
        <v>53</v>
      </c>
      <c r="B4" s="3">
        <v>3.5245747999999999</v>
      </c>
      <c r="C4" s="3">
        <v>0.56482261</v>
      </c>
      <c r="D4" s="3">
        <v>6.2401448000000004</v>
      </c>
      <c r="E4" s="3">
        <v>4.372E-10</v>
      </c>
      <c r="F4" s="3">
        <v>2.4175428999999999</v>
      </c>
      <c r="G4" s="3">
        <v>4.6316068000000001</v>
      </c>
      <c r="H4" s="2" t="s">
        <v>17</v>
      </c>
      <c r="I4" s="2" t="s">
        <v>17</v>
      </c>
      <c r="J4" s="2">
        <f t="shared" ref="J4:J67" si="0">IF(B4&gt;0,1,0)</f>
        <v>1</v>
      </c>
      <c r="K4" s="2">
        <v>1</v>
      </c>
      <c r="L4" s="2">
        <f t="shared" ref="L4:L67" si="1">EXP(B4)</f>
        <v>33.939339540607861</v>
      </c>
      <c r="M4" s="2">
        <f t="shared" ref="M4:M67" si="2">1/(1-5)</f>
        <v>-0.25</v>
      </c>
      <c r="N4" s="3">
        <f t="shared" ref="N4:N67" si="3">(EXP(B4)^M4-1)*100</f>
        <v>-58.569120435957011</v>
      </c>
    </row>
    <row r="5" spans="1:14" x14ac:dyDescent="0.35">
      <c r="A5" s="1" t="s">
        <v>69</v>
      </c>
      <c r="B5" s="3">
        <v>3.4208881999999998</v>
      </c>
      <c r="C5" s="3">
        <v>0.60797175999999997</v>
      </c>
      <c r="D5" s="3">
        <v>5.6267223</v>
      </c>
      <c r="E5" s="3">
        <v>1.8369999999999998E-8</v>
      </c>
      <c r="F5" s="3">
        <v>2.2292855</v>
      </c>
      <c r="G5" s="3">
        <v>4.6124910000000003</v>
      </c>
      <c r="H5" s="2" t="s">
        <v>17</v>
      </c>
      <c r="I5" s="2" t="s">
        <v>10</v>
      </c>
      <c r="J5" s="2">
        <f t="shared" si="0"/>
        <v>1</v>
      </c>
      <c r="K5" s="2">
        <v>1</v>
      </c>
      <c r="L5" s="2">
        <f t="shared" si="1"/>
        <v>30.596578837136832</v>
      </c>
      <c r="M5" s="2">
        <f t="shared" si="2"/>
        <v>-0.25</v>
      </c>
      <c r="N5" s="3">
        <f t="shared" si="3"/>
        <v>-57.481123256653213</v>
      </c>
    </row>
    <row r="6" spans="1:14" x14ac:dyDescent="0.35">
      <c r="A6" s="1" t="s">
        <v>137</v>
      </c>
      <c r="B6" s="3">
        <v>3.0046738999999998</v>
      </c>
      <c r="C6" s="3">
        <v>0.73941444000000001</v>
      </c>
      <c r="D6" s="3">
        <v>4.0635857</v>
      </c>
      <c r="E6" s="3">
        <v>4.8319999999999998E-5</v>
      </c>
      <c r="F6" s="3">
        <v>1.5554482999999999</v>
      </c>
      <c r="G6" s="3">
        <v>4.4538995999999997</v>
      </c>
      <c r="H6" s="2" t="s">
        <v>17</v>
      </c>
      <c r="I6" s="2" t="s">
        <v>10</v>
      </c>
      <c r="J6" s="2">
        <f t="shared" si="0"/>
        <v>1</v>
      </c>
      <c r="K6" s="2">
        <v>1</v>
      </c>
      <c r="L6" s="2">
        <f t="shared" si="1"/>
        <v>20.179634444115173</v>
      </c>
      <c r="M6" s="2">
        <f t="shared" si="2"/>
        <v>-0.25</v>
      </c>
      <c r="N6" s="3">
        <f t="shared" si="3"/>
        <v>-52.818507342324537</v>
      </c>
    </row>
    <row r="7" spans="1:14" x14ac:dyDescent="0.35">
      <c r="A7" s="1" t="s">
        <v>51</v>
      </c>
      <c r="B7" s="3">
        <v>2.7853213000000001</v>
      </c>
      <c r="C7" s="3">
        <v>0.65145282000000004</v>
      </c>
      <c r="D7" s="3">
        <v>4.2755533999999997</v>
      </c>
      <c r="E7" s="3">
        <v>1.9069999999999999E-5</v>
      </c>
      <c r="F7" s="3">
        <v>1.5084972999999999</v>
      </c>
      <c r="G7" s="3">
        <v>4.0621454000000004</v>
      </c>
      <c r="H7" s="2" t="s">
        <v>9</v>
      </c>
      <c r="I7" s="2" t="s">
        <v>17</v>
      </c>
      <c r="J7" s="2">
        <f t="shared" si="0"/>
        <v>1</v>
      </c>
      <c r="K7" s="2">
        <v>1</v>
      </c>
      <c r="L7" s="2">
        <f t="shared" si="1"/>
        <v>16.205023714519513</v>
      </c>
      <c r="M7" s="2">
        <f t="shared" si="2"/>
        <v>-0.25</v>
      </c>
      <c r="N7" s="3">
        <f t="shared" si="3"/>
        <v>-50.158904180350163</v>
      </c>
    </row>
    <row r="8" spans="1:14" x14ac:dyDescent="0.35">
      <c r="A8" s="1" t="s">
        <v>35</v>
      </c>
      <c r="B8" s="3">
        <v>2.7226786000000001</v>
      </c>
      <c r="C8" s="3">
        <v>0.52204170000000005</v>
      </c>
      <c r="D8" s="3">
        <v>5.2154426999999997</v>
      </c>
      <c r="E8" s="3">
        <v>1.8339999999999999E-7</v>
      </c>
      <c r="F8" s="3">
        <v>1.6994956000000001</v>
      </c>
      <c r="G8" s="3">
        <v>3.7458615000000002</v>
      </c>
      <c r="H8" s="2" t="s">
        <v>17</v>
      </c>
      <c r="I8" s="2" t="s">
        <v>10</v>
      </c>
      <c r="J8" s="2">
        <f t="shared" si="0"/>
        <v>1</v>
      </c>
      <c r="K8" s="2">
        <v>1</v>
      </c>
      <c r="L8" s="2">
        <f t="shared" si="1"/>
        <v>15.221038763407659</v>
      </c>
      <c r="M8" s="2">
        <f t="shared" si="2"/>
        <v>-0.25</v>
      </c>
      <c r="N8" s="3">
        <f t="shared" si="3"/>
        <v>-49.372215013728606</v>
      </c>
    </row>
    <row r="9" spans="1:14" x14ac:dyDescent="0.35">
      <c r="A9" s="1" t="s">
        <v>45</v>
      </c>
      <c r="B9" s="3">
        <v>2.5455798999999999</v>
      </c>
      <c r="C9" s="3">
        <v>0.33015044999999998</v>
      </c>
      <c r="D9" s="3">
        <v>7.7103631000000004</v>
      </c>
      <c r="E9" s="3">
        <v>1.2549999999999999E-14</v>
      </c>
      <c r="F9" s="3">
        <v>1.8984969</v>
      </c>
      <c r="G9" s="3">
        <v>3.1926629000000002</v>
      </c>
      <c r="H9" s="2" t="s">
        <v>9</v>
      </c>
      <c r="I9" s="2" t="s">
        <v>17</v>
      </c>
      <c r="J9" s="2">
        <f t="shared" si="0"/>
        <v>1</v>
      </c>
      <c r="K9" s="2">
        <v>1</v>
      </c>
      <c r="L9" s="2">
        <f t="shared" si="1"/>
        <v>12.75062002711879</v>
      </c>
      <c r="M9" s="2">
        <f t="shared" si="2"/>
        <v>-0.25</v>
      </c>
      <c r="N9" s="3">
        <f t="shared" si="3"/>
        <v>-47.080324306454756</v>
      </c>
    </row>
    <row r="10" spans="1:14" x14ac:dyDescent="0.35">
      <c r="A10" s="1" t="s">
        <v>289</v>
      </c>
      <c r="B10" s="3">
        <v>2.4635125000000002</v>
      </c>
      <c r="C10" s="3">
        <v>0.65355423999999995</v>
      </c>
      <c r="D10" s="3">
        <v>3.7694078000000002</v>
      </c>
      <c r="E10" s="3">
        <v>1.6364E-4</v>
      </c>
      <c r="F10" s="3">
        <v>1.1825696999999999</v>
      </c>
      <c r="G10" s="3">
        <v>3.7444552999999998</v>
      </c>
      <c r="H10" s="2" t="s">
        <v>9</v>
      </c>
      <c r="I10" s="2" t="s">
        <v>10</v>
      </c>
      <c r="J10" s="2">
        <f t="shared" si="0"/>
        <v>1</v>
      </c>
      <c r="K10" s="2">
        <v>1</v>
      </c>
      <c r="L10" s="2">
        <f t="shared" si="1"/>
        <v>11.745996980099941</v>
      </c>
      <c r="M10" s="2">
        <f t="shared" si="2"/>
        <v>-0.25</v>
      </c>
      <c r="N10" s="3">
        <f t="shared" si="3"/>
        <v>-45.983364659282969</v>
      </c>
    </row>
    <row r="11" spans="1:14" x14ac:dyDescent="0.35">
      <c r="A11" s="1" t="s">
        <v>195</v>
      </c>
      <c r="B11" s="3">
        <v>2.3477141000000001</v>
      </c>
      <c r="C11" s="3">
        <v>0.36806650000000002</v>
      </c>
      <c r="D11" s="3">
        <v>6.3785052999999996</v>
      </c>
      <c r="E11" s="3">
        <v>1.7879999999999999E-10</v>
      </c>
      <c r="F11" s="3">
        <v>1.626317</v>
      </c>
      <c r="G11" s="3">
        <v>3.0691112</v>
      </c>
      <c r="H11" s="2" t="s">
        <v>17</v>
      </c>
      <c r="I11" s="2" t="s">
        <v>10</v>
      </c>
      <c r="J11" s="2">
        <f t="shared" si="0"/>
        <v>1</v>
      </c>
      <c r="K11" s="2">
        <v>1</v>
      </c>
      <c r="L11" s="2">
        <f t="shared" si="1"/>
        <v>10.461628135358632</v>
      </c>
      <c r="M11" s="2">
        <f t="shared" si="2"/>
        <v>-0.25</v>
      </c>
      <c r="N11" s="3">
        <f t="shared" si="3"/>
        <v>-44.396749543916094</v>
      </c>
    </row>
    <row r="12" spans="1:14" x14ac:dyDescent="0.35">
      <c r="A12" s="1" t="s">
        <v>203</v>
      </c>
      <c r="B12" s="3">
        <v>2.3171005</v>
      </c>
      <c r="C12" s="3">
        <v>0.62262167000000002</v>
      </c>
      <c r="D12" s="3">
        <v>3.7215224999999998</v>
      </c>
      <c r="E12" s="3">
        <v>1.9803E-4</v>
      </c>
      <c r="F12" s="3">
        <v>1.0967845000000001</v>
      </c>
      <c r="G12" s="3">
        <v>3.5374165999999998</v>
      </c>
      <c r="H12" s="2" t="s">
        <v>17</v>
      </c>
      <c r="I12" s="2" t="s">
        <v>10</v>
      </c>
      <c r="J12" s="2">
        <f t="shared" si="0"/>
        <v>1</v>
      </c>
      <c r="K12" s="2">
        <v>1</v>
      </c>
      <c r="L12" s="2">
        <f t="shared" si="1"/>
        <v>10.146212671068797</v>
      </c>
      <c r="M12" s="2">
        <f t="shared" si="2"/>
        <v>-0.25</v>
      </c>
      <c r="N12" s="3">
        <f t="shared" si="3"/>
        <v>-43.969562997303193</v>
      </c>
    </row>
    <row r="13" spans="1:14" x14ac:dyDescent="0.35">
      <c r="A13" s="1" t="s">
        <v>287</v>
      </c>
      <c r="B13" s="3">
        <v>2.2884943</v>
      </c>
      <c r="C13" s="3">
        <v>0.59124189999999999</v>
      </c>
      <c r="D13" s="3">
        <v>3.8706564999999999</v>
      </c>
      <c r="E13" s="3">
        <v>1.0854E-4</v>
      </c>
      <c r="F13" s="3">
        <v>1.1296815</v>
      </c>
      <c r="G13" s="3">
        <v>3.4473072</v>
      </c>
      <c r="H13" s="2" t="s">
        <v>17</v>
      </c>
      <c r="I13" s="2" t="s">
        <v>17</v>
      </c>
      <c r="J13" s="2">
        <f t="shared" si="0"/>
        <v>1</v>
      </c>
      <c r="K13" s="2">
        <v>1</v>
      </c>
      <c r="L13" s="2">
        <f t="shared" si="1"/>
        <v>9.8600801757865657</v>
      </c>
      <c r="M13" s="2">
        <f t="shared" si="2"/>
        <v>-0.25</v>
      </c>
      <c r="N13" s="3">
        <f t="shared" si="3"/>
        <v>-43.567422274759068</v>
      </c>
    </row>
    <row r="14" spans="1:14" x14ac:dyDescent="0.35">
      <c r="A14" s="1" t="s">
        <v>77</v>
      </c>
      <c r="B14" s="3">
        <v>2.2204088</v>
      </c>
      <c r="C14" s="3">
        <v>0.26763261999999999</v>
      </c>
      <c r="D14" s="3">
        <v>8.2964804000000001</v>
      </c>
      <c r="E14" s="3">
        <v>1.072E-16</v>
      </c>
      <c r="F14" s="3">
        <v>1.6958584999999999</v>
      </c>
      <c r="G14" s="3">
        <v>2.7449591</v>
      </c>
      <c r="H14" s="2" t="s">
        <v>17</v>
      </c>
      <c r="I14" s="2" t="s">
        <v>17</v>
      </c>
      <c r="J14" s="2">
        <f t="shared" si="0"/>
        <v>1</v>
      </c>
      <c r="K14" s="2">
        <v>1</v>
      </c>
      <c r="L14" s="2">
        <f t="shared" si="1"/>
        <v>9.2110955921978537</v>
      </c>
      <c r="M14" s="2">
        <f t="shared" si="2"/>
        <v>-0.25</v>
      </c>
      <c r="N14" s="3">
        <f t="shared" si="3"/>
        <v>-42.598640599071388</v>
      </c>
    </row>
    <row r="15" spans="1:14" x14ac:dyDescent="0.35">
      <c r="A15" s="1" t="s">
        <v>133</v>
      </c>
      <c r="B15" s="3">
        <v>2.1826978000000001</v>
      </c>
      <c r="C15" s="3">
        <v>0.37076452999999998</v>
      </c>
      <c r="D15" s="3">
        <v>5.8870189000000002</v>
      </c>
      <c r="E15" s="3">
        <v>3.9320000000000001E-9</v>
      </c>
      <c r="F15" s="3">
        <v>1.4560127</v>
      </c>
      <c r="G15" s="3">
        <v>2.9093829000000002</v>
      </c>
      <c r="H15" s="2" t="s">
        <v>17</v>
      </c>
      <c r="I15" s="2" t="s">
        <v>17</v>
      </c>
      <c r="J15" s="2">
        <f t="shared" si="0"/>
        <v>1</v>
      </c>
      <c r="K15" s="2">
        <v>1</v>
      </c>
      <c r="L15" s="2">
        <f t="shared" si="1"/>
        <v>8.870204044975285</v>
      </c>
      <c r="M15" s="2">
        <f t="shared" si="2"/>
        <v>-0.25</v>
      </c>
      <c r="N15" s="3">
        <f t="shared" si="3"/>
        <v>-42.054915910054333</v>
      </c>
    </row>
    <row r="16" spans="1:14" x14ac:dyDescent="0.35">
      <c r="A16" s="1" t="s">
        <v>93</v>
      </c>
      <c r="B16" s="3">
        <v>2.1574727999999999</v>
      </c>
      <c r="C16" s="3">
        <v>0.29042324000000003</v>
      </c>
      <c r="D16" s="3">
        <v>7.4287194000000003</v>
      </c>
      <c r="E16" s="3">
        <v>1.097E-13</v>
      </c>
      <c r="F16" s="3">
        <v>1.5882537000000001</v>
      </c>
      <c r="G16" s="3">
        <v>2.7266919000000001</v>
      </c>
      <c r="H16" s="2" t="s">
        <v>17</v>
      </c>
      <c r="I16" s="2" t="s">
        <v>17</v>
      </c>
      <c r="J16" s="2">
        <f t="shared" si="0"/>
        <v>1</v>
      </c>
      <c r="K16" s="2">
        <v>1</v>
      </c>
      <c r="L16" s="2">
        <f t="shared" si="1"/>
        <v>8.6492516262117025</v>
      </c>
      <c r="M16" s="2">
        <f t="shared" si="2"/>
        <v>-0.25</v>
      </c>
      <c r="N16" s="3">
        <f t="shared" si="3"/>
        <v>-41.688345094749081</v>
      </c>
    </row>
    <row r="17" spans="1:14" x14ac:dyDescent="0.35">
      <c r="A17" s="1" t="s">
        <v>75</v>
      </c>
      <c r="B17" s="3">
        <v>2.1090494999999998</v>
      </c>
      <c r="C17" s="3">
        <v>0.62614362999999995</v>
      </c>
      <c r="D17" s="3">
        <v>3.3683158999999998</v>
      </c>
      <c r="E17" s="3">
        <v>7.5628999999999996E-4</v>
      </c>
      <c r="F17" s="3">
        <v>0.88183058000000003</v>
      </c>
      <c r="G17" s="3">
        <v>3.3362685000000001</v>
      </c>
      <c r="H17" s="2" t="s">
        <v>17</v>
      </c>
      <c r="I17" s="2" t="s">
        <v>17</v>
      </c>
      <c r="J17" s="2">
        <f t="shared" si="0"/>
        <v>1</v>
      </c>
      <c r="K17" s="2">
        <v>1</v>
      </c>
      <c r="L17" s="2">
        <f t="shared" si="1"/>
        <v>8.240405056043226</v>
      </c>
      <c r="M17" s="2">
        <f t="shared" si="2"/>
        <v>-0.25</v>
      </c>
      <c r="N17" s="3">
        <f t="shared" si="3"/>
        <v>-40.978144295073051</v>
      </c>
    </row>
    <row r="18" spans="1:14" x14ac:dyDescent="0.35">
      <c r="A18" s="1" t="s">
        <v>229</v>
      </c>
      <c r="B18" s="3">
        <v>2.0481660000000002</v>
      </c>
      <c r="C18" s="3">
        <v>0.54119596000000003</v>
      </c>
      <c r="D18" s="3">
        <v>3.7845181999999999</v>
      </c>
      <c r="E18" s="3">
        <v>1.5401E-4</v>
      </c>
      <c r="F18" s="3">
        <v>0.98744138999999997</v>
      </c>
      <c r="G18" s="3">
        <v>3.1088906000000001</v>
      </c>
      <c r="H18" s="2" t="s">
        <v>17</v>
      </c>
      <c r="I18" s="2" t="s">
        <v>17</v>
      </c>
      <c r="J18" s="2">
        <f t="shared" si="0"/>
        <v>1</v>
      </c>
      <c r="K18" s="2">
        <v>1</v>
      </c>
      <c r="L18" s="2">
        <f t="shared" si="1"/>
        <v>7.7536678315802652</v>
      </c>
      <c r="M18" s="2">
        <f t="shared" si="2"/>
        <v>-0.25</v>
      </c>
      <c r="N18" s="3">
        <f t="shared" si="3"/>
        <v>-40.072908241359571</v>
      </c>
    </row>
    <row r="19" spans="1:14" x14ac:dyDescent="0.35">
      <c r="A19" s="1" t="s">
        <v>331</v>
      </c>
      <c r="B19" s="3">
        <v>1.9851890000000001</v>
      </c>
      <c r="C19" s="3">
        <v>0.65698060000000003</v>
      </c>
      <c r="D19" s="3">
        <v>3.0216858000000002</v>
      </c>
      <c r="E19" s="3">
        <v>2.5137100000000002E-3</v>
      </c>
      <c r="F19" s="3">
        <v>0.69753063999999998</v>
      </c>
      <c r="G19" s="3">
        <v>3.2728473</v>
      </c>
      <c r="H19" s="2" t="s">
        <v>17</v>
      </c>
      <c r="I19" s="2" t="s">
        <v>10</v>
      </c>
      <c r="J19" s="2">
        <f t="shared" si="0"/>
        <v>1</v>
      </c>
      <c r="K19" s="2">
        <v>1</v>
      </c>
      <c r="L19" s="2">
        <f t="shared" si="1"/>
        <v>7.2804232554248802</v>
      </c>
      <c r="M19" s="2">
        <f t="shared" si="2"/>
        <v>-0.25</v>
      </c>
      <c r="N19" s="3">
        <f t="shared" si="3"/>
        <v>-39.121934587439441</v>
      </c>
    </row>
    <row r="20" spans="1:14" x14ac:dyDescent="0.35">
      <c r="A20" s="1" t="s">
        <v>175</v>
      </c>
      <c r="B20" s="3">
        <v>1.9798566</v>
      </c>
      <c r="C20" s="3">
        <v>0.43002364999999998</v>
      </c>
      <c r="D20" s="3">
        <v>4.6040644000000004</v>
      </c>
      <c r="E20" s="3">
        <v>4.143E-6</v>
      </c>
      <c r="F20" s="3">
        <v>1.1370256999999999</v>
      </c>
      <c r="G20" s="3">
        <v>2.8226874</v>
      </c>
      <c r="H20" s="2" t="s">
        <v>17</v>
      </c>
      <c r="I20" s="2" t="s">
        <v>17</v>
      </c>
      <c r="J20" s="2">
        <f t="shared" si="0"/>
        <v>1</v>
      </c>
      <c r="K20" s="2">
        <v>1</v>
      </c>
      <c r="L20" s="2">
        <f t="shared" si="1"/>
        <v>7.2417044502816701</v>
      </c>
      <c r="M20" s="2">
        <f t="shared" si="2"/>
        <v>-0.25</v>
      </c>
      <c r="N20" s="3">
        <f t="shared" si="3"/>
        <v>-39.040723919494226</v>
      </c>
    </row>
    <row r="21" spans="1:14" x14ac:dyDescent="0.35">
      <c r="A21" s="1" t="s">
        <v>119</v>
      </c>
      <c r="B21" s="3">
        <v>1.9669285000000001</v>
      </c>
      <c r="C21" s="3">
        <v>0.55196078999999998</v>
      </c>
      <c r="D21" s="3">
        <v>3.5635295</v>
      </c>
      <c r="E21" s="3">
        <v>3.659E-4</v>
      </c>
      <c r="F21" s="3">
        <v>0.88510527000000006</v>
      </c>
      <c r="G21" s="3">
        <v>3.0487517999999998</v>
      </c>
      <c r="H21" s="2" t="s">
        <v>17</v>
      </c>
      <c r="I21" s="2" t="s">
        <v>10</v>
      </c>
      <c r="J21" s="2">
        <f t="shared" si="0"/>
        <v>1</v>
      </c>
      <c r="K21" s="2">
        <v>1</v>
      </c>
      <c r="L21" s="2">
        <f t="shared" si="1"/>
        <v>7.1486855453920493</v>
      </c>
      <c r="M21" s="2">
        <f t="shared" si="2"/>
        <v>-0.25</v>
      </c>
      <c r="N21" s="3">
        <f t="shared" si="3"/>
        <v>-38.843383282068054</v>
      </c>
    </row>
    <row r="22" spans="1:14" x14ac:dyDescent="0.35">
      <c r="A22" s="1" t="s">
        <v>249</v>
      </c>
      <c r="B22" s="3">
        <v>1.8439496</v>
      </c>
      <c r="C22" s="3">
        <v>0.62131340000000002</v>
      </c>
      <c r="D22" s="3">
        <v>2.9678252000000001</v>
      </c>
      <c r="E22" s="3">
        <v>2.9991499999999999E-3</v>
      </c>
      <c r="F22" s="3">
        <v>0.62619767999999998</v>
      </c>
      <c r="G22" s="3">
        <v>3.0617014999999999</v>
      </c>
      <c r="H22" s="2" t="s">
        <v>9</v>
      </c>
      <c r="I22" s="2" t="s">
        <v>17</v>
      </c>
      <c r="J22" s="2">
        <f t="shared" si="0"/>
        <v>1</v>
      </c>
      <c r="K22" s="2">
        <v>1</v>
      </c>
      <c r="L22" s="2">
        <f t="shared" si="1"/>
        <v>6.3214562441835458</v>
      </c>
      <c r="M22" s="2">
        <f t="shared" si="2"/>
        <v>-0.25</v>
      </c>
      <c r="N22" s="3">
        <f t="shared" si="3"/>
        <v>-36.933937632814917</v>
      </c>
    </row>
    <row r="23" spans="1:14" x14ac:dyDescent="0.35">
      <c r="A23" s="1" t="s">
        <v>275</v>
      </c>
      <c r="B23" s="3">
        <v>1.8258928999999999</v>
      </c>
      <c r="C23" s="3">
        <v>0.41354010000000002</v>
      </c>
      <c r="D23" s="3">
        <v>4.4152741000000004</v>
      </c>
      <c r="E23" s="3">
        <v>1.009E-5</v>
      </c>
      <c r="F23" s="3">
        <v>1.0153692000000001</v>
      </c>
      <c r="G23" s="3">
        <v>2.6364166</v>
      </c>
      <c r="H23" s="2" t="s">
        <v>17</v>
      </c>
      <c r="I23" s="2" t="s">
        <v>17</v>
      </c>
      <c r="J23" s="2">
        <f t="shared" si="0"/>
        <v>1</v>
      </c>
      <c r="K23" s="2">
        <v>1</v>
      </c>
      <c r="L23" s="2">
        <f t="shared" si="1"/>
        <v>6.2083359681659953</v>
      </c>
      <c r="M23" s="2">
        <f t="shared" si="2"/>
        <v>-0.25</v>
      </c>
      <c r="N23" s="3">
        <f t="shared" si="3"/>
        <v>-36.648602849696765</v>
      </c>
    </row>
    <row r="24" spans="1:14" x14ac:dyDescent="0.35">
      <c r="A24" s="1" t="s">
        <v>165</v>
      </c>
      <c r="B24" s="3">
        <v>1.8229880999999999</v>
      </c>
      <c r="C24" s="3">
        <v>0.43197031000000002</v>
      </c>
      <c r="D24" s="3">
        <v>4.2201700000000004</v>
      </c>
      <c r="E24" s="3">
        <v>2.4409999999999998E-5</v>
      </c>
      <c r="F24" s="3">
        <v>0.97634188</v>
      </c>
      <c r="G24" s="3">
        <v>2.6696344000000001</v>
      </c>
      <c r="H24" s="2" t="s">
        <v>17</v>
      </c>
      <c r="I24" s="2" t="s">
        <v>10</v>
      </c>
      <c r="J24" s="2">
        <f t="shared" si="0"/>
        <v>1</v>
      </c>
      <c r="K24" s="2">
        <v>1</v>
      </c>
      <c r="L24" s="2">
        <f t="shared" si="1"/>
        <v>6.1903281610470087</v>
      </c>
      <c r="M24" s="2">
        <f t="shared" si="2"/>
        <v>-0.25</v>
      </c>
      <c r="N24" s="3">
        <f t="shared" si="3"/>
        <v>-36.602580356341441</v>
      </c>
    </row>
    <row r="25" spans="1:14" x14ac:dyDescent="0.35">
      <c r="A25" s="1" t="s">
        <v>213</v>
      </c>
      <c r="B25" s="3">
        <v>1.7836472000000001</v>
      </c>
      <c r="C25" s="3">
        <v>0.46570239000000002</v>
      </c>
      <c r="D25" s="3">
        <v>3.8300152000000001</v>
      </c>
      <c r="E25" s="3">
        <v>1.2814E-4</v>
      </c>
      <c r="F25" s="3">
        <v>0.87088732999999996</v>
      </c>
      <c r="G25" s="3">
        <v>2.6964071000000001</v>
      </c>
      <c r="H25" s="2" t="s">
        <v>9</v>
      </c>
      <c r="I25" s="2" t="s">
        <v>10</v>
      </c>
      <c r="J25" s="2">
        <f t="shared" si="0"/>
        <v>1</v>
      </c>
      <c r="K25" s="2">
        <v>1</v>
      </c>
      <c r="L25" s="2">
        <f t="shared" si="1"/>
        <v>5.951523278589093</v>
      </c>
      <c r="M25" s="2">
        <f t="shared" si="2"/>
        <v>-0.25</v>
      </c>
      <c r="N25" s="3">
        <f t="shared" si="3"/>
        <v>-35.975976123951227</v>
      </c>
    </row>
    <row r="26" spans="1:14" x14ac:dyDescent="0.35">
      <c r="A26" s="1" t="s">
        <v>199</v>
      </c>
      <c r="B26" s="3">
        <v>1.7801422</v>
      </c>
      <c r="C26" s="3">
        <v>0.36348656000000001</v>
      </c>
      <c r="D26" s="3">
        <v>4.8974085000000001</v>
      </c>
      <c r="E26" s="3">
        <v>9.710999999999999E-7</v>
      </c>
      <c r="F26" s="3">
        <v>1.0677216</v>
      </c>
      <c r="G26" s="3">
        <v>2.4925627000000001</v>
      </c>
      <c r="H26" s="2" t="s">
        <v>17</v>
      </c>
      <c r="I26" s="2" t="s">
        <v>17</v>
      </c>
      <c r="J26" s="2">
        <f t="shared" si="0"/>
        <v>1</v>
      </c>
      <c r="K26" s="2">
        <v>1</v>
      </c>
      <c r="L26" s="2">
        <f t="shared" si="1"/>
        <v>5.9306997041300509</v>
      </c>
      <c r="M26" s="2">
        <f t="shared" si="2"/>
        <v>-0.25</v>
      </c>
      <c r="N26" s="3">
        <f t="shared" si="3"/>
        <v>-35.919850486576131</v>
      </c>
    </row>
    <row r="27" spans="1:14" x14ac:dyDescent="0.35">
      <c r="A27" s="1" t="s">
        <v>277</v>
      </c>
      <c r="B27" s="3">
        <v>1.7708511</v>
      </c>
      <c r="C27" s="3">
        <v>0.53218869999999996</v>
      </c>
      <c r="D27" s="3">
        <v>3.3274872000000002</v>
      </c>
      <c r="E27" s="3">
        <v>8.7633000000000003E-4</v>
      </c>
      <c r="F27" s="3">
        <v>0.72778041999999998</v>
      </c>
      <c r="G27" s="3">
        <v>2.8139218000000001</v>
      </c>
      <c r="H27" s="2" t="s">
        <v>17</v>
      </c>
      <c r="I27" s="2" t="s">
        <v>17</v>
      </c>
      <c r="J27" s="2">
        <f t="shared" si="0"/>
        <v>1</v>
      </c>
      <c r="K27" s="2">
        <v>1</v>
      </c>
      <c r="L27" s="2">
        <f t="shared" si="1"/>
        <v>5.8758521716204211</v>
      </c>
      <c r="M27" s="2">
        <f t="shared" si="2"/>
        <v>-0.25</v>
      </c>
      <c r="N27" s="3">
        <f t="shared" si="3"/>
        <v>-35.77083371807683</v>
      </c>
    </row>
    <row r="28" spans="1:14" x14ac:dyDescent="0.35">
      <c r="A28" s="1" t="s">
        <v>245</v>
      </c>
      <c r="B28" s="3">
        <v>1.7165904000000001</v>
      </c>
      <c r="C28" s="3">
        <v>0.26245822000000002</v>
      </c>
      <c r="D28" s="3">
        <v>6.5404328999999999</v>
      </c>
      <c r="E28" s="3">
        <v>6.1340000000000005E-11</v>
      </c>
      <c r="F28" s="3">
        <v>1.2021816999999999</v>
      </c>
      <c r="G28" s="3">
        <v>2.2309990000000002</v>
      </c>
      <c r="H28" s="2" t="s">
        <v>17</v>
      </c>
      <c r="I28" s="2" t="s">
        <v>17</v>
      </c>
      <c r="J28" s="2">
        <f t="shared" si="0"/>
        <v>1</v>
      </c>
      <c r="K28" s="2">
        <v>1</v>
      </c>
      <c r="L28" s="2">
        <f t="shared" si="1"/>
        <v>5.5655198802734178</v>
      </c>
      <c r="M28" s="2">
        <f t="shared" si="2"/>
        <v>-0.25</v>
      </c>
      <c r="N28" s="3">
        <f t="shared" si="3"/>
        <v>-34.893617493185658</v>
      </c>
    </row>
    <row r="29" spans="1:14" x14ac:dyDescent="0.35">
      <c r="A29" s="1" t="s">
        <v>109</v>
      </c>
      <c r="B29" s="3">
        <v>1.6647957</v>
      </c>
      <c r="C29" s="3">
        <v>0.68727492000000001</v>
      </c>
      <c r="D29" s="3">
        <v>2.4223140000000001</v>
      </c>
      <c r="E29" s="3">
        <v>1.542202E-2</v>
      </c>
      <c r="F29" s="3">
        <v>0.31776157999999999</v>
      </c>
      <c r="G29" s="3">
        <v>3.0118298000000001</v>
      </c>
      <c r="H29" s="2" t="s">
        <v>9</v>
      </c>
      <c r="I29" s="2" t="s">
        <v>17</v>
      </c>
      <c r="J29" s="2">
        <f t="shared" si="0"/>
        <v>1</v>
      </c>
      <c r="K29" s="2">
        <v>1</v>
      </c>
      <c r="L29" s="2">
        <f t="shared" si="1"/>
        <v>5.2845934970163357</v>
      </c>
      <c r="M29" s="2">
        <f t="shared" si="2"/>
        <v>-0.25</v>
      </c>
      <c r="N29" s="3">
        <f t="shared" si="3"/>
        <v>-34.045094336212713</v>
      </c>
    </row>
    <row r="30" spans="1:14" x14ac:dyDescent="0.35">
      <c r="A30" s="1" t="s">
        <v>61</v>
      </c>
      <c r="B30" s="3">
        <v>1.6328203999999999</v>
      </c>
      <c r="C30" s="3">
        <v>0.27018818999999999</v>
      </c>
      <c r="D30" s="3">
        <v>6.0432709999999998</v>
      </c>
      <c r="E30" s="3">
        <v>1.51E-9</v>
      </c>
      <c r="F30" s="3">
        <v>1.1032613</v>
      </c>
      <c r="G30" s="3">
        <v>2.1623795000000001</v>
      </c>
      <c r="H30" s="2" t="s">
        <v>17</v>
      </c>
      <c r="I30" s="2" t="s">
        <v>17</v>
      </c>
      <c r="J30" s="2">
        <f t="shared" si="0"/>
        <v>1</v>
      </c>
      <c r="K30" s="2">
        <v>1</v>
      </c>
      <c r="L30" s="2">
        <f t="shared" si="1"/>
        <v>5.1182900056750888</v>
      </c>
      <c r="M30" s="2">
        <f t="shared" si="2"/>
        <v>-0.25</v>
      </c>
      <c r="N30" s="3">
        <f t="shared" si="3"/>
        <v>-33.515749436009671</v>
      </c>
    </row>
    <row r="31" spans="1:14" x14ac:dyDescent="0.35">
      <c r="A31" s="1" t="s">
        <v>257</v>
      </c>
      <c r="B31" s="3">
        <v>1.5944692</v>
      </c>
      <c r="C31" s="3">
        <v>0.39710634</v>
      </c>
      <c r="D31" s="3">
        <v>4.0152197000000003</v>
      </c>
      <c r="E31" s="3">
        <v>5.9389999999999999E-5</v>
      </c>
      <c r="F31" s="3">
        <v>0.81615506999999998</v>
      </c>
      <c r="G31" s="3">
        <v>2.3727833</v>
      </c>
      <c r="H31" s="2" t="s">
        <v>9</v>
      </c>
      <c r="I31" s="2" t="s">
        <v>17</v>
      </c>
      <c r="J31" s="2">
        <f t="shared" si="0"/>
        <v>1</v>
      </c>
      <c r="K31" s="2">
        <v>1</v>
      </c>
      <c r="L31" s="2">
        <f t="shared" si="1"/>
        <v>4.9257138091998272</v>
      </c>
      <c r="M31" s="2">
        <f t="shared" si="2"/>
        <v>-0.25</v>
      </c>
      <c r="N31" s="3">
        <f t="shared" si="3"/>
        <v>-32.875246136246652</v>
      </c>
    </row>
    <row r="32" spans="1:14" x14ac:dyDescent="0.35">
      <c r="A32" s="1" t="s">
        <v>189</v>
      </c>
      <c r="B32" s="3">
        <v>1.5714421999999999</v>
      </c>
      <c r="C32" s="3">
        <v>0.66269067999999998</v>
      </c>
      <c r="D32" s="3">
        <v>2.3713057000000002</v>
      </c>
      <c r="E32" s="3">
        <v>1.7725359999999999E-2</v>
      </c>
      <c r="F32" s="3">
        <v>0.27259231</v>
      </c>
      <c r="G32" s="3">
        <v>2.8702920000000001</v>
      </c>
      <c r="H32" s="2" t="s">
        <v>17</v>
      </c>
      <c r="I32" s="2" t="s">
        <v>17</v>
      </c>
      <c r="J32" s="2">
        <f t="shared" si="0"/>
        <v>1</v>
      </c>
      <c r="K32" s="2">
        <v>1</v>
      </c>
      <c r="L32" s="2">
        <f t="shared" si="1"/>
        <v>4.8135853429761237</v>
      </c>
      <c r="M32" s="2">
        <f t="shared" si="2"/>
        <v>-0.25</v>
      </c>
      <c r="N32" s="3">
        <f t="shared" si="3"/>
        <v>-32.487711309130418</v>
      </c>
    </row>
    <row r="33" spans="1:14" x14ac:dyDescent="0.35">
      <c r="A33" s="1" t="s">
        <v>29</v>
      </c>
      <c r="B33" s="3">
        <v>1.5577270999999999</v>
      </c>
      <c r="C33" s="3">
        <v>0.54480558999999995</v>
      </c>
      <c r="D33" s="3">
        <v>2.8592347999999999</v>
      </c>
      <c r="E33" s="3">
        <v>4.2466400000000003E-3</v>
      </c>
      <c r="F33" s="3">
        <v>0.48992775</v>
      </c>
      <c r="G33" s="3">
        <v>2.6255264</v>
      </c>
      <c r="H33" s="2" t="s">
        <v>17</v>
      </c>
      <c r="I33" s="2" t="s">
        <v>10</v>
      </c>
      <c r="J33" s="2">
        <f t="shared" si="0"/>
        <v>1</v>
      </c>
      <c r="K33" s="2">
        <v>1</v>
      </c>
      <c r="L33" s="2">
        <f t="shared" si="1"/>
        <v>4.7480172032344079</v>
      </c>
      <c r="M33" s="2">
        <f t="shared" si="2"/>
        <v>-0.25</v>
      </c>
      <c r="N33" s="3">
        <f t="shared" si="3"/>
        <v>-32.255829553467407</v>
      </c>
    </row>
    <row r="34" spans="1:14" x14ac:dyDescent="0.35">
      <c r="A34" s="1" t="s">
        <v>125</v>
      </c>
      <c r="B34" s="3">
        <v>1.5455036</v>
      </c>
      <c r="C34" s="3">
        <v>0.39001121</v>
      </c>
      <c r="D34" s="3">
        <v>3.9627157999999998</v>
      </c>
      <c r="E34" s="3">
        <v>7.4099999999999999E-5</v>
      </c>
      <c r="F34" s="3">
        <v>0.78109565999999997</v>
      </c>
      <c r="G34" s="3">
        <v>2.3099115000000001</v>
      </c>
      <c r="H34" s="2" t="s">
        <v>17</v>
      </c>
      <c r="I34" s="2" t="s">
        <v>17</v>
      </c>
      <c r="J34" s="2">
        <f t="shared" si="0"/>
        <v>1</v>
      </c>
      <c r="K34" s="2">
        <v>1</v>
      </c>
      <c r="L34" s="2">
        <f t="shared" si="1"/>
        <v>4.6903330840983655</v>
      </c>
      <c r="M34" s="2">
        <f t="shared" si="2"/>
        <v>-0.25</v>
      </c>
      <c r="N34" s="3">
        <f t="shared" si="3"/>
        <v>-32.048495204023638</v>
      </c>
    </row>
    <row r="35" spans="1:14" x14ac:dyDescent="0.35">
      <c r="A35" s="1" t="s">
        <v>217</v>
      </c>
      <c r="B35" s="3">
        <v>1.5387118</v>
      </c>
      <c r="C35" s="3">
        <v>0.57018606999999999</v>
      </c>
      <c r="D35" s="3">
        <v>2.6986135</v>
      </c>
      <c r="E35" s="3">
        <v>6.9629000000000002E-3</v>
      </c>
      <c r="F35" s="3">
        <v>0.42116764000000001</v>
      </c>
      <c r="G35" s="3">
        <v>2.656256</v>
      </c>
      <c r="H35" s="2" t="s">
        <v>17</v>
      </c>
      <c r="I35" s="2" t="s">
        <v>17</v>
      </c>
      <c r="J35" s="2">
        <f t="shared" si="0"/>
        <v>1</v>
      </c>
      <c r="K35" s="2">
        <v>1</v>
      </c>
      <c r="L35" s="2">
        <f t="shared" si="1"/>
        <v>4.658585214488359</v>
      </c>
      <c r="M35" s="2">
        <f t="shared" si="2"/>
        <v>-0.25</v>
      </c>
      <c r="N35" s="3">
        <f t="shared" si="3"/>
        <v>-31.933018937735625</v>
      </c>
    </row>
    <row r="36" spans="1:14" x14ac:dyDescent="0.35">
      <c r="A36" s="4" t="s">
        <v>57</v>
      </c>
      <c r="B36" s="5">
        <v>1.5167397</v>
      </c>
      <c r="C36" s="5">
        <v>0.19555302999999999</v>
      </c>
      <c r="D36" s="5">
        <v>7.7561555000000002</v>
      </c>
      <c r="E36" s="5">
        <v>8.7539999999999999E-15</v>
      </c>
      <c r="F36" s="5">
        <v>1.1334628</v>
      </c>
      <c r="G36" s="5">
        <v>1.9000166000000001</v>
      </c>
      <c r="H36" s="2" t="s">
        <v>14</v>
      </c>
      <c r="I36" s="2" t="s">
        <v>14</v>
      </c>
      <c r="J36" s="2">
        <f t="shared" si="0"/>
        <v>1</v>
      </c>
      <c r="K36" s="2">
        <v>1</v>
      </c>
      <c r="L36" s="2">
        <f t="shared" si="1"/>
        <v>4.5573426433132092</v>
      </c>
      <c r="M36" s="2">
        <f t="shared" si="2"/>
        <v>-0.25</v>
      </c>
      <c r="N36" s="3">
        <f t="shared" si="3"/>
        <v>-31.558096522707491</v>
      </c>
    </row>
    <row r="37" spans="1:14" x14ac:dyDescent="0.35">
      <c r="A37" s="1" t="s">
        <v>329</v>
      </c>
      <c r="B37" s="3">
        <v>1.5118971999999999</v>
      </c>
      <c r="C37" s="3">
        <v>0.22511795000000001</v>
      </c>
      <c r="D37" s="3">
        <v>6.7160223999999999</v>
      </c>
      <c r="E37" s="3">
        <v>1.868E-11</v>
      </c>
      <c r="F37" s="3">
        <v>1.0706741</v>
      </c>
      <c r="G37" s="3">
        <v>1.9531202999999999</v>
      </c>
      <c r="H37" s="2" t="s">
        <v>17</v>
      </c>
      <c r="I37" s="2" t="s">
        <v>17</v>
      </c>
      <c r="J37" s="2">
        <f t="shared" si="0"/>
        <v>1</v>
      </c>
      <c r="K37" s="2">
        <v>1</v>
      </c>
      <c r="L37" s="2">
        <f t="shared" si="1"/>
        <v>4.5353270598162538</v>
      </c>
      <c r="M37" s="2">
        <f t="shared" si="2"/>
        <v>-0.25</v>
      </c>
      <c r="N37" s="3">
        <f t="shared" si="3"/>
        <v>-31.475188868396675</v>
      </c>
    </row>
    <row r="38" spans="1:14" x14ac:dyDescent="0.35">
      <c r="A38" s="1" t="s">
        <v>271</v>
      </c>
      <c r="B38" s="3">
        <v>1.5002618999999999</v>
      </c>
      <c r="C38" s="3">
        <v>0.5930375</v>
      </c>
      <c r="D38" s="3">
        <v>2.5297926999999998</v>
      </c>
      <c r="E38" s="3">
        <v>1.141299E-2</v>
      </c>
      <c r="F38" s="3">
        <v>0.33792979000000001</v>
      </c>
      <c r="G38" s="3">
        <v>2.6625941000000002</v>
      </c>
      <c r="H38" s="2" t="s">
        <v>17</v>
      </c>
      <c r="I38" s="2" t="s">
        <v>10</v>
      </c>
      <c r="J38" s="2">
        <f t="shared" si="0"/>
        <v>1</v>
      </c>
      <c r="K38" s="2">
        <v>1</v>
      </c>
      <c r="L38" s="2">
        <f t="shared" si="1"/>
        <v>4.4828629784221397</v>
      </c>
      <c r="M38" s="2">
        <f t="shared" si="2"/>
        <v>-0.25</v>
      </c>
      <c r="N38" s="3">
        <f t="shared" si="3"/>
        <v>-31.275572000139263</v>
      </c>
    </row>
    <row r="39" spans="1:14" x14ac:dyDescent="0.35">
      <c r="A39" s="1" t="s">
        <v>223</v>
      </c>
      <c r="B39" s="3">
        <v>1.4809417</v>
      </c>
      <c r="C39" s="3">
        <v>0.39058943000000002</v>
      </c>
      <c r="D39" s="3">
        <v>3.7915559999999999</v>
      </c>
      <c r="E39" s="3">
        <v>1.4971E-4</v>
      </c>
      <c r="F39" s="3">
        <v>0.71540049999999999</v>
      </c>
      <c r="G39" s="3">
        <v>2.2464829000000002</v>
      </c>
      <c r="H39" s="2" t="s">
        <v>17</v>
      </c>
      <c r="I39" s="2" t="s">
        <v>17</v>
      </c>
      <c r="J39" s="2">
        <f t="shared" si="0"/>
        <v>1</v>
      </c>
      <c r="K39" s="2">
        <v>1</v>
      </c>
      <c r="L39" s="2">
        <f t="shared" si="1"/>
        <v>4.3970844663077226</v>
      </c>
      <c r="M39" s="2">
        <f t="shared" si="2"/>
        <v>-0.25</v>
      </c>
      <c r="N39" s="3">
        <f t="shared" si="3"/>
        <v>-30.942826635198649</v>
      </c>
    </row>
    <row r="40" spans="1:14" x14ac:dyDescent="0.35">
      <c r="A40" s="1" t="s">
        <v>267</v>
      </c>
      <c r="B40" s="3">
        <v>1.42319</v>
      </c>
      <c r="C40" s="3">
        <v>0.47452016000000002</v>
      </c>
      <c r="D40" s="3">
        <v>2.9992193</v>
      </c>
      <c r="E40" s="3">
        <v>2.7067200000000001E-3</v>
      </c>
      <c r="F40" s="3">
        <v>0.49314759000000002</v>
      </c>
      <c r="G40" s="3">
        <v>2.3532324</v>
      </c>
      <c r="H40" s="2" t="s">
        <v>17</v>
      </c>
      <c r="I40" s="2" t="s">
        <v>10</v>
      </c>
      <c r="J40" s="2">
        <f t="shared" si="0"/>
        <v>1</v>
      </c>
      <c r="K40" s="2">
        <v>1</v>
      </c>
      <c r="L40" s="2">
        <f t="shared" si="1"/>
        <v>4.1503389267323465</v>
      </c>
      <c r="M40" s="2">
        <f t="shared" si="2"/>
        <v>-0.25</v>
      </c>
      <c r="N40" s="3">
        <f t="shared" si="3"/>
        <v>-29.938551969630279</v>
      </c>
    </row>
    <row r="41" spans="1:14" x14ac:dyDescent="0.35">
      <c r="A41" s="1" t="s">
        <v>273</v>
      </c>
      <c r="B41" s="3">
        <v>1.4192916</v>
      </c>
      <c r="C41" s="3">
        <v>0.56215530999999996</v>
      </c>
      <c r="D41" s="3">
        <v>2.5247321999999999</v>
      </c>
      <c r="E41" s="3">
        <v>1.1578649999999999E-2</v>
      </c>
      <c r="F41" s="3">
        <v>0.31748745</v>
      </c>
      <c r="G41" s="3">
        <v>2.5210957999999999</v>
      </c>
      <c r="H41" s="2" t="s">
        <v>17</v>
      </c>
      <c r="I41" s="2" t="s">
        <v>10</v>
      </c>
      <c r="J41" s="2">
        <f t="shared" si="0"/>
        <v>1</v>
      </c>
      <c r="K41" s="2">
        <v>1</v>
      </c>
      <c r="L41" s="2">
        <f t="shared" si="1"/>
        <v>4.1341907419531738</v>
      </c>
      <c r="M41" s="2">
        <f t="shared" si="2"/>
        <v>-0.25</v>
      </c>
      <c r="N41" s="3">
        <f t="shared" si="3"/>
        <v>-29.870236797804051</v>
      </c>
    </row>
    <row r="42" spans="1:14" x14ac:dyDescent="0.35">
      <c r="A42" s="1" t="s">
        <v>197</v>
      </c>
      <c r="B42" s="3">
        <v>1.4033058</v>
      </c>
      <c r="C42" s="3">
        <v>0.60306210000000005</v>
      </c>
      <c r="D42" s="3">
        <v>2.3269674</v>
      </c>
      <c r="E42" s="3">
        <v>1.9966999999999999E-2</v>
      </c>
      <c r="F42" s="3">
        <v>0.22132583</v>
      </c>
      <c r="G42" s="3">
        <v>2.5852857999999999</v>
      </c>
      <c r="H42" s="2" t="s">
        <v>17</v>
      </c>
      <c r="I42" s="2" t="s">
        <v>17</v>
      </c>
      <c r="J42" s="2">
        <f t="shared" si="0"/>
        <v>1</v>
      </c>
      <c r="K42" s="2">
        <v>1</v>
      </c>
      <c r="L42" s="2">
        <f t="shared" si="1"/>
        <v>4.0686278295807305</v>
      </c>
      <c r="M42" s="2">
        <f t="shared" si="2"/>
        <v>-0.25</v>
      </c>
      <c r="N42" s="3">
        <f t="shared" si="3"/>
        <v>-29.589405916142862</v>
      </c>
    </row>
    <row r="43" spans="1:14" x14ac:dyDescent="0.35">
      <c r="A43" s="1" t="s">
        <v>129</v>
      </c>
      <c r="B43" s="3">
        <v>1.3999695999999999</v>
      </c>
      <c r="C43" s="3">
        <v>0.51258665000000003</v>
      </c>
      <c r="D43" s="3">
        <v>2.7311863000000001</v>
      </c>
      <c r="E43" s="3">
        <v>6.3106799999999999E-3</v>
      </c>
      <c r="F43" s="3">
        <v>0.39531825999999998</v>
      </c>
      <c r="G43" s="3">
        <v>2.4046210000000001</v>
      </c>
      <c r="H43" s="2" t="s">
        <v>17</v>
      </c>
      <c r="I43" s="2" t="s">
        <v>17</v>
      </c>
      <c r="J43" s="2">
        <f t="shared" si="0"/>
        <v>1</v>
      </c>
      <c r="K43" s="2">
        <v>1</v>
      </c>
      <c r="L43" s="2">
        <f t="shared" si="1"/>
        <v>4.0550766906394902</v>
      </c>
      <c r="M43" s="2">
        <f t="shared" si="2"/>
        <v>-0.25</v>
      </c>
      <c r="N43" s="3">
        <f t="shared" si="3"/>
        <v>-29.530655463145315</v>
      </c>
    </row>
    <row r="44" spans="1:14" x14ac:dyDescent="0.35">
      <c r="A44" s="1" t="s">
        <v>207</v>
      </c>
      <c r="B44" s="3">
        <v>1.3983211</v>
      </c>
      <c r="C44" s="3">
        <v>0.63109156</v>
      </c>
      <c r="D44" s="3">
        <v>2.2157182</v>
      </c>
      <c r="E44" s="3">
        <v>2.6710810000000001E-2</v>
      </c>
      <c r="F44" s="3">
        <v>0.16140431999999999</v>
      </c>
      <c r="G44" s="3">
        <v>2.6352378000000001</v>
      </c>
      <c r="H44" s="2" t="s">
        <v>17</v>
      </c>
      <c r="I44" s="2" t="s">
        <v>10</v>
      </c>
      <c r="J44" s="2">
        <f t="shared" si="0"/>
        <v>1</v>
      </c>
      <c r="K44" s="2">
        <v>1</v>
      </c>
      <c r="L44" s="2">
        <f t="shared" si="1"/>
        <v>4.048397403629898</v>
      </c>
      <c r="M44" s="2">
        <f t="shared" si="2"/>
        <v>-0.25</v>
      </c>
      <c r="N44" s="3">
        <f t="shared" si="3"/>
        <v>-29.501607299201936</v>
      </c>
    </row>
    <row r="45" spans="1:14" x14ac:dyDescent="0.35">
      <c r="A45" s="1" t="s">
        <v>37</v>
      </c>
      <c r="B45" s="3">
        <v>1.3916173999999999</v>
      </c>
      <c r="C45" s="3">
        <v>0.36986901999999999</v>
      </c>
      <c r="D45" s="3">
        <v>3.7624599999999999</v>
      </c>
      <c r="E45" s="3">
        <v>1.6825E-4</v>
      </c>
      <c r="F45" s="3">
        <v>0.66668744000000002</v>
      </c>
      <c r="G45" s="3">
        <v>2.1165473000000001</v>
      </c>
      <c r="H45" s="2" t="s">
        <v>17</v>
      </c>
      <c r="I45" s="2" t="s">
        <v>10</v>
      </c>
      <c r="J45" s="2">
        <f t="shared" si="0"/>
        <v>1</v>
      </c>
      <c r="K45" s="2">
        <v>1</v>
      </c>
      <c r="L45" s="2">
        <f t="shared" si="1"/>
        <v>4.0213489256915196</v>
      </c>
      <c r="M45" s="2">
        <f t="shared" si="2"/>
        <v>-0.25</v>
      </c>
      <c r="N45" s="3">
        <f t="shared" si="3"/>
        <v>-29.383358219798072</v>
      </c>
    </row>
    <row r="46" spans="1:14" x14ac:dyDescent="0.35">
      <c r="A46" s="1" t="s">
        <v>23</v>
      </c>
      <c r="B46" s="3">
        <v>1.3834407</v>
      </c>
      <c r="C46" s="3">
        <v>0.96131812999999999</v>
      </c>
      <c r="D46" s="3">
        <v>1.4391080999999999</v>
      </c>
      <c r="E46" s="3">
        <v>0.1501199</v>
      </c>
      <c r="F46" s="3">
        <v>-0.50070822999999998</v>
      </c>
      <c r="G46" s="3">
        <v>3.2675896</v>
      </c>
      <c r="H46" s="2" t="s">
        <v>17</v>
      </c>
      <c r="I46" s="2" t="s">
        <v>17</v>
      </c>
      <c r="J46" s="2">
        <f t="shared" si="0"/>
        <v>1</v>
      </c>
      <c r="K46" s="2">
        <v>1</v>
      </c>
      <c r="L46" s="2">
        <f t="shared" si="1"/>
        <v>3.9886016268027564</v>
      </c>
      <c r="M46" s="2">
        <f t="shared" si="2"/>
        <v>-0.25</v>
      </c>
      <c r="N46" s="3">
        <f t="shared" si="3"/>
        <v>-29.238857804336703</v>
      </c>
    </row>
    <row r="47" spans="1:14" x14ac:dyDescent="0.35">
      <c r="A47" s="1" t="s">
        <v>247</v>
      </c>
      <c r="B47" s="3">
        <v>1.3609312</v>
      </c>
      <c r="C47" s="3">
        <v>0.37817289999999998</v>
      </c>
      <c r="D47" s="3">
        <v>3.5987010000000001</v>
      </c>
      <c r="E47" s="3">
        <v>3.1981000000000002E-4</v>
      </c>
      <c r="F47" s="3">
        <v>0.61972590999999999</v>
      </c>
      <c r="G47" s="3">
        <v>2.1021364</v>
      </c>
      <c r="H47" s="2" t="s">
        <v>17</v>
      </c>
      <c r="I47" s="2" t="s">
        <v>17</v>
      </c>
      <c r="J47" s="2">
        <f t="shared" si="0"/>
        <v>1</v>
      </c>
      <c r="K47" s="2">
        <v>1</v>
      </c>
      <c r="L47" s="2">
        <f t="shared" si="1"/>
        <v>3.8998231267820649</v>
      </c>
      <c r="M47" s="2">
        <f t="shared" si="2"/>
        <v>-0.25</v>
      </c>
      <c r="N47" s="3">
        <f t="shared" si="3"/>
        <v>-28.839535808253082</v>
      </c>
    </row>
    <row r="48" spans="1:14" x14ac:dyDescent="0.35">
      <c r="A48" s="1" t="s">
        <v>307</v>
      </c>
      <c r="B48" s="3">
        <v>1.3586322</v>
      </c>
      <c r="C48" s="3">
        <v>0.36980378000000003</v>
      </c>
      <c r="D48" s="3">
        <v>3.6739274000000002</v>
      </c>
      <c r="E48" s="3">
        <v>2.3885000000000001E-4</v>
      </c>
      <c r="F48" s="3">
        <v>0.63383016000000003</v>
      </c>
      <c r="G48" s="3">
        <v>2.0834343</v>
      </c>
      <c r="H48" s="2" t="s">
        <v>17</v>
      </c>
      <c r="I48" s="2" t="s">
        <v>10</v>
      </c>
      <c r="J48" s="2">
        <f t="shared" si="0"/>
        <v>1</v>
      </c>
      <c r="K48" s="2">
        <v>1</v>
      </c>
      <c r="L48" s="2">
        <f t="shared" si="1"/>
        <v>3.8908677315847764</v>
      </c>
      <c r="M48" s="2">
        <f t="shared" si="2"/>
        <v>-0.25</v>
      </c>
      <c r="N48" s="3">
        <f t="shared" si="3"/>
        <v>-28.798624575719632</v>
      </c>
    </row>
    <row r="49" spans="1:14" x14ac:dyDescent="0.35">
      <c r="A49" s="1" t="s">
        <v>145</v>
      </c>
      <c r="B49" s="3">
        <v>1.2893824</v>
      </c>
      <c r="C49" s="3">
        <v>0.35407130999999997</v>
      </c>
      <c r="D49" s="3">
        <v>3.6415896000000001</v>
      </c>
      <c r="E49" s="3">
        <v>2.7095999999999999E-4</v>
      </c>
      <c r="F49" s="3">
        <v>0.59541538000000005</v>
      </c>
      <c r="G49" s="3">
        <v>1.9833494</v>
      </c>
      <c r="H49" s="2" t="s">
        <v>14</v>
      </c>
      <c r="I49" s="2" t="s">
        <v>14</v>
      </c>
      <c r="J49" s="2">
        <f t="shared" si="0"/>
        <v>1</v>
      </c>
      <c r="K49" s="2">
        <v>1</v>
      </c>
      <c r="L49" s="2">
        <f t="shared" si="1"/>
        <v>3.6305436394598205</v>
      </c>
      <c r="M49" s="2">
        <f t="shared" si="2"/>
        <v>-0.25</v>
      </c>
      <c r="N49" s="3">
        <f t="shared" si="3"/>
        <v>-27.555222209091635</v>
      </c>
    </row>
    <row r="50" spans="1:14" x14ac:dyDescent="0.35">
      <c r="A50" s="1" t="s">
        <v>115</v>
      </c>
      <c r="B50" s="3">
        <v>1.2767101999999999</v>
      </c>
      <c r="C50" s="3">
        <v>0.38673687000000001</v>
      </c>
      <c r="D50" s="3">
        <v>3.3012374000000002</v>
      </c>
      <c r="E50" s="3">
        <v>9.6259000000000004E-4</v>
      </c>
      <c r="F50" s="3">
        <v>0.51871990000000001</v>
      </c>
      <c r="G50" s="3">
        <v>2.0347005999999999</v>
      </c>
      <c r="H50" s="2" t="s">
        <v>17</v>
      </c>
      <c r="I50" s="2" t="s">
        <v>17</v>
      </c>
      <c r="J50" s="2">
        <f t="shared" si="0"/>
        <v>1</v>
      </c>
      <c r="K50" s="2">
        <v>1</v>
      </c>
      <c r="L50" s="2">
        <f t="shared" si="1"/>
        <v>3.5848269417022185</v>
      </c>
      <c r="M50" s="2">
        <f t="shared" si="2"/>
        <v>-0.25</v>
      </c>
      <c r="N50" s="3">
        <f t="shared" si="3"/>
        <v>-27.32534959911057</v>
      </c>
    </row>
    <row r="51" spans="1:14" x14ac:dyDescent="0.35">
      <c r="A51" s="1" t="s">
        <v>127</v>
      </c>
      <c r="B51" s="3">
        <v>1.2068044</v>
      </c>
      <c r="C51" s="3">
        <v>0.28034324999999999</v>
      </c>
      <c r="D51" s="3">
        <v>4.3047386000000003</v>
      </c>
      <c r="E51" s="3">
        <v>1.6719999999999999E-5</v>
      </c>
      <c r="F51" s="3">
        <v>0.65734176</v>
      </c>
      <c r="G51" s="3">
        <v>1.7562671000000001</v>
      </c>
      <c r="H51" s="2" t="s">
        <v>17</v>
      </c>
      <c r="I51" s="2" t="s">
        <v>17</v>
      </c>
      <c r="J51" s="2">
        <f t="shared" si="0"/>
        <v>1</v>
      </c>
      <c r="K51" s="2">
        <v>1</v>
      </c>
      <c r="L51" s="2">
        <f t="shared" si="1"/>
        <v>3.3427853614256646</v>
      </c>
      <c r="M51" s="2">
        <f t="shared" si="2"/>
        <v>-0.25</v>
      </c>
      <c r="N51" s="3">
        <f t="shared" si="3"/>
        <v>-26.044091393290316</v>
      </c>
    </row>
    <row r="52" spans="1:14" x14ac:dyDescent="0.35">
      <c r="A52" s="1" t="s">
        <v>121</v>
      </c>
      <c r="B52" s="3">
        <v>1.1662199</v>
      </c>
      <c r="C52" s="3">
        <v>1.3685274999999999</v>
      </c>
      <c r="D52" s="3">
        <v>0.85217129999999996</v>
      </c>
      <c r="E52" s="3">
        <v>0.39411901999999999</v>
      </c>
      <c r="F52" s="3">
        <v>-1.5160448</v>
      </c>
      <c r="G52" s="3">
        <v>3.8484845000000001</v>
      </c>
      <c r="H52" s="2" t="s">
        <v>17</v>
      </c>
      <c r="I52" s="2" t="s">
        <v>10</v>
      </c>
      <c r="J52" s="2">
        <f t="shared" si="0"/>
        <v>1</v>
      </c>
      <c r="K52" s="2">
        <v>1</v>
      </c>
      <c r="L52" s="2">
        <f t="shared" si="1"/>
        <v>3.209836174955039</v>
      </c>
      <c r="M52" s="2">
        <f t="shared" si="2"/>
        <v>-0.25</v>
      </c>
      <c r="N52" s="3">
        <f t="shared" si="3"/>
        <v>-25.289905940022283</v>
      </c>
    </row>
    <row r="53" spans="1:14" x14ac:dyDescent="0.35">
      <c r="A53" s="1" t="s">
        <v>131</v>
      </c>
      <c r="B53" s="3">
        <v>1.1532867</v>
      </c>
      <c r="C53" s="3">
        <v>0.29425412000000001</v>
      </c>
      <c r="D53" s="3">
        <v>3.9193562000000002</v>
      </c>
      <c r="E53" s="3">
        <v>8.8789999999999995E-5</v>
      </c>
      <c r="F53" s="3">
        <v>0.57655922999999998</v>
      </c>
      <c r="G53" s="3">
        <v>1.7300142000000001</v>
      </c>
      <c r="H53" s="2" t="s">
        <v>17</v>
      </c>
      <c r="I53" s="2" t="s">
        <v>17</v>
      </c>
      <c r="J53" s="2">
        <f t="shared" si="0"/>
        <v>1</v>
      </c>
      <c r="K53" s="2">
        <v>1</v>
      </c>
      <c r="L53" s="2">
        <f t="shared" si="1"/>
        <v>3.168590019056249</v>
      </c>
      <c r="M53" s="2">
        <f t="shared" si="2"/>
        <v>-0.25</v>
      </c>
      <c r="N53" s="3">
        <f t="shared" si="3"/>
        <v>-25.047954853458364</v>
      </c>
    </row>
    <row r="54" spans="1:14" x14ac:dyDescent="0.35">
      <c r="A54" s="4" t="s">
        <v>315</v>
      </c>
      <c r="B54" s="5">
        <v>1.1230426</v>
      </c>
      <c r="C54" s="5">
        <v>0.15388895</v>
      </c>
      <c r="D54" s="5">
        <v>7.2977467000000003</v>
      </c>
      <c r="E54" s="5">
        <v>2.9259999999999999E-13</v>
      </c>
      <c r="F54" s="5">
        <v>0.82142577000000006</v>
      </c>
      <c r="G54" s="5">
        <v>1.4246593999999999</v>
      </c>
      <c r="H54" s="2" t="s">
        <v>14</v>
      </c>
      <c r="I54" s="2" t="s">
        <v>14</v>
      </c>
      <c r="J54" s="2">
        <f t="shared" si="0"/>
        <v>1</v>
      </c>
      <c r="K54" s="2">
        <v>1</v>
      </c>
      <c r="L54" s="2">
        <f t="shared" si="1"/>
        <v>3.0741935294039204</v>
      </c>
      <c r="M54" s="2">
        <f t="shared" si="2"/>
        <v>-0.25</v>
      </c>
      <c r="N54" s="3">
        <f t="shared" si="3"/>
        <v>-24.479092685877802</v>
      </c>
    </row>
    <row r="55" spans="1:14" x14ac:dyDescent="0.35">
      <c r="A55" s="1" t="s">
        <v>253</v>
      </c>
      <c r="B55" s="3">
        <v>1.1138589000000001</v>
      </c>
      <c r="C55" s="3">
        <v>0.26496806000000001</v>
      </c>
      <c r="D55" s="3">
        <v>4.2037478999999998</v>
      </c>
      <c r="E55" s="3">
        <v>2.6250000000000001E-5</v>
      </c>
      <c r="F55" s="3">
        <v>0.59453107999999999</v>
      </c>
      <c r="G55" s="3">
        <v>1.6331868</v>
      </c>
      <c r="H55" s="2" t="s">
        <v>14</v>
      </c>
      <c r="I55" s="2" t="s">
        <v>14</v>
      </c>
      <c r="J55" s="2">
        <f t="shared" si="0"/>
        <v>1</v>
      </c>
      <c r="K55" s="2">
        <v>1</v>
      </c>
      <c r="L55" s="2">
        <f t="shared" si="1"/>
        <v>3.0460903016138463</v>
      </c>
      <c r="M55" s="2">
        <f t="shared" si="2"/>
        <v>-0.25</v>
      </c>
      <c r="N55" s="3">
        <f t="shared" si="3"/>
        <v>-24.305503148726714</v>
      </c>
    </row>
    <row r="56" spans="1:14" x14ac:dyDescent="0.35">
      <c r="A56" s="1" t="s">
        <v>225</v>
      </c>
      <c r="B56" s="3">
        <v>1.0656952</v>
      </c>
      <c r="C56" s="3">
        <v>0.68104814999999996</v>
      </c>
      <c r="D56" s="3">
        <v>1.5647869000000001</v>
      </c>
      <c r="E56" s="3">
        <v>0.11763289</v>
      </c>
      <c r="F56" s="3">
        <v>-0.26913464999999998</v>
      </c>
      <c r="G56" s="3">
        <v>2.4005250999999999</v>
      </c>
      <c r="H56" s="2" t="s">
        <v>17</v>
      </c>
      <c r="I56" s="2" t="s">
        <v>10</v>
      </c>
      <c r="J56" s="2">
        <f t="shared" si="0"/>
        <v>1</v>
      </c>
      <c r="K56" s="2">
        <v>1</v>
      </c>
      <c r="L56" s="2">
        <f t="shared" si="1"/>
        <v>2.9028563484759733</v>
      </c>
      <c r="M56" s="2">
        <f t="shared" si="2"/>
        <v>-0.25</v>
      </c>
      <c r="N56" s="3">
        <f t="shared" si="3"/>
        <v>-23.388562058223638</v>
      </c>
    </row>
    <row r="57" spans="1:14" x14ac:dyDescent="0.35">
      <c r="A57" s="1" t="s">
        <v>299</v>
      </c>
      <c r="B57" s="3">
        <v>1.0588735</v>
      </c>
      <c r="C57" s="3">
        <v>0.43209826000000001</v>
      </c>
      <c r="D57" s="3">
        <v>2.4505387999999999</v>
      </c>
      <c r="E57" s="3">
        <v>1.4264260000000001E-2</v>
      </c>
      <c r="F57" s="3">
        <v>0.21197651000000001</v>
      </c>
      <c r="G57" s="3">
        <v>1.9057706000000001</v>
      </c>
      <c r="H57" s="2" t="s">
        <v>9</v>
      </c>
      <c r="I57" s="2" t="s">
        <v>17</v>
      </c>
      <c r="J57" s="2">
        <f t="shared" si="0"/>
        <v>1</v>
      </c>
      <c r="K57" s="2">
        <v>1</v>
      </c>
      <c r="L57" s="2">
        <f t="shared" si="1"/>
        <v>2.8831213230666886</v>
      </c>
      <c r="M57" s="2">
        <f t="shared" si="2"/>
        <v>-0.25</v>
      </c>
      <c r="N57" s="3">
        <f t="shared" si="3"/>
        <v>-23.257795522106118</v>
      </c>
    </row>
    <row r="58" spans="1:14" x14ac:dyDescent="0.35">
      <c r="A58" s="1" t="s">
        <v>67</v>
      </c>
      <c r="B58" s="3">
        <v>1.0527498</v>
      </c>
      <c r="C58" s="3">
        <v>0.46311277000000001</v>
      </c>
      <c r="D58" s="3">
        <v>2.2732041000000001</v>
      </c>
      <c r="E58" s="3">
        <v>2.3013889999999999E-2</v>
      </c>
      <c r="F58" s="3">
        <v>0.14506548</v>
      </c>
      <c r="G58" s="3">
        <v>1.9604341999999999</v>
      </c>
      <c r="H58" s="2" t="s">
        <v>9</v>
      </c>
      <c r="I58" s="2" t="s">
        <v>17</v>
      </c>
      <c r="J58" s="2">
        <f t="shared" si="0"/>
        <v>1</v>
      </c>
      <c r="K58" s="2">
        <v>1</v>
      </c>
      <c r="L58" s="2">
        <f t="shared" si="1"/>
        <v>2.8655199009389389</v>
      </c>
      <c r="M58" s="2">
        <f t="shared" si="2"/>
        <v>-0.25</v>
      </c>
      <c r="N58" s="3">
        <f t="shared" si="3"/>
        <v>-23.140218985249927</v>
      </c>
    </row>
    <row r="59" spans="1:14" x14ac:dyDescent="0.35">
      <c r="A59" s="1" t="s">
        <v>333</v>
      </c>
      <c r="B59" s="3">
        <v>1.0376084999999999</v>
      </c>
      <c r="C59" s="3">
        <v>0.23876649</v>
      </c>
      <c r="D59" s="3">
        <v>4.3457042000000001</v>
      </c>
      <c r="E59" s="3">
        <v>1.3879999999999999E-5</v>
      </c>
      <c r="F59" s="3">
        <v>0.56963481000000005</v>
      </c>
      <c r="G59" s="3">
        <v>1.5055822000000001</v>
      </c>
      <c r="H59" s="2" t="s">
        <v>17</v>
      </c>
      <c r="I59" s="2" t="s">
        <v>17</v>
      </c>
      <c r="J59" s="2">
        <f t="shared" si="0"/>
        <v>1</v>
      </c>
      <c r="K59" s="2">
        <v>1</v>
      </c>
      <c r="L59" s="2">
        <f t="shared" si="1"/>
        <v>2.8224590259472695</v>
      </c>
      <c r="M59" s="2">
        <f t="shared" si="2"/>
        <v>-0.25</v>
      </c>
      <c r="N59" s="3">
        <f t="shared" si="3"/>
        <v>-22.848728389416774</v>
      </c>
    </row>
    <row r="60" spans="1:14" x14ac:dyDescent="0.35">
      <c r="A60" s="1" t="s">
        <v>233</v>
      </c>
      <c r="B60" s="3">
        <v>1.0328891</v>
      </c>
      <c r="C60" s="3">
        <v>0.25844272000000001</v>
      </c>
      <c r="D60" s="3">
        <v>3.996588</v>
      </c>
      <c r="E60" s="3">
        <v>6.4259999999999998E-5</v>
      </c>
      <c r="F60" s="3">
        <v>0.52635063999999998</v>
      </c>
      <c r="G60" s="3">
        <v>1.5394274999999999</v>
      </c>
      <c r="H60" s="2" t="s">
        <v>9</v>
      </c>
      <c r="I60" s="2" t="s">
        <v>14</v>
      </c>
      <c r="J60" s="2">
        <f t="shared" si="0"/>
        <v>1</v>
      </c>
      <c r="K60" s="2">
        <v>1</v>
      </c>
      <c r="L60" s="2">
        <f t="shared" si="1"/>
        <v>2.8091700953747476</v>
      </c>
      <c r="M60" s="2">
        <f t="shared" si="2"/>
        <v>-0.25</v>
      </c>
      <c r="N60" s="3">
        <f t="shared" si="3"/>
        <v>-22.757647741421462</v>
      </c>
    </row>
    <row r="61" spans="1:14" x14ac:dyDescent="0.35">
      <c r="A61" s="1" t="s">
        <v>43</v>
      </c>
      <c r="B61" s="3">
        <v>1.0278589</v>
      </c>
      <c r="C61" s="3">
        <v>0.62384512000000003</v>
      </c>
      <c r="D61" s="3">
        <v>1.6476187</v>
      </c>
      <c r="E61" s="3">
        <v>9.9430939999999995E-2</v>
      </c>
      <c r="F61" s="3">
        <v>-0.19485509000000001</v>
      </c>
      <c r="G61" s="3">
        <v>2.2505728999999999</v>
      </c>
      <c r="H61" s="2" t="s">
        <v>17</v>
      </c>
      <c r="I61" s="2" t="s">
        <v>17</v>
      </c>
      <c r="J61" s="2">
        <f t="shared" si="0"/>
        <v>1</v>
      </c>
      <c r="K61" s="2">
        <v>1</v>
      </c>
      <c r="L61" s="2">
        <f t="shared" si="1"/>
        <v>2.7950748885365151</v>
      </c>
      <c r="M61" s="2">
        <f t="shared" si="2"/>
        <v>-0.25</v>
      </c>
      <c r="N61" s="3">
        <f t="shared" si="3"/>
        <v>-22.660450518964371</v>
      </c>
    </row>
    <row r="62" spans="1:14" x14ac:dyDescent="0.35">
      <c r="A62" s="1" t="s">
        <v>221</v>
      </c>
      <c r="B62" s="3">
        <v>1.0258537000000001</v>
      </c>
      <c r="C62" s="3">
        <v>0.17498446000000001</v>
      </c>
      <c r="D62" s="3">
        <v>5.8625417999999998</v>
      </c>
      <c r="E62" s="3">
        <v>4.5580000000000002E-9</v>
      </c>
      <c r="F62" s="3">
        <v>0.68289045999999998</v>
      </c>
      <c r="G62" s="3">
        <v>1.3688168999999999</v>
      </c>
      <c r="H62" s="2" t="s">
        <v>17</v>
      </c>
      <c r="I62" s="2" t="s">
        <v>17</v>
      </c>
      <c r="J62" s="2">
        <f t="shared" si="0"/>
        <v>1</v>
      </c>
      <c r="K62" s="2">
        <v>1</v>
      </c>
      <c r="L62" s="2">
        <f t="shared" si="1"/>
        <v>2.7894758198723384</v>
      </c>
      <c r="M62" s="2">
        <f t="shared" si="2"/>
        <v>-0.25</v>
      </c>
      <c r="N62" s="3">
        <f t="shared" si="3"/>
        <v>-22.621670483405744</v>
      </c>
    </row>
    <row r="63" spans="1:14" x14ac:dyDescent="0.35">
      <c r="A63" s="1" t="s">
        <v>171</v>
      </c>
      <c r="B63" s="3">
        <v>1.0153299</v>
      </c>
      <c r="C63" s="3">
        <v>0.46931958000000001</v>
      </c>
      <c r="D63" s="3">
        <v>2.1634083999999998</v>
      </c>
      <c r="E63" s="3">
        <v>3.050978E-2</v>
      </c>
      <c r="F63" s="3">
        <v>9.5480460000000003E-2</v>
      </c>
      <c r="G63" s="3">
        <v>1.9351794</v>
      </c>
      <c r="H63" s="2" t="s">
        <v>9</v>
      </c>
      <c r="I63" s="2" t="s">
        <v>17</v>
      </c>
      <c r="J63" s="2">
        <f t="shared" si="0"/>
        <v>1</v>
      </c>
      <c r="K63" s="2">
        <v>1</v>
      </c>
      <c r="L63" s="2">
        <f t="shared" si="1"/>
        <v>2.7602738615338813</v>
      </c>
      <c r="M63" s="2">
        <f t="shared" si="2"/>
        <v>-0.25</v>
      </c>
      <c r="N63" s="3">
        <f t="shared" si="3"/>
        <v>-22.417823929902823</v>
      </c>
    </row>
    <row r="64" spans="1:14" x14ac:dyDescent="0.35">
      <c r="A64" s="1" t="s">
        <v>185</v>
      </c>
      <c r="B64" s="3">
        <v>1.003795</v>
      </c>
      <c r="C64" s="3">
        <v>0.18362985000000001</v>
      </c>
      <c r="D64" s="3">
        <v>5.4664045000000003</v>
      </c>
      <c r="E64" s="3">
        <v>4.5930000000000002E-8</v>
      </c>
      <c r="F64" s="3">
        <v>0.64388714999999996</v>
      </c>
      <c r="G64" s="3">
        <v>1.3637029000000001</v>
      </c>
      <c r="H64" s="2" t="s">
        <v>14</v>
      </c>
      <c r="I64" s="2" t="s">
        <v>14</v>
      </c>
      <c r="J64" s="2">
        <f t="shared" si="0"/>
        <v>1</v>
      </c>
      <c r="K64" s="2">
        <v>1</v>
      </c>
      <c r="L64" s="2">
        <f t="shared" si="1"/>
        <v>2.7286173071645754</v>
      </c>
      <c r="M64" s="2">
        <f t="shared" si="2"/>
        <v>-0.25</v>
      </c>
      <c r="N64" s="3">
        <f t="shared" si="3"/>
        <v>-22.193775377272061</v>
      </c>
    </row>
    <row r="65" spans="1:14" x14ac:dyDescent="0.35">
      <c r="A65" s="1" t="s">
        <v>12</v>
      </c>
      <c r="B65" s="3">
        <v>0.98497064000000001</v>
      </c>
      <c r="C65" s="3">
        <v>0.56783519000000005</v>
      </c>
      <c r="D65" s="3">
        <v>1.7346066</v>
      </c>
      <c r="E65" s="3">
        <v>8.2810519999999999E-2</v>
      </c>
      <c r="F65" s="3">
        <v>-0.12796588</v>
      </c>
      <c r="G65" s="3">
        <v>2.0979071999999999</v>
      </c>
      <c r="H65" s="2" t="s">
        <v>13</v>
      </c>
      <c r="I65" s="2" t="s">
        <v>14</v>
      </c>
      <c r="J65" s="2">
        <f t="shared" si="0"/>
        <v>1</v>
      </c>
      <c r="K65" s="2">
        <v>1</v>
      </c>
      <c r="L65" s="2">
        <f t="shared" si="1"/>
        <v>2.6777332650182615</v>
      </c>
      <c r="M65" s="2">
        <f t="shared" si="2"/>
        <v>-0.25</v>
      </c>
      <c r="N65" s="3">
        <f t="shared" si="3"/>
        <v>-21.826749330217954</v>
      </c>
    </row>
    <row r="66" spans="1:14" x14ac:dyDescent="0.35">
      <c r="A66" s="1" t="s">
        <v>319</v>
      </c>
      <c r="B66" s="3">
        <v>0.96774442000000005</v>
      </c>
      <c r="C66" s="3">
        <v>0.45466937000000002</v>
      </c>
      <c r="D66" s="3">
        <v>2.1284575000000001</v>
      </c>
      <c r="E66" s="3">
        <v>3.3299170000000003E-2</v>
      </c>
      <c r="F66" s="3">
        <v>7.6608830000000003E-2</v>
      </c>
      <c r="G66" s="3">
        <v>1.8588800000000001</v>
      </c>
      <c r="H66" s="2" t="s">
        <v>9</v>
      </c>
      <c r="I66" s="2" t="s">
        <v>17</v>
      </c>
      <c r="J66" s="2">
        <f t="shared" si="0"/>
        <v>1</v>
      </c>
      <c r="K66" s="2">
        <v>1</v>
      </c>
      <c r="L66" s="2">
        <f t="shared" si="1"/>
        <v>2.6320010700054155</v>
      </c>
      <c r="M66" s="2">
        <f t="shared" si="2"/>
        <v>-0.25</v>
      </c>
      <c r="N66" s="3">
        <f t="shared" si="3"/>
        <v>-21.489365968114793</v>
      </c>
    </row>
    <row r="67" spans="1:14" x14ac:dyDescent="0.35">
      <c r="A67" s="1" t="s">
        <v>265</v>
      </c>
      <c r="B67" s="3">
        <v>0.95374908000000003</v>
      </c>
      <c r="C67" s="3">
        <v>0.36323589000000001</v>
      </c>
      <c r="D67" s="3">
        <v>2.6257016000000002</v>
      </c>
      <c r="E67" s="3">
        <v>8.6470599999999998E-3</v>
      </c>
      <c r="F67" s="3">
        <v>0.24181981</v>
      </c>
      <c r="G67" s="3">
        <v>1.6656784</v>
      </c>
      <c r="H67" s="2" t="s">
        <v>9</v>
      </c>
      <c r="I67" s="2" t="s">
        <v>17</v>
      </c>
      <c r="J67" s="2">
        <f t="shared" si="0"/>
        <v>1</v>
      </c>
      <c r="K67" s="2">
        <v>1</v>
      </c>
      <c r="L67" s="2">
        <f t="shared" si="1"/>
        <v>2.5954218862673746</v>
      </c>
      <c r="M67" s="2">
        <f t="shared" si="2"/>
        <v>-0.25</v>
      </c>
      <c r="N67" s="3">
        <f t="shared" si="3"/>
        <v>-21.214189095377765</v>
      </c>
    </row>
    <row r="68" spans="1:14" x14ac:dyDescent="0.35">
      <c r="A68" s="1" t="s">
        <v>8</v>
      </c>
      <c r="B68" s="3">
        <v>0.94670111000000001</v>
      </c>
      <c r="C68" s="3">
        <v>0.52370024000000004</v>
      </c>
      <c r="D68" s="3">
        <v>1.8077156000000001</v>
      </c>
      <c r="E68" s="3">
        <v>7.0650770000000002E-2</v>
      </c>
      <c r="F68" s="3">
        <v>-7.9732510000000006E-2</v>
      </c>
      <c r="G68" s="3">
        <v>1.9731346999999999</v>
      </c>
      <c r="H68" s="2" t="s">
        <v>9</v>
      </c>
      <c r="I68" s="2" t="s">
        <v>10</v>
      </c>
      <c r="J68" s="2">
        <f t="shared" ref="J68:J131" si="4">IF(B68&gt;0,1,0)</f>
        <v>1</v>
      </c>
      <c r="K68" s="2">
        <v>1</v>
      </c>
      <c r="L68" s="2">
        <f t="shared" ref="L68:L131" si="5">EXP(B68)</f>
        <v>2.5771937418383253</v>
      </c>
      <c r="M68" s="2">
        <f t="shared" ref="M68:M131" si="6">1/(1-5)</f>
        <v>-0.25</v>
      </c>
      <c r="N68" s="3">
        <f t="shared" ref="N68:N131" si="7">(EXP(B68)^M68-1)*100</f>
        <v>-21.075246715688845</v>
      </c>
    </row>
    <row r="69" spans="1:14" x14ac:dyDescent="0.35">
      <c r="A69" s="4" t="s">
        <v>157</v>
      </c>
      <c r="B69" s="5">
        <v>0.93123575000000003</v>
      </c>
      <c r="C69" s="5">
        <v>0.15032350999999999</v>
      </c>
      <c r="D69" s="5">
        <v>6.1948777000000002</v>
      </c>
      <c r="E69" s="5">
        <v>5.8330000000000004E-10</v>
      </c>
      <c r="F69" s="5">
        <v>0.63660709000000004</v>
      </c>
      <c r="G69" s="5">
        <v>1.2258644000000001</v>
      </c>
      <c r="H69" s="2" t="s">
        <v>14</v>
      </c>
      <c r="I69" s="2" t="s">
        <v>14</v>
      </c>
      <c r="J69" s="2">
        <f t="shared" si="4"/>
        <v>1</v>
      </c>
      <c r="K69" s="2">
        <v>1</v>
      </c>
      <c r="L69" s="2">
        <f t="shared" si="5"/>
        <v>2.5376431333281642</v>
      </c>
      <c r="M69" s="2">
        <f t="shared" si="6"/>
        <v>-0.25</v>
      </c>
      <c r="N69" s="3">
        <f t="shared" si="7"/>
        <v>-20.769506117388847</v>
      </c>
    </row>
    <row r="70" spans="1:14" x14ac:dyDescent="0.35">
      <c r="A70" s="1" t="s">
        <v>141</v>
      </c>
      <c r="B70" s="3">
        <v>0.92653646999999995</v>
      </c>
      <c r="C70" s="3">
        <v>0.16297809999999999</v>
      </c>
      <c r="D70" s="3">
        <v>5.6850367999999998</v>
      </c>
      <c r="E70" s="3">
        <v>1.308E-8</v>
      </c>
      <c r="F70" s="3">
        <v>0.60710527999999997</v>
      </c>
      <c r="G70" s="3">
        <v>1.2459677</v>
      </c>
      <c r="H70" s="2" t="s">
        <v>9</v>
      </c>
      <c r="I70" s="2" t="s">
        <v>17</v>
      </c>
      <c r="J70" s="2">
        <f t="shared" si="4"/>
        <v>1</v>
      </c>
      <c r="K70" s="2">
        <v>1</v>
      </c>
      <c r="L70" s="2">
        <f t="shared" si="5"/>
        <v>2.5257460135469976</v>
      </c>
      <c r="M70" s="2">
        <f t="shared" si="6"/>
        <v>-0.25</v>
      </c>
      <c r="N70" s="3">
        <f t="shared" si="7"/>
        <v>-20.67636985010315</v>
      </c>
    </row>
    <row r="71" spans="1:14" x14ac:dyDescent="0.35">
      <c r="A71" s="1" t="s">
        <v>269</v>
      </c>
      <c r="B71" s="3">
        <v>0.92264014999999999</v>
      </c>
      <c r="C71" s="3">
        <v>0.29879338</v>
      </c>
      <c r="D71" s="3">
        <v>3.0878868000000002</v>
      </c>
      <c r="E71" s="3">
        <v>2.01585E-3</v>
      </c>
      <c r="F71" s="3">
        <v>0.33701587999999999</v>
      </c>
      <c r="G71" s="3">
        <v>1.5082644000000001</v>
      </c>
      <c r="H71" s="2" t="s">
        <v>17</v>
      </c>
      <c r="I71" s="2" t="s">
        <v>17</v>
      </c>
      <c r="J71" s="2">
        <f t="shared" si="4"/>
        <v>1</v>
      </c>
      <c r="K71" s="2">
        <v>1</v>
      </c>
      <c r="L71" s="2">
        <f t="shared" si="5"/>
        <v>2.5159240460295904</v>
      </c>
      <c r="M71" s="2">
        <f t="shared" si="6"/>
        <v>-0.25</v>
      </c>
      <c r="N71" s="3">
        <f t="shared" si="7"/>
        <v>-20.599064643831543</v>
      </c>
    </row>
    <row r="72" spans="1:14" x14ac:dyDescent="0.35">
      <c r="A72" s="1" t="s">
        <v>235</v>
      </c>
      <c r="B72" s="3">
        <v>0.91665406000000005</v>
      </c>
      <c r="C72" s="3">
        <v>0.42972413999999998</v>
      </c>
      <c r="D72" s="3">
        <v>2.1331221</v>
      </c>
      <c r="E72" s="3">
        <v>3.291471E-2</v>
      </c>
      <c r="F72" s="3">
        <v>7.4410229999999994E-2</v>
      </c>
      <c r="G72" s="3">
        <v>1.7588979</v>
      </c>
      <c r="H72" s="2" t="s">
        <v>17</v>
      </c>
      <c r="I72" s="2" t="s">
        <v>10</v>
      </c>
      <c r="J72" s="2">
        <f t="shared" si="4"/>
        <v>1</v>
      </c>
      <c r="K72" s="2">
        <v>1</v>
      </c>
      <c r="L72" s="2">
        <f t="shared" si="5"/>
        <v>2.5009084853437571</v>
      </c>
      <c r="M72" s="2">
        <f t="shared" si="6"/>
        <v>-0.25</v>
      </c>
      <c r="N72" s="3">
        <f t="shared" si="7"/>
        <v>-20.480150400823039</v>
      </c>
    </row>
    <row r="73" spans="1:14" x14ac:dyDescent="0.35">
      <c r="A73" s="1" t="s">
        <v>167</v>
      </c>
      <c r="B73" s="3">
        <v>0.91052217999999996</v>
      </c>
      <c r="C73" s="3">
        <v>0.39992547000000001</v>
      </c>
      <c r="D73" s="3">
        <v>2.2767297000000002</v>
      </c>
      <c r="E73" s="3">
        <v>2.2802369999999999E-2</v>
      </c>
      <c r="F73" s="3">
        <v>0.12668266</v>
      </c>
      <c r="G73" s="3">
        <v>1.6943617</v>
      </c>
      <c r="H73" s="2" t="s">
        <v>17</v>
      </c>
      <c r="I73" s="2" t="s">
        <v>17</v>
      </c>
      <c r="J73" s="2">
        <f t="shared" si="4"/>
        <v>1</v>
      </c>
      <c r="K73" s="2">
        <v>1</v>
      </c>
      <c r="L73" s="2">
        <f t="shared" si="5"/>
        <v>2.4856201356867995</v>
      </c>
      <c r="M73" s="2">
        <f t="shared" si="6"/>
        <v>-0.25</v>
      </c>
      <c r="N73" s="3">
        <f t="shared" si="7"/>
        <v>-20.358155373515153</v>
      </c>
    </row>
    <row r="74" spans="1:14" x14ac:dyDescent="0.35">
      <c r="A74" s="1" t="s">
        <v>293</v>
      </c>
      <c r="B74" s="3">
        <v>0.89144939000000001</v>
      </c>
      <c r="C74" s="3">
        <v>0.18674254000000001</v>
      </c>
      <c r="D74" s="3">
        <v>4.7736814000000001</v>
      </c>
      <c r="E74" s="3">
        <v>1.809E-6</v>
      </c>
      <c r="F74" s="3">
        <v>0.52544073999999996</v>
      </c>
      <c r="G74" s="3">
        <v>1.257458</v>
      </c>
      <c r="H74" s="2" t="s">
        <v>17</v>
      </c>
      <c r="I74" s="2" t="s">
        <v>17</v>
      </c>
      <c r="J74" s="2">
        <f t="shared" si="4"/>
        <v>1</v>
      </c>
      <c r="K74" s="2">
        <v>1</v>
      </c>
      <c r="L74" s="2">
        <f t="shared" si="5"/>
        <v>2.4386616628679709</v>
      </c>
      <c r="M74" s="2">
        <f t="shared" si="6"/>
        <v>-0.25</v>
      </c>
      <c r="N74" s="3">
        <f t="shared" si="7"/>
        <v>-19.977500531543303</v>
      </c>
    </row>
    <row r="75" spans="1:14" x14ac:dyDescent="0.35">
      <c r="A75" s="1" t="s">
        <v>285</v>
      </c>
      <c r="B75" s="3">
        <v>0.89106883000000003</v>
      </c>
      <c r="C75" s="3">
        <v>0.46729676999999997</v>
      </c>
      <c r="D75" s="3">
        <v>1.9068585</v>
      </c>
      <c r="E75" s="3">
        <v>5.6538909999999998E-2</v>
      </c>
      <c r="F75" s="3">
        <v>-2.4816000000000001E-2</v>
      </c>
      <c r="G75" s="3">
        <v>1.8069537</v>
      </c>
      <c r="H75" s="2" t="s">
        <v>17</v>
      </c>
      <c r="I75" s="2" t="s">
        <v>17</v>
      </c>
      <c r="J75" s="2">
        <f t="shared" si="4"/>
        <v>1</v>
      </c>
      <c r="K75" s="2">
        <v>1</v>
      </c>
      <c r="L75" s="2">
        <f t="shared" si="5"/>
        <v>2.4377337823538525</v>
      </c>
      <c r="M75" s="2">
        <f t="shared" si="6"/>
        <v>-0.25</v>
      </c>
      <c r="N75" s="3">
        <f t="shared" si="7"/>
        <v>-19.969886828765794</v>
      </c>
    </row>
    <row r="76" spans="1:14" x14ac:dyDescent="0.35">
      <c r="A76" s="1" t="s">
        <v>25</v>
      </c>
      <c r="B76" s="3">
        <v>0.86399205999999995</v>
      </c>
      <c r="C76" s="3">
        <v>0.22397610000000001</v>
      </c>
      <c r="D76" s="3">
        <v>3.8575189999999999</v>
      </c>
      <c r="E76" s="3">
        <v>1.1454E-4</v>
      </c>
      <c r="F76" s="3">
        <v>0.42500697999999998</v>
      </c>
      <c r="G76" s="3">
        <v>1.3029771000000001</v>
      </c>
      <c r="H76" s="2" t="s">
        <v>9</v>
      </c>
      <c r="I76" s="2" t="s">
        <v>14</v>
      </c>
      <c r="J76" s="2">
        <f t="shared" si="4"/>
        <v>1</v>
      </c>
      <c r="K76" s="2">
        <v>1</v>
      </c>
      <c r="L76" s="2">
        <f t="shared" si="5"/>
        <v>2.3726134283730316</v>
      </c>
      <c r="M76" s="2">
        <f t="shared" si="6"/>
        <v>-0.25</v>
      </c>
      <c r="N76" s="3">
        <f t="shared" si="7"/>
        <v>-19.426309874035873</v>
      </c>
    </row>
    <row r="77" spans="1:14" x14ac:dyDescent="0.35">
      <c r="A77" s="1" t="s">
        <v>149</v>
      </c>
      <c r="B77" s="3">
        <v>0.86250051000000005</v>
      </c>
      <c r="C77" s="3">
        <v>0.55885697000000001</v>
      </c>
      <c r="D77" s="3">
        <v>1.5433296000000001</v>
      </c>
      <c r="E77" s="3">
        <v>0.12275082</v>
      </c>
      <c r="F77" s="3">
        <v>-0.23283902000000001</v>
      </c>
      <c r="G77" s="3">
        <v>1.95784</v>
      </c>
      <c r="H77" s="2" t="s">
        <v>17</v>
      </c>
      <c r="I77" s="2" t="s">
        <v>14</v>
      </c>
      <c r="J77" s="2">
        <f t="shared" si="4"/>
        <v>1</v>
      </c>
      <c r="K77" s="2">
        <v>1</v>
      </c>
      <c r="L77" s="2">
        <f t="shared" si="5"/>
        <v>2.3690771947042011</v>
      </c>
      <c r="M77" s="2">
        <f t="shared" si="6"/>
        <v>-0.25</v>
      </c>
      <c r="N77" s="3">
        <f t="shared" si="7"/>
        <v>-19.396259349774802</v>
      </c>
    </row>
    <row r="78" spans="1:14" x14ac:dyDescent="0.35">
      <c r="A78" s="1" t="s">
        <v>191</v>
      </c>
      <c r="B78" s="3">
        <v>0.85987440000000004</v>
      </c>
      <c r="C78" s="3">
        <v>0.29420708000000001</v>
      </c>
      <c r="D78" s="3">
        <v>2.9226842</v>
      </c>
      <c r="E78" s="3">
        <v>3.4702800000000001E-3</v>
      </c>
      <c r="F78" s="3">
        <v>0.28323912000000001</v>
      </c>
      <c r="G78" s="3">
        <v>1.4365097</v>
      </c>
      <c r="H78" s="2" t="s">
        <v>17</v>
      </c>
      <c r="I78" s="2" t="s">
        <v>17</v>
      </c>
      <c r="J78" s="2">
        <f t="shared" si="4"/>
        <v>1</v>
      </c>
      <c r="K78" s="2">
        <v>1</v>
      </c>
      <c r="L78" s="2">
        <f t="shared" si="5"/>
        <v>2.3628638993617406</v>
      </c>
      <c r="M78" s="2">
        <f t="shared" si="6"/>
        <v>-0.25</v>
      </c>
      <c r="N78" s="3">
        <f t="shared" si="7"/>
        <v>-19.343323402383859</v>
      </c>
    </row>
    <row r="79" spans="1:14" x14ac:dyDescent="0.35">
      <c r="A79" s="1" t="s">
        <v>173</v>
      </c>
      <c r="B79" s="3">
        <v>0.82099091000000002</v>
      </c>
      <c r="C79" s="3">
        <v>0.44371886999999999</v>
      </c>
      <c r="D79" s="3">
        <v>1.8502502000000001</v>
      </c>
      <c r="E79" s="3">
        <v>6.4277500000000001E-2</v>
      </c>
      <c r="F79" s="3">
        <v>-4.8682089999999997E-2</v>
      </c>
      <c r="G79" s="3">
        <v>1.6906639000000001</v>
      </c>
      <c r="H79" s="2" t="s">
        <v>17</v>
      </c>
      <c r="I79" s="2" t="s">
        <v>10</v>
      </c>
      <c r="J79" s="2">
        <f t="shared" si="4"/>
        <v>1</v>
      </c>
      <c r="K79" s="2">
        <v>1</v>
      </c>
      <c r="L79" s="2">
        <f t="shared" si="5"/>
        <v>2.272750813599576</v>
      </c>
      <c r="M79" s="2">
        <f t="shared" si="6"/>
        <v>-0.25</v>
      </c>
      <c r="N79" s="3">
        <f t="shared" si="7"/>
        <v>-18.555446913671513</v>
      </c>
    </row>
    <row r="80" spans="1:14" x14ac:dyDescent="0.35">
      <c r="A80" s="1" t="s">
        <v>297</v>
      </c>
      <c r="B80" s="3">
        <v>0.81493139999999997</v>
      </c>
      <c r="C80" s="3">
        <v>0.74432935</v>
      </c>
      <c r="D80" s="3">
        <v>1.0948532</v>
      </c>
      <c r="E80" s="3">
        <v>0.27358093999999999</v>
      </c>
      <c r="F80" s="3">
        <v>-0.64392731999999997</v>
      </c>
      <c r="G80" s="3">
        <v>2.2737900999999998</v>
      </c>
      <c r="H80" s="2" t="s">
        <v>17</v>
      </c>
      <c r="I80" s="2" t="s">
        <v>17</v>
      </c>
      <c r="J80" s="2">
        <f t="shared" si="4"/>
        <v>1</v>
      </c>
      <c r="K80" s="2">
        <v>1</v>
      </c>
      <c r="L80" s="2">
        <f t="shared" si="5"/>
        <v>2.2590206982142518</v>
      </c>
      <c r="M80" s="2">
        <f t="shared" si="6"/>
        <v>-0.25</v>
      </c>
      <c r="N80" s="3">
        <f t="shared" si="7"/>
        <v>-18.431974893823622</v>
      </c>
    </row>
    <row r="81" spans="1:14" x14ac:dyDescent="0.35">
      <c r="A81" s="6" t="s">
        <v>63</v>
      </c>
      <c r="B81" s="7">
        <v>0.78967957</v>
      </c>
      <c r="C81" s="7">
        <v>0.14598854</v>
      </c>
      <c r="D81" s="7">
        <v>5.4091886999999996</v>
      </c>
      <c r="E81" s="7">
        <v>6.3310000000000002E-8</v>
      </c>
      <c r="F81" s="7">
        <v>0.50354728999999998</v>
      </c>
      <c r="G81" s="7">
        <v>1.0758118999999999</v>
      </c>
      <c r="H81" s="2" t="s">
        <v>17</v>
      </c>
      <c r="I81" s="2" t="s">
        <v>17</v>
      </c>
      <c r="J81" s="2">
        <f t="shared" si="4"/>
        <v>1</v>
      </c>
      <c r="K81" s="2">
        <v>1</v>
      </c>
      <c r="L81" s="2">
        <f t="shared" si="5"/>
        <v>2.2026905050442784</v>
      </c>
      <c r="M81" s="2">
        <f t="shared" si="6"/>
        <v>-0.25</v>
      </c>
      <c r="N81" s="3">
        <f t="shared" si="7"/>
        <v>-17.915410609352978</v>
      </c>
    </row>
    <row r="82" spans="1:14" x14ac:dyDescent="0.35">
      <c r="A82" s="1" t="s">
        <v>33</v>
      </c>
      <c r="B82" s="3">
        <v>0.77810939000000001</v>
      </c>
      <c r="C82" s="3">
        <v>0.89424265000000003</v>
      </c>
      <c r="D82" s="3">
        <v>0.87013227999999998</v>
      </c>
      <c r="E82" s="3">
        <v>0.38422812000000001</v>
      </c>
      <c r="F82" s="3">
        <v>-0.97457399</v>
      </c>
      <c r="G82" s="3">
        <v>2.5307928</v>
      </c>
      <c r="H82" s="2" t="s">
        <v>17</v>
      </c>
      <c r="I82" s="2" t="s">
        <v>10</v>
      </c>
      <c r="J82" s="2">
        <f t="shared" si="4"/>
        <v>1</v>
      </c>
      <c r="K82" s="2">
        <v>1</v>
      </c>
      <c r="L82" s="2">
        <f t="shared" si="5"/>
        <v>2.1773518484964582</v>
      </c>
      <c r="M82" s="2">
        <f t="shared" si="6"/>
        <v>-0.25</v>
      </c>
      <c r="N82" s="3">
        <f t="shared" si="7"/>
        <v>-17.677633516049251</v>
      </c>
    </row>
    <row r="83" spans="1:14" x14ac:dyDescent="0.35">
      <c r="A83" s="1" t="s">
        <v>41</v>
      </c>
      <c r="B83" s="3">
        <v>0.76043459999999996</v>
      </c>
      <c r="C83" s="3">
        <v>0.31567640000000002</v>
      </c>
      <c r="D83" s="3">
        <v>2.4089054999999999</v>
      </c>
      <c r="E83" s="3">
        <v>1.6000440000000001E-2</v>
      </c>
      <c r="F83" s="3">
        <v>0.14172023</v>
      </c>
      <c r="G83" s="3">
        <v>1.379149</v>
      </c>
      <c r="H83" s="2" t="s">
        <v>9</v>
      </c>
      <c r="I83" s="2" t="s">
        <v>17</v>
      </c>
      <c r="J83" s="2">
        <f t="shared" si="4"/>
        <v>1</v>
      </c>
      <c r="K83" s="2">
        <v>1</v>
      </c>
      <c r="L83" s="2">
        <f t="shared" si="5"/>
        <v>2.1392057173072732</v>
      </c>
      <c r="M83" s="2">
        <f t="shared" si="6"/>
        <v>-0.25</v>
      </c>
      <c r="N83" s="3">
        <f t="shared" si="7"/>
        <v>-17.313071028566441</v>
      </c>
    </row>
    <row r="84" spans="1:14" x14ac:dyDescent="0.35">
      <c r="A84" s="1" t="s">
        <v>65</v>
      </c>
      <c r="B84" s="3">
        <v>0.74665501999999995</v>
      </c>
      <c r="C84" s="3">
        <v>0.32288196000000002</v>
      </c>
      <c r="D84" s="3">
        <v>2.3124704999999999</v>
      </c>
      <c r="E84" s="3">
        <v>2.0751769999999999E-2</v>
      </c>
      <c r="F84" s="3">
        <v>0.113818</v>
      </c>
      <c r="G84" s="3">
        <v>1.3794919999999999</v>
      </c>
      <c r="H84" s="2" t="s">
        <v>17</v>
      </c>
      <c r="I84" s="2" t="s">
        <v>17</v>
      </c>
      <c r="J84" s="2">
        <f t="shared" si="4"/>
        <v>1</v>
      </c>
      <c r="K84" s="2">
        <v>1</v>
      </c>
      <c r="L84" s="2">
        <f t="shared" si="5"/>
        <v>2.1099305241442115</v>
      </c>
      <c r="M84" s="2">
        <f t="shared" si="6"/>
        <v>-0.25</v>
      </c>
      <c r="N84" s="3">
        <f t="shared" si="7"/>
        <v>-17.027732041145459</v>
      </c>
    </row>
    <row r="85" spans="1:14" x14ac:dyDescent="0.35">
      <c r="A85" s="1" t="s">
        <v>55</v>
      </c>
      <c r="B85" s="3">
        <v>0.72789910000000002</v>
      </c>
      <c r="C85" s="3">
        <v>0.59109796999999997</v>
      </c>
      <c r="D85" s="3">
        <v>1.2314356</v>
      </c>
      <c r="E85" s="3">
        <v>0.21815998</v>
      </c>
      <c r="F85" s="3">
        <v>-0.43063163999999998</v>
      </c>
      <c r="G85" s="3">
        <v>1.8864297999999999</v>
      </c>
      <c r="H85" s="2" t="s">
        <v>17</v>
      </c>
      <c r="I85" s="2" t="s">
        <v>10</v>
      </c>
      <c r="J85" s="2">
        <f t="shared" si="4"/>
        <v>1</v>
      </c>
      <c r="K85" s="2">
        <v>1</v>
      </c>
      <c r="L85" s="2">
        <f t="shared" si="5"/>
        <v>2.0707256470956197</v>
      </c>
      <c r="M85" s="2">
        <f t="shared" si="6"/>
        <v>-0.25</v>
      </c>
      <c r="N85" s="3">
        <f t="shared" si="7"/>
        <v>-16.637763172524</v>
      </c>
    </row>
    <row r="86" spans="1:14" x14ac:dyDescent="0.35">
      <c r="A86" s="1" t="s">
        <v>305</v>
      </c>
      <c r="B86" s="3">
        <v>0.70019215999999995</v>
      </c>
      <c r="C86" s="3">
        <v>0.23617178</v>
      </c>
      <c r="D86" s="3">
        <v>2.9647578999999999</v>
      </c>
      <c r="E86" s="3">
        <v>3.0292100000000001E-3</v>
      </c>
      <c r="F86" s="3">
        <v>0.23730397</v>
      </c>
      <c r="G86" s="3">
        <v>1.1630803000000001</v>
      </c>
      <c r="H86" s="2" t="s">
        <v>17</v>
      </c>
      <c r="I86" s="2" t="s">
        <v>17</v>
      </c>
      <c r="J86" s="2">
        <f t="shared" si="4"/>
        <v>1</v>
      </c>
      <c r="K86" s="2">
        <v>1</v>
      </c>
      <c r="L86" s="2">
        <f t="shared" si="5"/>
        <v>2.0141397073725038</v>
      </c>
      <c r="M86" s="2">
        <f t="shared" si="6"/>
        <v>-0.25</v>
      </c>
      <c r="N86" s="3">
        <f t="shared" si="7"/>
        <v>-16.058330577741909</v>
      </c>
    </row>
    <row r="87" spans="1:14" x14ac:dyDescent="0.35">
      <c r="A87" s="1" t="s">
        <v>161</v>
      </c>
      <c r="B87" s="3">
        <v>0.66299843000000003</v>
      </c>
      <c r="C87" s="3">
        <v>0.33465700999999998</v>
      </c>
      <c r="D87" s="3">
        <v>1.9811281999999999</v>
      </c>
      <c r="E87" s="3">
        <v>4.7576899999999998E-2</v>
      </c>
      <c r="F87" s="3">
        <v>7.0827399999999997E-3</v>
      </c>
      <c r="G87" s="3">
        <v>1.3189141</v>
      </c>
      <c r="H87" s="2" t="s">
        <v>17</v>
      </c>
      <c r="I87" s="2" t="s">
        <v>17</v>
      </c>
      <c r="J87" s="2">
        <f t="shared" si="4"/>
        <v>1</v>
      </c>
      <c r="K87" s="2">
        <v>1</v>
      </c>
      <c r="L87" s="2">
        <f t="shared" si="5"/>
        <v>1.9406023799357137</v>
      </c>
      <c r="M87" s="2">
        <f t="shared" si="6"/>
        <v>-0.25</v>
      </c>
      <c r="N87" s="3">
        <f t="shared" si="7"/>
        <v>-15.274164523081325</v>
      </c>
    </row>
    <row r="88" spans="1:14" x14ac:dyDescent="0.35">
      <c r="A88" s="1" t="s">
        <v>283</v>
      </c>
      <c r="B88" s="3">
        <v>0.63229626999999999</v>
      </c>
      <c r="C88" s="3">
        <v>0.14867475999999999</v>
      </c>
      <c r="D88" s="3">
        <v>4.2528823999999998</v>
      </c>
      <c r="E88" s="3">
        <v>2.1100000000000001E-5</v>
      </c>
      <c r="F88" s="3">
        <v>0.34089910000000001</v>
      </c>
      <c r="G88" s="3">
        <v>0.92369345000000003</v>
      </c>
      <c r="H88" s="2" t="s">
        <v>14</v>
      </c>
      <c r="I88" s="2" t="s">
        <v>14</v>
      </c>
      <c r="J88" s="2">
        <f t="shared" si="4"/>
        <v>1</v>
      </c>
      <c r="K88" s="2">
        <v>1</v>
      </c>
      <c r="L88" s="2">
        <f t="shared" si="5"/>
        <v>1.8819270340853762</v>
      </c>
      <c r="M88" s="2">
        <f t="shared" si="6"/>
        <v>-0.25</v>
      </c>
      <c r="N88" s="3">
        <f t="shared" si="7"/>
        <v>-14.621345820819442</v>
      </c>
    </row>
    <row r="89" spans="1:14" x14ac:dyDescent="0.35">
      <c r="A89" s="1" t="s">
        <v>73</v>
      </c>
      <c r="B89" s="3">
        <v>0.60851052999999999</v>
      </c>
      <c r="C89" s="3">
        <v>0.34021720999999999</v>
      </c>
      <c r="D89" s="3">
        <v>1.7885941999999999</v>
      </c>
      <c r="E89" s="3">
        <v>7.3680190000000007E-2</v>
      </c>
      <c r="F89" s="3">
        <v>-5.8302939999999998E-2</v>
      </c>
      <c r="G89" s="3">
        <v>1.2753239999999999</v>
      </c>
      <c r="H89" s="2" t="s">
        <v>9</v>
      </c>
      <c r="I89" s="2" t="s">
        <v>17</v>
      </c>
      <c r="J89" s="2">
        <f t="shared" si="4"/>
        <v>1</v>
      </c>
      <c r="K89" s="2">
        <v>1</v>
      </c>
      <c r="L89" s="2">
        <f t="shared" si="5"/>
        <v>1.8376921719306223</v>
      </c>
      <c r="M89" s="2">
        <f t="shared" si="6"/>
        <v>-0.25</v>
      </c>
      <c r="N89" s="3">
        <f t="shared" si="7"/>
        <v>-14.11213470844327</v>
      </c>
    </row>
    <row r="90" spans="1:14" x14ac:dyDescent="0.35">
      <c r="A90" s="4" t="s">
        <v>111</v>
      </c>
      <c r="B90" s="5">
        <v>0.59181539999999999</v>
      </c>
      <c r="C90" s="5">
        <v>0.17708871000000001</v>
      </c>
      <c r="D90" s="5">
        <v>3.3419148999999999</v>
      </c>
      <c r="E90" s="5">
        <v>8.3202999999999999E-4</v>
      </c>
      <c r="F90" s="5">
        <v>0.24472790999999999</v>
      </c>
      <c r="G90" s="5">
        <v>0.93890289000000005</v>
      </c>
      <c r="H90" s="2" t="s">
        <v>14</v>
      </c>
      <c r="I90" s="2" t="s">
        <v>14</v>
      </c>
      <c r="J90" s="2">
        <f t="shared" si="4"/>
        <v>1</v>
      </c>
      <c r="K90" s="2">
        <v>1</v>
      </c>
      <c r="L90" s="2">
        <f t="shared" si="5"/>
        <v>1.8072663504485644</v>
      </c>
      <c r="M90" s="2">
        <f t="shared" si="6"/>
        <v>-0.25</v>
      </c>
      <c r="N90" s="3">
        <f t="shared" si="7"/>
        <v>-13.752908294357324</v>
      </c>
    </row>
    <row r="91" spans="1:14" x14ac:dyDescent="0.35">
      <c r="A91" s="1" t="s">
        <v>139</v>
      </c>
      <c r="B91" s="3">
        <v>0.58549980000000001</v>
      </c>
      <c r="C91" s="3">
        <v>0.29513683000000002</v>
      </c>
      <c r="D91" s="3">
        <v>1.9838248999999999</v>
      </c>
      <c r="E91" s="3">
        <v>4.7275360000000002E-2</v>
      </c>
      <c r="F91" s="3">
        <v>7.0422499999999999E-3</v>
      </c>
      <c r="G91" s="3">
        <v>1.1639573999999999</v>
      </c>
      <c r="H91" s="2" t="s">
        <v>14</v>
      </c>
      <c r="I91" s="2" t="s">
        <v>14</v>
      </c>
      <c r="J91" s="2">
        <f t="shared" si="4"/>
        <v>1</v>
      </c>
      <c r="K91" s="2">
        <v>1</v>
      </c>
      <c r="L91" s="2">
        <f t="shared" si="5"/>
        <v>1.7958883463662885</v>
      </c>
      <c r="M91" s="2">
        <f t="shared" si="6"/>
        <v>-0.25</v>
      </c>
      <c r="N91" s="3">
        <f t="shared" si="7"/>
        <v>-13.61662520088711</v>
      </c>
    </row>
    <row r="92" spans="1:14" x14ac:dyDescent="0.35">
      <c r="A92" s="1" t="s">
        <v>31</v>
      </c>
      <c r="B92" s="3">
        <v>0.58264238999999995</v>
      </c>
      <c r="C92" s="3">
        <v>0.16411329</v>
      </c>
      <c r="D92" s="3">
        <v>3.5502449999999999</v>
      </c>
      <c r="E92" s="3">
        <v>3.8486999999999999E-4</v>
      </c>
      <c r="F92" s="3">
        <v>0.26098624999999998</v>
      </c>
      <c r="G92" s="3">
        <v>0.90429853000000004</v>
      </c>
      <c r="H92" s="2" t="s">
        <v>14</v>
      </c>
      <c r="I92" s="2" t="s">
        <v>14</v>
      </c>
      <c r="J92" s="2">
        <f t="shared" si="4"/>
        <v>1</v>
      </c>
      <c r="K92" s="2">
        <v>1</v>
      </c>
      <c r="L92" s="2">
        <f t="shared" si="5"/>
        <v>1.7907640815957426</v>
      </c>
      <c r="M92" s="2">
        <f t="shared" si="6"/>
        <v>-0.25</v>
      </c>
      <c r="N92" s="3">
        <f t="shared" si="7"/>
        <v>-13.554894975195475</v>
      </c>
    </row>
    <row r="93" spans="1:14" x14ac:dyDescent="0.35">
      <c r="A93" s="1" t="s">
        <v>99</v>
      </c>
      <c r="B93" s="3">
        <v>0.57436586000000001</v>
      </c>
      <c r="C93" s="3">
        <v>0.21062663000000001</v>
      </c>
      <c r="D93" s="3">
        <v>2.7269383999999999</v>
      </c>
      <c r="E93" s="3">
        <v>6.3924999999999997E-3</v>
      </c>
      <c r="F93" s="3">
        <v>0.16154524000000001</v>
      </c>
      <c r="G93" s="3">
        <v>0.98718647000000004</v>
      </c>
      <c r="H93" s="2" t="s">
        <v>14</v>
      </c>
      <c r="I93" s="2" t="s">
        <v>14</v>
      </c>
      <c r="J93" s="2">
        <f t="shared" si="4"/>
        <v>1</v>
      </c>
      <c r="K93" s="2">
        <v>1</v>
      </c>
      <c r="L93" s="2">
        <f t="shared" si="5"/>
        <v>1.7760039346080769</v>
      </c>
      <c r="M93" s="2">
        <f t="shared" si="6"/>
        <v>-0.25</v>
      </c>
      <c r="N93" s="3">
        <f t="shared" si="7"/>
        <v>-13.375843422110156</v>
      </c>
    </row>
    <row r="94" spans="1:14" x14ac:dyDescent="0.35">
      <c r="A94" s="1" t="s">
        <v>323</v>
      </c>
      <c r="B94" s="3">
        <v>0.56421690999999996</v>
      </c>
      <c r="C94" s="3">
        <v>0.70061430999999996</v>
      </c>
      <c r="D94" s="3">
        <v>0.80531741000000001</v>
      </c>
      <c r="E94" s="3">
        <v>0.42063654</v>
      </c>
      <c r="F94" s="3">
        <v>-0.80896190999999995</v>
      </c>
      <c r="G94" s="3">
        <v>1.9373956999999999</v>
      </c>
      <c r="H94" s="2" t="s">
        <v>17</v>
      </c>
      <c r="I94" s="2" t="s">
        <v>17</v>
      </c>
      <c r="J94" s="2">
        <f t="shared" si="4"/>
        <v>1</v>
      </c>
      <c r="K94" s="2">
        <v>1</v>
      </c>
      <c r="L94" s="2">
        <f t="shared" si="5"/>
        <v>1.7580705160898886</v>
      </c>
      <c r="M94" s="2">
        <f t="shared" si="6"/>
        <v>-0.25</v>
      </c>
      <c r="N94" s="3">
        <f t="shared" si="7"/>
        <v>-13.155778302955589</v>
      </c>
    </row>
    <row r="95" spans="1:14" x14ac:dyDescent="0.35">
      <c r="A95" s="1" t="s">
        <v>231</v>
      </c>
      <c r="B95" s="3">
        <v>0.55915789000000005</v>
      </c>
      <c r="C95" s="3">
        <v>0.16550819999999999</v>
      </c>
      <c r="D95" s="3">
        <v>3.3784301999999999</v>
      </c>
      <c r="E95" s="3">
        <v>7.2900999999999999E-4</v>
      </c>
      <c r="F95" s="3">
        <v>0.23476779</v>
      </c>
      <c r="G95" s="3">
        <v>0.883548</v>
      </c>
      <c r="H95" s="2" t="s">
        <v>14</v>
      </c>
      <c r="I95" s="2" t="s">
        <v>14</v>
      </c>
      <c r="J95" s="2">
        <f t="shared" si="4"/>
        <v>1</v>
      </c>
      <c r="K95" s="2">
        <v>1</v>
      </c>
      <c r="L95" s="2">
        <f t="shared" si="5"/>
        <v>1.7491988620467156</v>
      </c>
      <c r="M95" s="2">
        <f t="shared" si="6"/>
        <v>-0.25</v>
      </c>
      <c r="N95" s="3">
        <f t="shared" si="7"/>
        <v>-13.045872151816607</v>
      </c>
    </row>
    <row r="96" spans="1:14" x14ac:dyDescent="0.35">
      <c r="A96" s="1" t="s">
        <v>219</v>
      </c>
      <c r="B96" s="3">
        <v>0.53302559000000005</v>
      </c>
      <c r="C96" s="3">
        <v>0.38783040000000002</v>
      </c>
      <c r="D96" s="3">
        <v>1.3743780000000001</v>
      </c>
      <c r="E96" s="3">
        <v>0.16932435000000001</v>
      </c>
      <c r="F96" s="3">
        <v>-0.22710804000000001</v>
      </c>
      <c r="G96" s="3">
        <v>1.2931592000000001</v>
      </c>
      <c r="H96" s="2" t="s">
        <v>17</v>
      </c>
      <c r="I96" s="2" t="s">
        <v>10</v>
      </c>
      <c r="J96" s="2">
        <f t="shared" si="4"/>
        <v>1</v>
      </c>
      <c r="K96" s="2">
        <v>1</v>
      </c>
      <c r="L96" s="2">
        <f t="shared" si="5"/>
        <v>1.7040803652493226</v>
      </c>
      <c r="M96" s="2">
        <f t="shared" si="6"/>
        <v>-0.25</v>
      </c>
      <c r="N96" s="3">
        <f t="shared" si="7"/>
        <v>-12.475934617824535</v>
      </c>
    </row>
    <row r="97" spans="1:14" x14ac:dyDescent="0.35">
      <c r="A97" s="4" t="s">
        <v>107</v>
      </c>
      <c r="B97" s="5">
        <v>0.51958073000000005</v>
      </c>
      <c r="C97" s="5">
        <v>0.1274508</v>
      </c>
      <c r="D97" s="5">
        <v>4.0767161999999999</v>
      </c>
      <c r="E97" s="5">
        <v>4.5680000000000003E-5</v>
      </c>
      <c r="F97" s="5">
        <v>0.26978175999999998</v>
      </c>
      <c r="G97" s="5">
        <v>0.76937971000000005</v>
      </c>
      <c r="H97" s="2" t="s">
        <v>14</v>
      </c>
      <c r="I97" s="2" t="s">
        <v>14</v>
      </c>
      <c r="J97" s="2">
        <f t="shared" si="4"/>
        <v>1</v>
      </c>
      <c r="K97" s="2">
        <v>1</v>
      </c>
      <c r="L97" s="2">
        <f t="shared" si="5"/>
        <v>1.681322573785115</v>
      </c>
      <c r="M97" s="2">
        <f t="shared" si="6"/>
        <v>-0.25</v>
      </c>
      <c r="N97" s="3">
        <f t="shared" si="7"/>
        <v>-12.181252448775037</v>
      </c>
    </row>
    <row r="98" spans="1:14" x14ac:dyDescent="0.35">
      <c r="A98" s="1" t="s">
        <v>49</v>
      </c>
      <c r="B98" s="3">
        <v>0.51889715000000003</v>
      </c>
      <c r="C98" s="3">
        <v>0.58602335999999999</v>
      </c>
      <c r="D98" s="3">
        <v>0.88545472999999997</v>
      </c>
      <c r="E98" s="3">
        <v>0.37591142999999999</v>
      </c>
      <c r="F98" s="3">
        <v>-0.62968751999999995</v>
      </c>
      <c r="G98" s="3">
        <v>1.6674818</v>
      </c>
      <c r="H98" s="2" t="s">
        <v>17</v>
      </c>
      <c r="I98" s="2" t="s">
        <v>17</v>
      </c>
      <c r="J98" s="2">
        <f t="shared" si="4"/>
        <v>1</v>
      </c>
      <c r="K98" s="2">
        <v>1</v>
      </c>
      <c r="L98" s="2">
        <f t="shared" si="5"/>
        <v>1.680173648036198</v>
      </c>
      <c r="M98" s="2">
        <f t="shared" si="6"/>
        <v>-0.25</v>
      </c>
      <c r="N98" s="3">
        <f t="shared" si="7"/>
        <v>-12.166243381461516</v>
      </c>
    </row>
    <row r="99" spans="1:14" x14ac:dyDescent="0.35">
      <c r="A99" s="1" t="s">
        <v>59</v>
      </c>
      <c r="B99" s="3">
        <v>0.50103971000000003</v>
      </c>
      <c r="C99" s="3">
        <v>0.19858039999999999</v>
      </c>
      <c r="D99" s="3">
        <v>2.5231075000000001</v>
      </c>
      <c r="E99" s="3">
        <v>1.163228E-2</v>
      </c>
      <c r="F99" s="3">
        <v>0.11182926999999999</v>
      </c>
      <c r="G99" s="3">
        <v>0.89025014999999996</v>
      </c>
      <c r="H99" s="2" t="s">
        <v>14</v>
      </c>
      <c r="I99" s="2" t="s">
        <v>14</v>
      </c>
      <c r="J99" s="2">
        <f t="shared" si="4"/>
        <v>1</v>
      </c>
      <c r="K99" s="2">
        <v>1</v>
      </c>
      <c r="L99" s="2">
        <f t="shared" si="5"/>
        <v>1.6504363541326856</v>
      </c>
      <c r="M99" s="2">
        <f t="shared" si="6"/>
        <v>-0.25</v>
      </c>
      <c r="N99" s="3">
        <f t="shared" si="7"/>
        <v>-11.773245281987133</v>
      </c>
    </row>
    <row r="100" spans="1:14" x14ac:dyDescent="0.35">
      <c r="A100" s="1" t="s">
        <v>143</v>
      </c>
      <c r="B100" s="3">
        <v>0.47997625999999999</v>
      </c>
      <c r="C100" s="3">
        <v>0.20725044000000001</v>
      </c>
      <c r="D100" s="3">
        <v>2.3159239999999999</v>
      </c>
      <c r="E100" s="3">
        <v>2.0562420000000001E-2</v>
      </c>
      <c r="F100" s="3">
        <v>7.3772859999999996E-2</v>
      </c>
      <c r="G100" s="3">
        <v>0.88617966000000004</v>
      </c>
      <c r="H100" s="2" t="s">
        <v>17</v>
      </c>
      <c r="I100" s="2" t="s">
        <v>17</v>
      </c>
      <c r="J100" s="2">
        <f t="shared" si="4"/>
        <v>1</v>
      </c>
      <c r="K100" s="2">
        <v>1</v>
      </c>
      <c r="L100" s="2">
        <f t="shared" si="5"/>
        <v>1.6160360370419815</v>
      </c>
      <c r="M100" s="2">
        <f t="shared" si="6"/>
        <v>-0.25</v>
      </c>
      <c r="N100" s="3">
        <f t="shared" si="7"/>
        <v>-11.307429939443015</v>
      </c>
    </row>
    <row r="101" spans="1:14" x14ac:dyDescent="0.35">
      <c r="A101" s="4" t="s">
        <v>85</v>
      </c>
      <c r="B101" s="5">
        <v>0.46750758999999997</v>
      </c>
      <c r="C101" s="5">
        <v>0.17910455</v>
      </c>
      <c r="D101" s="5">
        <v>2.6102495999999999</v>
      </c>
      <c r="E101" s="5">
        <v>9.0476199999999993E-3</v>
      </c>
      <c r="F101" s="5">
        <v>0.11646912</v>
      </c>
      <c r="G101" s="5">
        <v>0.81854605000000003</v>
      </c>
      <c r="H101" s="2" t="s">
        <v>14</v>
      </c>
      <c r="I101" s="2" t="s">
        <v>14</v>
      </c>
      <c r="J101" s="2">
        <f t="shared" si="4"/>
        <v>1</v>
      </c>
      <c r="K101" s="2">
        <v>1</v>
      </c>
      <c r="L101" s="2">
        <f t="shared" si="5"/>
        <v>1.5960113172320483</v>
      </c>
      <c r="M101" s="2">
        <f t="shared" si="6"/>
        <v>-0.25</v>
      </c>
      <c r="N101" s="3">
        <f t="shared" si="7"/>
        <v>-11.030528993458343</v>
      </c>
    </row>
    <row r="102" spans="1:14" x14ac:dyDescent="0.35">
      <c r="A102" s="1" t="s">
        <v>259</v>
      </c>
      <c r="B102" s="3">
        <v>0.46511521</v>
      </c>
      <c r="C102" s="3">
        <v>0.19588117999999999</v>
      </c>
      <c r="D102" s="3">
        <v>2.3744762000000001</v>
      </c>
      <c r="E102" s="3">
        <v>1.7573869999999998E-2</v>
      </c>
      <c r="F102" s="3">
        <v>8.1195149999999994E-2</v>
      </c>
      <c r="G102" s="3">
        <v>0.84903527999999995</v>
      </c>
      <c r="H102" s="2" t="s">
        <v>14</v>
      </c>
      <c r="I102" s="2" t="s">
        <v>14</v>
      </c>
      <c r="J102" s="2">
        <f t="shared" si="4"/>
        <v>1</v>
      </c>
      <c r="K102" s="2">
        <v>1</v>
      </c>
      <c r="L102" s="2">
        <f t="shared" si="5"/>
        <v>1.5921976154078847</v>
      </c>
      <c r="M102" s="2">
        <f t="shared" si="6"/>
        <v>-0.25</v>
      </c>
      <c r="N102" s="3">
        <f t="shared" si="7"/>
        <v>-10.977300881549601</v>
      </c>
    </row>
    <row r="103" spans="1:14" x14ac:dyDescent="0.35">
      <c r="A103" s="1" t="s">
        <v>321</v>
      </c>
      <c r="B103" s="3">
        <v>0.43166975000000002</v>
      </c>
      <c r="C103" s="3">
        <v>0.21988595</v>
      </c>
      <c r="D103" s="3">
        <v>1.9631529000000001</v>
      </c>
      <c r="E103" s="3">
        <v>4.9628409999999998E-2</v>
      </c>
      <c r="F103" s="3">
        <v>7.0120000000000002E-4</v>
      </c>
      <c r="G103" s="3">
        <v>0.86263829999999997</v>
      </c>
      <c r="H103" s="2" t="s">
        <v>17</v>
      </c>
      <c r="I103" s="2" t="s">
        <v>17</v>
      </c>
      <c r="J103" s="2">
        <f t="shared" si="4"/>
        <v>1</v>
      </c>
      <c r="K103" s="2">
        <v>1</v>
      </c>
      <c r="L103" s="2">
        <f t="shared" si="5"/>
        <v>1.5398265034784717</v>
      </c>
      <c r="M103" s="2">
        <f t="shared" si="6"/>
        <v>-0.25</v>
      </c>
      <c r="N103" s="3">
        <f t="shared" si="7"/>
        <v>-10.229829013168146</v>
      </c>
    </row>
    <row r="104" spans="1:14" x14ac:dyDescent="0.35">
      <c r="A104" s="1" t="s">
        <v>83</v>
      </c>
      <c r="B104" s="3">
        <v>0.4006091</v>
      </c>
      <c r="C104" s="3">
        <v>0.27188721999999999</v>
      </c>
      <c r="D104" s="3">
        <v>1.4734385000000001</v>
      </c>
      <c r="E104" s="3">
        <v>0.14063282999999999</v>
      </c>
      <c r="F104" s="3">
        <v>-0.13228006</v>
      </c>
      <c r="G104" s="3">
        <v>0.93349826999999996</v>
      </c>
      <c r="H104" s="2" t="s">
        <v>14</v>
      </c>
      <c r="I104" s="2" t="s">
        <v>14</v>
      </c>
      <c r="J104" s="2">
        <f t="shared" si="4"/>
        <v>1</v>
      </c>
      <c r="K104" s="2">
        <v>1</v>
      </c>
      <c r="L104" s="2">
        <f t="shared" si="5"/>
        <v>1.4927336448563762</v>
      </c>
      <c r="M104" s="2">
        <f t="shared" si="6"/>
        <v>-0.25</v>
      </c>
      <c r="N104" s="3">
        <f t="shared" si="7"/>
        <v>-9.5300355591866115</v>
      </c>
    </row>
    <row r="105" spans="1:14" x14ac:dyDescent="0.35">
      <c r="A105" s="1" t="s">
        <v>153</v>
      </c>
      <c r="B105" s="3">
        <v>0.38730991999999997</v>
      </c>
      <c r="C105" s="3">
        <v>0.52156102999999998</v>
      </c>
      <c r="D105" s="3">
        <v>0.74259750999999996</v>
      </c>
      <c r="E105" s="3">
        <v>0.4577254</v>
      </c>
      <c r="F105" s="3">
        <v>-0.63493091000000002</v>
      </c>
      <c r="G105" s="3">
        <v>1.4095508000000001</v>
      </c>
      <c r="H105" s="2" t="s">
        <v>17</v>
      </c>
      <c r="I105" s="2" t="s">
        <v>17</v>
      </c>
      <c r="J105" s="2">
        <f t="shared" si="4"/>
        <v>1</v>
      </c>
      <c r="K105" s="2">
        <v>1</v>
      </c>
      <c r="L105" s="2">
        <f t="shared" si="5"/>
        <v>1.4730129367080418</v>
      </c>
      <c r="M105" s="2">
        <f t="shared" si="6"/>
        <v>-0.25</v>
      </c>
      <c r="N105" s="3">
        <f t="shared" si="7"/>
        <v>-9.2287408797909531</v>
      </c>
    </row>
    <row r="106" spans="1:14" x14ac:dyDescent="0.35">
      <c r="A106" s="1" t="s">
        <v>237</v>
      </c>
      <c r="B106" s="3">
        <v>0.36966589</v>
      </c>
      <c r="C106" s="3">
        <v>0.29546853000000001</v>
      </c>
      <c r="D106" s="3">
        <v>1.2511175999999999</v>
      </c>
      <c r="E106" s="3">
        <v>0.21089157</v>
      </c>
      <c r="F106" s="3">
        <v>-0.20944178999999999</v>
      </c>
      <c r="G106" s="3">
        <v>0.94877356999999996</v>
      </c>
      <c r="H106" s="2" t="s">
        <v>14</v>
      </c>
      <c r="I106" s="2" t="s">
        <v>14</v>
      </c>
      <c r="J106" s="2">
        <f t="shared" si="4"/>
        <v>1</v>
      </c>
      <c r="K106" s="2">
        <v>1</v>
      </c>
      <c r="L106" s="2">
        <f t="shared" si="5"/>
        <v>1.4472509928471606</v>
      </c>
      <c r="M106" s="2">
        <f t="shared" si="6"/>
        <v>-0.25</v>
      </c>
      <c r="N106" s="3">
        <f t="shared" si="7"/>
        <v>-8.8274638075764074</v>
      </c>
    </row>
    <row r="107" spans="1:14" x14ac:dyDescent="0.35">
      <c r="A107" s="1" t="s">
        <v>71</v>
      </c>
      <c r="B107" s="3">
        <v>0.36415519000000002</v>
      </c>
      <c r="C107" s="3">
        <v>0.69159504000000005</v>
      </c>
      <c r="D107" s="3">
        <v>0.52654394999999998</v>
      </c>
      <c r="E107" s="3">
        <v>0.59851032000000004</v>
      </c>
      <c r="F107" s="3">
        <v>-0.99134619000000002</v>
      </c>
      <c r="G107" s="3">
        <v>1.7196566</v>
      </c>
      <c r="H107" s="2" t="s">
        <v>9</v>
      </c>
      <c r="I107" s="2" t="s">
        <v>17</v>
      </c>
      <c r="J107" s="2">
        <f t="shared" si="4"/>
        <v>1</v>
      </c>
      <c r="K107" s="2">
        <v>1</v>
      </c>
      <c r="L107" s="2">
        <f t="shared" si="5"/>
        <v>1.4392975614155237</v>
      </c>
      <c r="M107" s="2">
        <f t="shared" si="6"/>
        <v>-0.25</v>
      </c>
      <c r="N107" s="3">
        <f t="shared" si="7"/>
        <v>-8.7017711218223432</v>
      </c>
    </row>
    <row r="108" spans="1:14" x14ac:dyDescent="0.35">
      <c r="A108" s="1" t="s">
        <v>27</v>
      </c>
      <c r="B108" s="3">
        <v>0.34564622</v>
      </c>
      <c r="C108" s="3">
        <v>0.16667594999999999</v>
      </c>
      <c r="D108" s="3">
        <v>2.0737619</v>
      </c>
      <c r="E108" s="3">
        <v>3.8101429999999999E-2</v>
      </c>
      <c r="F108" s="3">
        <v>1.8967370000000001E-2</v>
      </c>
      <c r="G108" s="3">
        <v>0.67232508000000002</v>
      </c>
      <c r="H108" s="2" t="s">
        <v>14</v>
      </c>
      <c r="I108" s="2" t="s">
        <v>14</v>
      </c>
      <c r="J108" s="2">
        <f t="shared" si="4"/>
        <v>1</v>
      </c>
      <c r="K108" s="2">
        <v>1</v>
      </c>
      <c r="L108" s="2">
        <f t="shared" si="5"/>
        <v>1.4129026706807628</v>
      </c>
      <c r="M108" s="2">
        <f t="shared" si="6"/>
        <v>-0.25</v>
      </c>
      <c r="N108" s="3">
        <f t="shared" si="7"/>
        <v>-8.2783331574421641</v>
      </c>
    </row>
    <row r="109" spans="1:14" x14ac:dyDescent="0.35">
      <c r="A109" s="1" t="s">
        <v>103</v>
      </c>
      <c r="B109" s="3">
        <v>0.33079273999999997</v>
      </c>
      <c r="C109" s="3">
        <v>0.22173519</v>
      </c>
      <c r="D109" s="3">
        <v>1.4918369</v>
      </c>
      <c r="E109" s="3">
        <v>0.13574190999999999</v>
      </c>
      <c r="F109" s="3">
        <v>-0.10380025</v>
      </c>
      <c r="G109" s="3">
        <v>0.76538572999999999</v>
      </c>
      <c r="H109" s="2" t="s">
        <v>14</v>
      </c>
      <c r="I109" s="2" t="s">
        <v>14</v>
      </c>
      <c r="J109" s="2">
        <f t="shared" si="4"/>
        <v>1</v>
      </c>
      <c r="K109" s="2">
        <v>1</v>
      </c>
      <c r="L109" s="2">
        <f t="shared" si="5"/>
        <v>1.3920712417211707</v>
      </c>
      <c r="M109" s="2">
        <f t="shared" si="6"/>
        <v>-0.25</v>
      </c>
      <c r="N109" s="3">
        <f t="shared" si="7"/>
        <v>-7.9371035075710754</v>
      </c>
    </row>
    <row r="110" spans="1:14" x14ac:dyDescent="0.35">
      <c r="A110" s="1" t="s">
        <v>301</v>
      </c>
      <c r="B110" s="3">
        <v>0.30841759000000002</v>
      </c>
      <c r="C110" s="3">
        <v>0.44824067000000001</v>
      </c>
      <c r="D110" s="3">
        <v>0.68806248000000003</v>
      </c>
      <c r="E110" s="3">
        <v>0.49141343999999998</v>
      </c>
      <c r="F110" s="3">
        <v>-0.57011798000000002</v>
      </c>
      <c r="G110" s="3">
        <v>1.1869531</v>
      </c>
      <c r="H110" s="2" t="s">
        <v>17</v>
      </c>
      <c r="I110" s="2" t="s">
        <v>17</v>
      </c>
      <c r="J110" s="2">
        <f t="shared" si="4"/>
        <v>1</v>
      </c>
      <c r="K110" s="2">
        <v>1</v>
      </c>
      <c r="L110" s="2">
        <f t="shared" si="5"/>
        <v>1.3612693227201138</v>
      </c>
      <c r="M110" s="2">
        <f t="shared" si="6"/>
        <v>-0.25</v>
      </c>
      <c r="N110" s="3">
        <f t="shared" si="7"/>
        <v>-7.4206801934110223</v>
      </c>
    </row>
    <row r="111" spans="1:14" x14ac:dyDescent="0.35">
      <c r="A111" s="1" t="s">
        <v>241</v>
      </c>
      <c r="B111" s="3">
        <v>0.30379286</v>
      </c>
      <c r="C111" s="3">
        <v>0.51195921</v>
      </c>
      <c r="D111" s="3">
        <v>0.59339271000000005</v>
      </c>
      <c r="E111" s="3">
        <v>0.55291836999999999</v>
      </c>
      <c r="F111" s="3">
        <v>-0.69962875999999996</v>
      </c>
      <c r="G111" s="3">
        <v>1.3072144999999999</v>
      </c>
      <c r="H111" s="2" t="s">
        <v>17</v>
      </c>
      <c r="I111" s="2" t="s">
        <v>17</v>
      </c>
      <c r="J111" s="2">
        <f t="shared" si="4"/>
        <v>1</v>
      </c>
      <c r="K111" s="2">
        <v>1</v>
      </c>
      <c r="L111" s="2">
        <f t="shared" si="5"/>
        <v>1.3549883547306367</v>
      </c>
      <c r="M111" s="2">
        <f t="shared" si="6"/>
        <v>-0.25</v>
      </c>
      <c r="N111" s="3">
        <f t="shared" si="7"/>
        <v>-7.3135797020624445</v>
      </c>
    </row>
    <row r="112" spans="1:14" x14ac:dyDescent="0.35">
      <c r="A112" s="1" t="s">
        <v>47</v>
      </c>
      <c r="B112" s="3">
        <v>0.29423724000000001</v>
      </c>
      <c r="C112" s="3">
        <v>0.20334506999999999</v>
      </c>
      <c r="D112" s="3">
        <v>1.4469848000000001</v>
      </c>
      <c r="E112" s="3">
        <v>0.14790117</v>
      </c>
      <c r="F112" s="3">
        <v>-0.10431178000000001</v>
      </c>
      <c r="G112" s="3">
        <v>0.69278625000000005</v>
      </c>
      <c r="H112" s="2" t="s">
        <v>17</v>
      </c>
      <c r="I112" s="2" t="s">
        <v>17</v>
      </c>
      <c r="J112" s="2">
        <f t="shared" si="4"/>
        <v>1</v>
      </c>
      <c r="K112" s="2">
        <v>1</v>
      </c>
      <c r="L112" s="2">
        <f t="shared" si="5"/>
        <v>1.3421022662429529</v>
      </c>
      <c r="M112" s="2">
        <f t="shared" si="6"/>
        <v>-0.25</v>
      </c>
      <c r="N112" s="3">
        <f t="shared" si="7"/>
        <v>-7.0918959639119761</v>
      </c>
    </row>
    <row r="113" spans="1:14" x14ac:dyDescent="0.35">
      <c r="A113" s="1" t="s">
        <v>177</v>
      </c>
      <c r="B113" s="3">
        <v>0.28049693999999997</v>
      </c>
      <c r="C113" s="3">
        <v>0.54182757000000004</v>
      </c>
      <c r="D113" s="3">
        <v>0.51768672999999998</v>
      </c>
      <c r="E113" s="3">
        <v>0.60467685999999998</v>
      </c>
      <c r="F113" s="3">
        <v>-0.78146557999999999</v>
      </c>
      <c r="G113" s="3">
        <v>1.3424594999999999</v>
      </c>
      <c r="H113" s="2" t="s">
        <v>14</v>
      </c>
      <c r="I113" s="2" t="s">
        <v>14</v>
      </c>
      <c r="J113" s="2">
        <f t="shared" si="4"/>
        <v>1</v>
      </c>
      <c r="K113" s="2">
        <v>1</v>
      </c>
      <c r="L113" s="2">
        <f t="shared" si="5"/>
        <v>1.323787491866478</v>
      </c>
      <c r="M113" s="2">
        <f t="shared" si="6"/>
        <v>-0.25</v>
      </c>
      <c r="N113" s="3">
        <f t="shared" si="7"/>
        <v>-6.7722008845126354</v>
      </c>
    </row>
    <row r="114" spans="1:14" x14ac:dyDescent="0.35">
      <c r="A114" s="4" t="s">
        <v>151</v>
      </c>
      <c r="B114" s="5">
        <v>0.27528638999999999</v>
      </c>
      <c r="C114" s="5">
        <v>0.11744302</v>
      </c>
      <c r="D114" s="5">
        <v>2.3439996000000001</v>
      </c>
      <c r="E114" s="5">
        <v>1.9078189999999998E-2</v>
      </c>
      <c r="F114" s="5">
        <v>4.5102299999999998E-2</v>
      </c>
      <c r="G114" s="5">
        <v>0.50547048000000006</v>
      </c>
      <c r="H114" s="2" t="s">
        <v>14</v>
      </c>
      <c r="I114" s="2" t="s">
        <v>14</v>
      </c>
      <c r="J114" s="2">
        <f t="shared" si="4"/>
        <v>1</v>
      </c>
      <c r="K114" s="2">
        <v>1</v>
      </c>
      <c r="L114" s="2">
        <f t="shared" si="5"/>
        <v>1.3169077700831688</v>
      </c>
      <c r="M114" s="2">
        <f t="shared" si="6"/>
        <v>-0.25</v>
      </c>
      <c r="N114" s="3">
        <f t="shared" si="7"/>
        <v>-6.6506797255167065</v>
      </c>
    </row>
    <row r="115" spans="1:14" x14ac:dyDescent="0.35">
      <c r="A115" s="1" t="s">
        <v>291</v>
      </c>
      <c r="B115" s="3">
        <v>0.27154731999999998</v>
      </c>
      <c r="C115" s="3">
        <v>0.87239959</v>
      </c>
      <c r="D115" s="3">
        <v>0.31126483999999999</v>
      </c>
      <c r="E115" s="3">
        <v>0.75559929000000003</v>
      </c>
      <c r="F115" s="3">
        <v>-1.4383245</v>
      </c>
      <c r="G115" s="3">
        <v>1.9814191000000001</v>
      </c>
      <c r="H115" s="2" t="s">
        <v>17</v>
      </c>
      <c r="I115" s="2" t="s">
        <v>10</v>
      </c>
      <c r="J115" s="2">
        <f t="shared" si="4"/>
        <v>1</v>
      </c>
      <c r="K115" s="2">
        <v>1</v>
      </c>
      <c r="L115" s="2">
        <f t="shared" si="5"/>
        <v>1.3119929538941915</v>
      </c>
      <c r="M115" s="2">
        <f t="shared" si="6"/>
        <v>-0.25</v>
      </c>
      <c r="N115" s="3">
        <f t="shared" si="7"/>
        <v>-6.5633790182019318</v>
      </c>
    </row>
    <row r="116" spans="1:14" x14ac:dyDescent="0.35">
      <c r="A116" s="1" t="s">
        <v>91</v>
      </c>
      <c r="B116" s="3">
        <v>0.27002059</v>
      </c>
      <c r="C116" s="3">
        <v>0.23535519999999999</v>
      </c>
      <c r="D116" s="3">
        <v>1.1472897</v>
      </c>
      <c r="E116" s="3">
        <v>0.25126193000000002</v>
      </c>
      <c r="F116" s="3">
        <v>-0.19126713000000001</v>
      </c>
      <c r="G116" s="3">
        <v>0.73130830999999996</v>
      </c>
      <c r="H116" s="2" t="s">
        <v>14</v>
      </c>
      <c r="I116" s="2" t="s">
        <v>14</v>
      </c>
      <c r="J116" s="2">
        <f t="shared" si="4"/>
        <v>1</v>
      </c>
      <c r="K116" s="2">
        <v>1</v>
      </c>
      <c r="L116" s="2">
        <f t="shared" si="5"/>
        <v>1.3099914231789684</v>
      </c>
      <c r="M116" s="2">
        <f t="shared" si="6"/>
        <v>-0.25</v>
      </c>
      <c r="N116" s="3">
        <f t="shared" si="7"/>
        <v>-6.5277090882530757</v>
      </c>
    </row>
    <row r="117" spans="1:14" x14ac:dyDescent="0.35">
      <c r="A117" s="1" t="s">
        <v>227</v>
      </c>
      <c r="B117" s="3">
        <v>0.23198466000000001</v>
      </c>
      <c r="C117" s="3">
        <v>0.3827506</v>
      </c>
      <c r="D117" s="3">
        <v>0.60609875000000002</v>
      </c>
      <c r="E117" s="3">
        <v>0.54444917999999998</v>
      </c>
      <c r="F117" s="3">
        <v>-0.51819272999999999</v>
      </c>
      <c r="G117" s="3">
        <v>0.98216205000000001</v>
      </c>
      <c r="H117" s="2" t="s">
        <v>9</v>
      </c>
      <c r="I117" s="2" t="s">
        <v>17</v>
      </c>
      <c r="J117" s="2">
        <f t="shared" si="4"/>
        <v>1</v>
      </c>
      <c r="K117" s="2">
        <v>1</v>
      </c>
      <c r="L117" s="2">
        <f t="shared" si="5"/>
        <v>1.2611003834000691</v>
      </c>
      <c r="M117" s="2">
        <f t="shared" si="6"/>
        <v>-0.25</v>
      </c>
      <c r="N117" s="3">
        <f t="shared" si="7"/>
        <v>-5.6346433658713835</v>
      </c>
    </row>
    <row r="118" spans="1:14" x14ac:dyDescent="0.35">
      <c r="A118" s="1" t="s">
        <v>279</v>
      </c>
      <c r="B118" s="3">
        <v>0.22792898</v>
      </c>
      <c r="C118" s="3">
        <v>0.39518235000000002</v>
      </c>
      <c r="D118" s="3">
        <v>0.57676912000000002</v>
      </c>
      <c r="E118" s="3">
        <v>0.56409544</v>
      </c>
      <c r="F118" s="3">
        <v>-0.54661420000000005</v>
      </c>
      <c r="G118" s="3">
        <v>1.0024721999999999</v>
      </c>
      <c r="H118" s="2" t="s">
        <v>14</v>
      </c>
      <c r="I118" s="2" t="s">
        <v>14</v>
      </c>
      <c r="J118" s="2">
        <f t="shared" si="4"/>
        <v>1</v>
      </c>
      <c r="K118" s="2">
        <v>1</v>
      </c>
      <c r="L118" s="2">
        <f t="shared" si="5"/>
        <v>1.255996121420204</v>
      </c>
      <c r="M118" s="2">
        <f t="shared" si="6"/>
        <v>-0.25</v>
      </c>
      <c r="N118" s="3">
        <f t="shared" si="7"/>
        <v>-5.5389159216887247</v>
      </c>
    </row>
    <row r="119" spans="1:14" x14ac:dyDescent="0.35">
      <c r="A119" s="1" t="s">
        <v>215</v>
      </c>
      <c r="B119" s="3">
        <v>0.22770340999999999</v>
      </c>
      <c r="C119" s="3">
        <v>0.59199064999999995</v>
      </c>
      <c r="D119" s="3">
        <v>0.38464020999999998</v>
      </c>
      <c r="E119" s="3">
        <v>0.70050400000000002</v>
      </c>
      <c r="F119" s="3">
        <v>-0.93257694000000002</v>
      </c>
      <c r="G119" s="3">
        <v>1.3879838</v>
      </c>
      <c r="H119" s="2" t="s">
        <v>17</v>
      </c>
      <c r="I119" s="2" t="s">
        <v>10</v>
      </c>
      <c r="J119" s="2">
        <f t="shared" si="4"/>
        <v>1</v>
      </c>
      <c r="K119" s="2">
        <v>1</v>
      </c>
      <c r="L119" s="2">
        <f t="shared" si="5"/>
        <v>1.25571283832638</v>
      </c>
      <c r="M119" s="2">
        <f t="shared" si="6"/>
        <v>-0.25</v>
      </c>
      <c r="N119" s="3">
        <f t="shared" si="7"/>
        <v>-5.5335888748035078</v>
      </c>
    </row>
    <row r="120" spans="1:14" x14ac:dyDescent="0.35">
      <c r="A120" s="1" t="s">
        <v>147</v>
      </c>
      <c r="B120" s="3">
        <v>0.22634028</v>
      </c>
      <c r="C120" s="3">
        <v>0.37025043000000002</v>
      </c>
      <c r="D120" s="3">
        <v>0.61131672000000004</v>
      </c>
      <c r="E120" s="3">
        <v>0.54098992000000001</v>
      </c>
      <c r="F120" s="3">
        <v>-0.49933723000000002</v>
      </c>
      <c r="G120" s="3">
        <v>0.95201778999999997</v>
      </c>
      <c r="H120" s="2" t="s">
        <v>14</v>
      </c>
      <c r="I120" s="2" t="s">
        <v>14</v>
      </c>
      <c r="J120" s="2">
        <f t="shared" si="4"/>
        <v>1</v>
      </c>
      <c r="K120" s="2">
        <v>1</v>
      </c>
      <c r="L120" s="2">
        <f t="shared" si="5"/>
        <v>1.2540023045898636</v>
      </c>
      <c r="M120" s="2">
        <f t="shared" si="6"/>
        <v>-0.25</v>
      </c>
      <c r="N120" s="3">
        <f t="shared" si="7"/>
        <v>-5.5013908891108017</v>
      </c>
    </row>
    <row r="121" spans="1:14" x14ac:dyDescent="0.35">
      <c r="A121" s="1" t="s">
        <v>251</v>
      </c>
      <c r="B121" s="3">
        <v>0.20933567</v>
      </c>
      <c r="C121" s="3">
        <v>0.21110666</v>
      </c>
      <c r="D121" s="3">
        <v>0.99161089999999996</v>
      </c>
      <c r="E121" s="3">
        <v>0.32138737000000001</v>
      </c>
      <c r="F121" s="3">
        <v>-0.20442579</v>
      </c>
      <c r="G121" s="3">
        <v>0.62309711999999995</v>
      </c>
      <c r="H121" s="2" t="s">
        <v>14</v>
      </c>
      <c r="I121" s="2" t="s">
        <v>14</v>
      </c>
      <c r="J121" s="2">
        <f t="shared" si="4"/>
        <v>1</v>
      </c>
      <c r="K121" s="2">
        <v>1</v>
      </c>
      <c r="L121" s="2">
        <f t="shared" si="5"/>
        <v>1.2328587627831498</v>
      </c>
      <c r="M121" s="2">
        <f t="shared" si="6"/>
        <v>-0.25</v>
      </c>
      <c r="N121" s="3">
        <f t="shared" si="7"/>
        <v>-5.0988077759384742</v>
      </c>
    </row>
    <row r="122" spans="1:14" x14ac:dyDescent="0.35">
      <c r="A122" s="1" t="s">
        <v>179</v>
      </c>
      <c r="B122" s="3">
        <v>0.15751629</v>
      </c>
      <c r="C122" s="3">
        <v>0.30564524999999998</v>
      </c>
      <c r="D122" s="3">
        <v>0.51535655999999996</v>
      </c>
      <c r="E122" s="3">
        <v>0.60630388000000002</v>
      </c>
      <c r="F122" s="3">
        <v>-0.44153740000000002</v>
      </c>
      <c r="G122" s="3">
        <v>0.75656997000000004</v>
      </c>
      <c r="H122" s="2" t="s">
        <v>17</v>
      </c>
      <c r="I122" s="2" t="s">
        <v>17</v>
      </c>
      <c r="J122" s="2">
        <f t="shared" si="4"/>
        <v>1</v>
      </c>
      <c r="K122" s="2">
        <v>1</v>
      </c>
      <c r="L122" s="2">
        <f t="shared" si="5"/>
        <v>1.170599826897557</v>
      </c>
      <c r="M122" s="2">
        <f t="shared" si="6"/>
        <v>-0.25</v>
      </c>
      <c r="N122" s="3">
        <f t="shared" si="7"/>
        <v>-3.8613795008210827</v>
      </c>
    </row>
    <row r="123" spans="1:14" x14ac:dyDescent="0.35">
      <c r="A123" s="1" t="s">
        <v>263</v>
      </c>
      <c r="B123" s="3">
        <v>0.15476216000000001</v>
      </c>
      <c r="C123" s="3">
        <v>0.60150546000000005</v>
      </c>
      <c r="D123" s="3">
        <v>0.25729137000000002</v>
      </c>
      <c r="E123" s="3">
        <v>0.79695384999999996</v>
      </c>
      <c r="F123" s="3">
        <v>-1.0241669</v>
      </c>
      <c r="G123" s="3">
        <v>1.3336912000000001</v>
      </c>
      <c r="H123" s="2" t="s">
        <v>17</v>
      </c>
      <c r="I123" s="2" t="s">
        <v>10</v>
      </c>
      <c r="J123" s="2">
        <f t="shared" si="4"/>
        <v>1</v>
      </c>
      <c r="K123" s="2">
        <v>1</v>
      </c>
      <c r="L123" s="2">
        <f t="shared" si="5"/>
        <v>1.167380278358997</v>
      </c>
      <c r="M123" s="2">
        <f t="shared" si="6"/>
        <v>-0.25</v>
      </c>
      <c r="N123" s="3">
        <f t="shared" si="7"/>
        <v>-3.7951621423165438</v>
      </c>
    </row>
    <row r="124" spans="1:14" x14ac:dyDescent="0.35">
      <c r="A124" s="1" t="s">
        <v>313</v>
      </c>
      <c r="B124" s="3">
        <v>0.12290582</v>
      </c>
      <c r="C124" s="3">
        <v>0.32196863999999997</v>
      </c>
      <c r="D124" s="3">
        <v>0.38173225999999999</v>
      </c>
      <c r="E124" s="3">
        <v>0.70265997000000002</v>
      </c>
      <c r="F124" s="3">
        <v>-0.50814112</v>
      </c>
      <c r="G124" s="3">
        <v>0.75395274999999995</v>
      </c>
      <c r="H124" s="2" t="s">
        <v>17</v>
      </c>
      <c r="I124" s="2" t="s">
        <v>17</v>
      </c>
      <c r="J124" s="2">
        <f t="shared" si="4"/>
        <v>1</v>
      </c>
      <c r="K124" s="2">
        <v>1</v>
      </c>
      <c r="L124" s="2">
        <f t="shared" si="5"/>
        <v>1.1307779192679672</v>
      </c>
      <c r="M124" s="2">
        <f t="shared" si="6"/>
        <v>-0.25</v>
      </c>
      <c r="N124" s="3">
        <f t="shared" si="7"/>
        <v>-3.0259195453619436</v>
      </c>
    </row>
    <row r="125" spans="1:14" x14ac:dyDescent="0.35">
      <c r="A125" s="1" t="s">
        <v>19</v>
      </c>
      <c r="B125" s="3">
        <v>0.10507189</v>
      </c>
      <c r="C125" s="3">
        <v>0.28269450000000002</v>
      </c>
      <c r="D125" s="3">
        <v>0.37167998000000002</v>
      </c>
      <c r="E125" s="3">
        <v>0.71013113000000005</v>
      </c>
      <c r="F125" s="3">
        <v>-0.44899915000000001</v>
      </c>
      <c r="G125" s="3">
        <v>0.65914293000000002</v>
      </c>
      <c r="H125" s="2" t="s">
        <v>17</v>
      </c>
      <c r="I125" s="2" t="s">
        <v>17</v>
      </c>
      <c r="J125" s="2">
        <f t="shared" si="4"/>
        <v>1</v>
      </c>
      <c r="K125" s="2">
        <v>1</v>
      </c>
      <c r="L125" s="2">
        <f t="shared" si="5"/>
        <v>1.1107904622117242</v>
      </c>
      <c r="M125" s="2">
        <f t="shared" si="6"/>
        <v>-0.25</v>
      </c>
      <c r="N125" s="3">
        <f t="shared" si="7"/>
        <v>-2.5925970421034172</v>
      </c>
    </row>
    <row r="126" spans="1:14" x14ac:dyDescent="0.35">
      <c r="A126" s="1" t="s">
        <v>101</v>
      </c>
      <c r="B126" s="3">
        <v>0.10317583</v>
      </c>
      <c r="C126" s="3">
        <v>0.31292206</v>
      </c>
      <c r="D126" s="3">
        <v>0.32971735000000002</v>
      </c>
      <c r="E126" s="3">
        <v>0.74161354999999995</v>
      </c>
      <c r="F126" s="3">
        <v>-0.51014013999999996</v>
      </c>
      <c r="G126" s="3">
        <v>0.71649180000000001</v>
      </c>
      <c r="H126" s="2" t="s">
        <v>14</v>
      </c>
      <c r="I126" s="2" t="s">
        <v>14</v>
      </c>
      <c r="J126" s="2">
        <f t="shared" si="4"/>
        <v>1</v>
      </c>
      <c r="K126" s="2">
        <v>1</v>
      </c>
      <c r="L126" s="2">
        <f t="shared" si="5"/>
        <v>1.1086863322566343</v>
      </c>
      <c r="M126" s="2">
        <f t="shared" si="6"/>
        <v>-0.25</v>
      </c>
      <c r="N126" s="3">
        <f t="shared" si="7"/>
        <v>-2.5464135270156341</v>
      </c>
    </row>
    <row r="127" spans="1:14" x14ac:dyDescent="0.35">
      <c r="A127" s="1" t="s">
        <v>309</v>
      </c>
      <c r="B127" s="3">
        <v>8.3955989999999994E-2</v>
      </c>
      <c r="C127" s="3">
        <v>0.50338028999999995</v>
      </c>
      <c r="D127" s="3">
        <v>0.16678441999999999</v>
      </c>
      <c r="E127" s="3">
        <v>0.86753966999999998</v>
      </c>
      <c r="F127" s="3">
        <v>-0.90265125000000002</v>
      </c>
      <c r="G127" s="3">
        <v>1.0705632</v>
      </c>
      <c r="H127" s="2" t="s">
        <v>17</v>
      </c>
      <c r="I127" s="2" t="s">
        <v>10</v>
      </c>
      <c r="J127" s="2">
        <f t="shared" si="4"/>
        <v>1</v>
      </c>
      <c r="K127" s="2">
        <v>1</v>
      </c>
      <c r="L127" s="2">
        <f t="shared" si="5"/>
        <v>1.0875810283144975</v>
      </c>
      <c r="M127" s="2">
        <f t="shared" si="6"/>
        <v>-0.25</v>
      </c>
      <c r="N127" s="3">
        <f t="shared" si="7"/>
        <v>-2.077026151461292</v>
      </c>
    </row>
    <row r="128" spans="1:14" x14ac:dyDescent="0.35">
      <c r="A128" s="1" t="s">
        <v>211</v>
      </c>
      <c r="B128" s="3">
        <v>6.6779240000000004E-2</v>
      </c>
      <c r="C128" s="3">
        <v>0.41530432</v>
      </c>
      <c r="D128" s="3">
        <v>0.16079590999999999</v>
      </c>
      <c r="E128" s="3">
        <v>0.87225414000000001</v>
      </c>
      <c r="F128" s="3">
        <v>-0.74720226999999995</v>
      </c>
      <c r="G128" s="3">
        <v>0.88076074999999998</v>
      </c>
      <c r="H128" s="2" t="s">
        <v>9</v>
      </c>
      <c r="I128" s="2" t="s">
        <v>17</v>
      </c>
      <c r="J128" s="2">
        <f t="shared" si="4"/>
        <v>1</v>
      </c>
      <c r="K128" s="2">
        <v>1</v>
      </c>
      <c r="L128" s="2">
        <f t="shared" si="5"/>
        <v>1.0690594465589667</v>
      </c>
      <c r="M128" s="2">
        <f t="shared" si="6"/>
        <v>-0.25</v>
      </c>
      <c r="N128" s="3">
        <f t="shared" si="7"/>
        <v>-1.6556223953856919</v>
      </c>
    </row>
    <row r="129" spans="1:14" x14ac:dyDescent="0.35">
      <c r="A129" s="1" t="s">
        <v>205</v>
      </c>
      <c r="B129" s="3">
        <v>3.2656879999999999E-2</v>
      </c>
      <c r="C129" s="3">
        <v>0.47096925000000001</v>
      </c>
      <c r="D129" s="3">
        <v>6.9339730000000002E-2</v>
      </c>
      <c r="E129" s="3">
        <v>0.94471921000000003</v>
      </c>
      <c r="F129" s="3">
        <v>-0.89042589000000005</v>
      </c>
      <c r="G129" s="3">
        <v>0.95573965000000005</v>
      </c>
      <c r="H129" s="2" t="s">
        <v>14</v>
      </c>
      <c r="I129" s="2" t="s">
        <v>14</v>
      </c>
      <c r="J129" s="2">
        <f t="shared" si="4"/>
        <v>1</v>
      </c>
      <c r="K129" s="2">
        <v>1</v>
      </c>
      <c r="L129" s="2">
        <f t="shared" si="5"/>
        <v>1.0331959682139651</v>
      </c>
      <c r="M129" s="2">
        <f t="shared" si="6"/>
        <v>-0.25</v>
      </c>
      <c r="N129" s="3">
        <f t="shared" si="7"/>
        <v>-0.81309832680644956</v>
      </c>
    </row>
    <row r="130" spans="1:14" x14ac:dyDescent="0.35">
      <c r="A130" s="1" t="s">
        <v>123</v>
      </c>
      <c r="B130" s="3">
        <v>-1.079363E-2</v>
      </c>
      <c r="C130" s="3">
        <v>0.26974571000000003</v>
      </c>
      <c r="D130" s="3">
        <v>-4.001408E-2</v>
      </c>
      <c r="E130" s="3">
        <v>0.96808190000000005</v>
      </c>
      <c r="F130" s="3">
        <v>-0.53948551</v>
      </c>
      <c r="G130" s="3">
        <v>0.51789826000000005</v>
      </c>
      <c r="H130" s="2" t="s">
        <v>14</v>
      </c>
      <c r="I130" s="2" t="s">
        <v>14</v>
      </c>
      <c r="J130" s="2">
        <f t="shared" si="4"/>
        <v>0</v>
      </c>
      <c r="K130" s="2">
        <v>1</v>
      </c>
      <c r="L130" s="2">
        <f t="shared" si="5"/>
        <v>0.9892644122078833</v>
      </c>
      <c r="M130" s="2">
        <f t="shared" si="6"/>
        <v>-0.25</v>
      </c>
      <c r="N130" s="3">
        <f t="shared" si="7"/>
        <v>0.27020514784270588</v>
      </c>
    </row>
    <row r="131" spans="1:14" x14ac:dyDescent="0.35">
      <c r="A131" s="1" t="s">
        <v>89</v>
      </c>
      <c r="B131" s="3">
        <v>-2.8617759999999999E-2</v>
      </c>
      <c r="C131" s="3">
        <v>0.66003124999999996</v>
      </c>
      <c r="D131" s="3">
        <v>-4.3358189999999998E-2</v>
      </c>
      <c r="E131" s="3">
        <v>0.96541600000000005</v>
      </c>
      <c r="F131" s="3">
        <v>-1.3222552000000001</v>
      </c>
      <c r="G131" s="3">
        <v>1.2650197000000001</v>
      </c>
      <c r="H131" s="2" t="s">
        <v>17</v>
      </c>
      <c r="I131" s="2" t="s">
        <v>17</v>
      </c>
      <c r="J131" s="2">
        <f t="shared" si="4"/>
        <v>0</v>
      </c>
      <c r="K131" s="2">
        <v>1</v>
      </c>
      <c r="L131" s="2">
        <f t="shared" si="5"/>
        <v>0.97178784967060083</v>
      </c>
      <c r="M131" s="2">
        <f t="shared" si="6"/>
        <v>-0.25</v>
      </c>
      <c r="N131" s="3">
        <f t="shared" si="7"/>
        <v>0.71800941497217607</v>
      </c>
    </row>
    <row r="132" spans="1:14" x14ac:dyDescent="0.35">
      <c r="A132" s="1" t="s">
        <v>95</v>
      </c>
      <c r="B132" s="3">
        <v>-4.2646440000000001E-2</v>
      </c>
      <c r="C132" s="3">
        <v>0.44869048</v>
      </c>
      <c r="D132" s="3">
        <v>-9.5046469999999994E-2</v>
      </c>
      <c r="E132" s="3">
        <v>0.92427791999999998</v>
      </c>
      <c r="F132" s="3">
        <v>-0.92206363000000002</v>
      </c>
      <c r="G132" s="3">
        <v>0.83677073999999996</v>
      </c>
      <c r="H132" s="2" t="s">
        <v>9</v>
      </c>
      <c r="I132" s="2" t="s">
        <v>17</v>
      </c>
      <c r="J132" s="2">
        <f t="shared" ref="J132:J163" si="8">IF(B132&gt;0,1,0)</f>
        <v>0</v>
      </c>
      <c r="K132" s="2">
        <v>1</v>
      </c>
      <c r="L132" s="2">
        <f t="shared" ref="L132:L163" si="9">EXP(B132)</f>
        <v>0.9582501290968598</v>
      </c>
      <c r="M132" s="2">
        <f t="shared" ref="M132:M163" si="10">1/(1-5)</f>
        <v>-0.25</v>
      </c>
      <c r="N132" s="3">
        <f t="shared" ref="N132:N163" si="11">(EXP(B132)^M132-1)*100</f>
        <v>1.0718647487488075</v>
      </c>
    </row>
    <row r="133" spans="1:14" x14ac:dyDescent="0.35">
      <c r="A133" s="1" t="s">
        <v>97</v>
      </c>
      <c r="B133" s="3">
        <v>-4.5600509999999997E-2</v>
      </c>
      <c r="C133" s="3">
        <v>0.24909777</v>
      </c>
      <c r="D133" s="3">
        <v>-0.18306269</v>
      </c>
      <c r="E133" s="3">
        <v>0.85474883000000001</v>
      </c>
      <c r="F133" s="3">
        <v>-0.53382315999999996</v>
      </c>
      <c r="G133" s="3">
        <v>0.44262214999999999</v>
      </c>
      <c r="H133" s="2" t="s">
        <v>17</v>
      </c>
      <c r="I133" s="2" t="s">
        <v>17</v>
      </c>
      <c r="J133" s="2">
        <f t="shared" si="8"/>
        <v>0</v>
      </c>
      <c r="K133" s="2">
        <v>1</v>
      </c>
      <c r="L133" s="2">
        <f t="shared" si="9"/>
        <v>0.95542356812299201</v>
      </c>
      <c r="M133" s="2">
        <f t="shared" si="10"/>
        <v>-0.25</v>
      </c>
      <c r="N133" s="3">
        <f t="shared" si="11"/>
        <v>1.1465356591165765</v>
      </c>
    </row>
    <row r="134" spans="1:14" x14ac:dyDescent="0.35">
      <c r="A134" s="1" t="s">
        <v>327</v>
      </c>
      <c r="B134" s="3">
        <v>-0.12104909</v>
      </c>
      <c r="C134" s="3">
        <v>0.33914403999999998</v>
      </c>
      <c r="D134" s="3">
        <v>-0.35692531999999999</v>
      </c>
      <c r="E134" s="3">
        <v>0.72114772000000005</v>
      </c>
      <c r="F134" s="3">
        <v>-0.78575919999999999</v>
      </c>
      <c r="G134" s="3">
        <v>0.54366101</v>
      </c>
      <c r="H134" s="2" t="s">
        <v>9</v>
      </c>
      <c r="I134" s="2" t="s">
        <v>10</v>
      </c>
      <c r="J134" s="2">
        <f t="shared" si="8"/>
        <v>0</v>
      </c>
      <c r="K134" s="2">
        <v>1</v>
      </c>
      <c r="L134" s="2">
        <f t="shared" si="9"/>
        <v>0.88599046525337644</v>
      </c>
      <c r="M134" s="2">
        <f t="shared" si="10"/>
        <v>-0.25</v>
      </c>
      <c r="N134" s="3">
        <f t="shared" si="11"/>
        <v>3.0724829284239918</v>
      </c>
    </row>
    <row r="135" spans="1:14" x14ac:dyDescent="0.35">
      <c r="A135" s="1" t="s">
        <v>169</v>
      </c>
      <c r="B135" s="3">
        <v>-0.13004739000000001</v>
      </c>
      <c r="C135" s="3">
        <v>0.23467130999999999</v>
      </c>
      <c r="D135" s="3">
        <v>-0.55416827000000002</v>
      </c>
      <c r="E135" s="3">
        <v>0.57946368999999998</v>
      </c>
      <c r="F135" s="3">
        <v>-0.58999469999999998</v>
      </c>
      <c r="G135" s="3">
        <v>0.32989992000000001</v>
      </c>
      <c r="H135" s="2" t="s">
        <v>9</v>
      </c>
      <c r="I135" s="2" t="s">
        <v>17</v>
      </c>
      <c r="J135" s="2">
        <f t="shared" si="8"/>
        <v>0</v>
      </c>
      <c r="K135" s="2">
        <v>1</v>
      </c>
      <c r="L135" s="2">
        <f t="shared" si="9"/>
        <v>0.87805381896409307</v>
      </c>
      <c r="M135" s="2">
        <f t="shared" si="10"/>
        <v>-0.25</v>
      </c>
      <c r="N135" s="3">
        <f t="shared" si="11"/>
        <v>3.3046132085521984</v>
      </c>
    </row>
    <row r="136" spans="1:14" x14ac:dyDescent="0.35">
      <c r="A136" s="1" t="s">
        <v>255</v>
      </c>
      <c r="B136" s="3">
        <v>-0.14160655999999999</v>
      </c>
      <c r="C136" s="3">
        <v>0.40386843</v>
      </c>
      <c r="D136" s="3">
        <v>-0.35062547999999999</v>
      </c>
      <c r="E136" s="3">
        <v>0.72586934000000003</v>
      </c>
      <c r="F136" s="3">
        <v>-0.93317413999999999</v>
      </c>
      <c r="G136" s="3">
        <v>0.64996102</v>
      </c>
      <c r="H136" s="2" t="s">
        <v>17</v>
      </c>
      <c r="I136" s="2" t="s">
        <v>17</v>
      </c>
      <c r="J136" s="2">
        <f t="shared" si="8"/>
        <v>0</v>
      </c>
      <c r="K136" s="2">
        <v>1</v>
      </c>
      <c r="L136" s="2">
        <f t="shared" si="9"/>
        <v>0.86796268055360426</v>
      </c>
      <c r="M136" s="2">
        <f t="shared" si="10"/>
        <v>-0.25</v>
      </c>
      <c r="N136" s="3">
        <f t="shared" si="11"/>
        <v>3.6035738640985748</v>
      </c>
    </row>
    <row r="137" spans="1:14" x14ac:dyDescent="0.35">
      <c r="A137" s="1" t="s">
        <v>39</v>
      </c>
      <c r="B137" s="3">
        <v>-0.14568186999999999</v>
      </c>
      <c r="C137" s="3">
        <v>0.2274571</v>
      </c>
      <c r="D137" s="3">
        <v>-0.64048064999999998</v>
      </c>
      <c r="E137" s="3">
        <v>0.52186016999999996</v>
      </c>
      <c r="F137" s="3">
        <v>-0.59148959999999995</v>
      </c>
      <c r="G137" s="3">
        <v>0.30012585000000003</v>
      </c>
      <c r="H137" s="2" t="s">
        <v>14</v>
      </c>
      <c r="I137" s="2" t="s">
        <v>14</v>
      </c>
      <c r="J137" s="2">
        <f t="shared" si="8"/>
        <v>0</v>
      </c>
      <c r="K137" s="2">
        <v>1</v>
      </c>
      <c r="L137" s="2">
        <f t="shared" si="9"/>
        <v>0.86443266140866781</v>
      </c>
      <c r="M137" s="2">
        <f t="shared" si="10"/>
        <v>-0.25</v>
      </c>
      <c r="N137" s="3">
        <f t="shared" si="11"/>
        <v>3.7091818232609208</v>
      </c>
    </row>
    <row r="138" spans="1:14" x14ac:dyDescent="0.35">
      <c r="A138" s="1" t="s">
        <v>239</v>
      </c>
      <c r="B138" s="3">
        <v>-0.14576095999999999</v>
      </c>
      <c r="C138" s="3">
        <v>0.31366365000000002</v>
      </c>
      <c r="D138" s="3">
        <v>-0.46470466999999999</v>
      </c>
      <c r="E138" s="3">
        <v>0.64214296000000004</v>
      </c>
      <c r="F138" s="3">
        <v>-0.76053042000000004</v>
      </c>
      <c r="G138" s="3">
        <v>0.46900849</v>
      </c>
      <c r="H138" s="2" t="s">
        <v>9</v>
      </c>
      <c r="I138" s="2" t="s">
        <v>17</v>
      </c>
      <c r="J138" s="2">
        <f t="shared" si="8"/>
        <v>0</v>
      </c>
      <c r="K138" s="2">
        <v>1</v>
      </c>
      <c r="L138" s="2">
        <f t="shared" si="9"/>
        <v>0.86436429613301746</v>
      </c>
      <c r="M138" s="2">
        <f t="shared" si="10"/>
        <v>-0.25</v>
      </c>
      <c r="N138" s="3">
        <f t="shared" si="11"/>
        <v>3.7112324333313129</v>
      </c>
    </row>
    <row r="139" spans="1:14" x14ac:dyDescent="0.35">
      <c r="A139" s="1" t="s">
        <v>187</v>
      </c>
      <c r="B139" s="3">
        <v>-0.14585455999999999</v>
      </c>
      <c r="C139" s="3">
        <v>0.24496161</v>
      </c>
      <c r="D139" s="3">
        <v>-0.59541803999999998</v>
      </c>
      <c r="E139" s="3">
        <v>0.55156406999999996</v>
      </c>
      <c r="F139" s="3">
        <v>-0.62597048</v>
      </c>
      <c r="G139" s="3">
        <v>0.33426137</v>
      </c>
      <c r="H139" s="2" t="s">
        <v>14</v>
      </c>
      <c r="I139" s="2" t="s">
        <v>14</v>
      </c>
      <c r="J139" s="2">
        <f t="shared" si="8"/>
        <v>0</v>
      </c>
      <c r="K139" s="2">
        <v>1</v>
      </c>
      <c r="L139" s="2">
        <f t="shared" si="9"/>
        <v>0.86428339542111177</v>
      </c>
      <c r="M139" s="2">
        <f t="shared" si="10"/>
        <v>-0.25</v>
      </c>
      <c r="N139" s="3">
        <f t="shared" si="11"/>
        <v>3.7136593045645316</v>
      </c>
    </row>
    <row r="140" spans="1:14" x14ac:dyDescent="0.35">
      <c r="A140" s="1" t="s">
        <v>317</v>
      </c>
      <c r="B140" s="3">
        <v>-0.17957898999999999</v>
      </c>
      <c r="C140" s="3">
        <v>0.81340511000000004</v>
      </c>
      <c r="D140" s="3">
        <v>-0.22077436</v>
      </c>
      <c r="E140" s="3">
        <v>0.82526812999999999</v>
      </c>
      <c r="F140" s="3">
        <v>-1.7738236999999999</v>
      </c>
      <c r="G140" s="3">
        <v>1.4146657</v>
      </c>
      <c r="H140" s="2" t="s">
        <v>17</v>
      </c>
      <c r="I140" s="2" t="s">
        <v>17</v>
      </c>
      <c r="J140" s="2">
        <f t="shared" si="8"/>
        <v>0</v>
      </c>
      <c r="K140" s="2">
        <v>1</v>
      </c>
      <c r="L140" s="2">
        <f t="shared" si="9"/>
        <v>0.83562194255894817</v>
      </c>
      <c r="M140" s="2">
        <f t="shared" si="10"/>
        <v>-0.25</v>
      </c>
      <c r="N140" s="3">
        <f t="shared" si="11"/>
        <v>4.5917768655183488</v>
      </c>
    </row>
    <row r="141" spans="1:14" x14ac:dyDescent="0.35">
      <c r="A141" s="1" t="s">
        <v>79</v>
      </c>
      <c r="B141" s="3">
        <v>-0.20133076999999999</v>
      </c>
      <c r="C141" s="3">
        <v>0.58616807000000004</v>
      </c>
      <c r="D141" s="3">
        <v>-0.34346935000000001</v>
      </c>
      <c r="E141" s="3">
        <v>0.73124539</v>
      </c>
      <c r="F141" s="3">
        <v>-1.3501991</v>
      </c>
      <c r="G141" s="3">
        <v>0.94753754000000001</v>
      </c>
      <c r="H141" s="2" t="s">
        <v>17</v>
      </c>
      <c r="I141" s="2" t="s">
        <v>17</v>
      </c>
      <c r="J141" s="2">
        <f t="shared" si="8"/>
        <v>0</v>
      </c>
      <c r="K141" s="2">
        <v>1</v>
      </c>
      <c r="L141" s="2">
        <f t="shared" si="9"/>
        <v>0.81764193539734742</v>
      </c>
      <c r="M141" s="2">
        <f t="shared" si="10"/>
        <v>-0.25</v>
      </c>
      <c r="N141" s="3">
        <f t="shared" si="11"/>
        <v>5.1620904571310078</v>
      </c>
    </row>
    <row r="142" spans="1:14" x14ac:dyDescent="0.35">
      <c r="A142" s="1" t="s">
        <v>201</v>
      </c>
      <c r="B142" s="3">
        <v>-0.31802186999999998</v>
      </c>
      <c r="C142" s="3">
        <v>0.36148785999999999</v>
      </c>
      <c r="D142" s="3">
        <v>-0.87975809000000005</v>
      </c>
      <c r="E142" s="3">
        <v>0.37899037000000002</v>
      </c>
      <c r="F142" s="3">
        <v>-1.0265251</v>
      </c>
      <c r="G142" s="3">
        <v>0.39048132000000002</v>
      </c>
      <c r="H142" s="2" t="s">
        <v>14</v>
      </c>
      <c r="I142" s="2" t="s">
        <v>14</v>
      </c>
      <c r="J142" s="2">
        <f t="shared" si="8"/>
        <v>0</v>
      </c>
      <c r="K142" s="2">
        <v>1</v>
      </c>
      <c r="L142" s="2">
        <f t="shared" si="9"/>
        <v>0.72758687591561666</v>
      </c>
      <c r="M142" s="2">
        <f t="shared" si="10"/>
        <v>-0.25</v>
      </c>
      <c r="N142" s="3">
        <f t="shared" si="11"/>
        <v>8.2751479456969257</v>
      </c>
    </row>
    <row r="143" spans="1:14" x14ac:dyDescent="0.35">
      <c r="A143" s="1" t="s">
        <v>21</v>
      </c>
      <c r="B143" s="3">
        <v>-0.34629174000000001</v>
      </c>
      <c r="C143" s="3">
        <v>0.33200211000000002</v>
      </c>
      <c r="D143" s="3">
        <v>-1.0430408</v>
      </c>
      <c r="E143" s="3">
        <v>0.29692941</v>
      </c>
      <c r="F143" s="3">
        <v>-0.99700392999999998</v>
      </c>
      <c r="G143" s="3">
        <v>0.30442044000000001</v>
      </c>
      <c r="H143" s="2" t="s">
        <v>13</v>
      </c>
      <c r="I143" s="2" t="s">
        <v>17</v>
      </c>
      <c r="J143" s="2">
        <f t="shared" si="8"/>
        <v>0</v>
      </c>
      <c r="K143" s="2">
        <v>1</v>
      </c>
      <c r="L143" s="2">
        <f t="shared" si="9"/>
        <v>0.70730610751956735</v>
      </c>
      <c r="M143" s="2">
        <f t="shared" si="10"/>
        <v>-0.25</v>
      </c>
      <c r="N143" s="3">
        <f t="shared" si="11"/>
        <v>9.0430895394924207</v>
      </c>
    </row>
    <row r="144" spans="1:14" x14ac:dyDescent="0.35">
      <c r="A144" s="1" t="s">
        <v>105</v>
      </c>
      <c r="B144" s="3">
        <v>-0.35416976</v>
      </c>
      <c r="C144" s="3">
        <v>0.49439973999999998</v>
      </c>
      <c r="D144" s="3">
        <v>-0.71636314000000001</v>
      </c>
      <c r="E144" s="3">
        <v>0.47376715000000003</v>
      </c>
      <c r="F144" s="3">
        <v>-1.3231754</v>
      </c>
      <c r="G144" s="3">
        <v>0.61483593999999997</v>
      </c>
      <c r="H144" s="2" t="s">
        <v>17</v>
      </c>
      <c r="I144" s="2" t="s">
        <v>17</v>
      </c>
      <c r="J144" s="2">
        <f t="shared" si="8"/>
        <v>0</v>
      </c>
      <c r="K144" s="2">
        <v>1</v>
      </c>
      <c r="L144" s="2">
        <f t="shared" si="9"/>
        <v>0.70175582717384055</v>
      </c>
      <c r="M144" s="2">
        <f t="shared" si="10"/>
        <v>-0.25</v>
      </c>
      <c r="N144" s="3">
        <f t="shared" si="11"/>
        <v>9.2580620748085032</v>
      </c>
    </row>
    <row r="145" spans="1:14" x14ac:dyDescent="0.35">
      <c r="A145" s="1" t="s">
        <v>183</v>
      </c>
      <c r="B145" s="3">
        <v>-0.37496186999999997</v>
      </c>
      <c r="C145" s="3">
        <v>0.29234255999999997</v>
      </c>
      <c r="D145" s="3">
        <v>-1.2826112999999999</v>
      </c>
      <c r="E145" s="3">
        <v>0.19962829000000001</v>
      </c>
      <c r="F145" s="3">
        <v>-0.94794276</v>
      </c>
      <c r="G145" s="3">
        <v>0.19801901</v>
      </c>
      <c r="H145" s="2" t="s">
        <v>14</v>
      </c>
      <c r="I145" s="2" t="s">
        <v>14</v>
      </c>
      <c r="J145" s="2">
        <f t="shared" si="8"/>
        <v>0</v>
      </c>
      <c r="K145" s="2">
        <v>1</v>
      </c>
      <c r="L145" s="2">
        <f t="shared" si="9"/>
        <v>0.68731548563080269</v>
      </c>
      <c r="M145" s="2">
        <f t="shared" si="10"/>
        <v>-0.25</v>
      </c>
      <c r="N145" s="3">
        <f t="shared" si="11"/>
        <v>9.8274670954625609</v>
      </c>
    </row>
    <row r="146" spans="1:14" x14ac:dyDescent="0.35">
      <c r="A146" s="1" t="s">
        <v>261</v>
      </c>
      <c r="B146" s="3">
        <v>-0.41044808999999999</v>
      </c>
      <c r="C146" s="3">
        <v>0.12311024</v>
      </c>
      <c r="D146" s="3">
        <v>-3.3339881</v>
      </c>
      <c r="E146" s="3">
        <v>8.5610000000000005E-4</v>
      </c>
      <c r="F146" s="3">
        <v>-0.65173972999999996</v>
      </c>
      <c r="G146" s="3">
        <v>-0.16915645000000001</v>
      </c>
      <c r="H146" s="2" t="s">
        <v>9</v>
      </c>
      <c r="I146" s="2" t="s">
        <v>14</v>
      </c>
      <c r="J146" s="2">
        <f t="shared" si="8"/>
        <v>0</v>
      </c>
      <c r="K146" s="2">
        <v>1</v>
      </c>
      <c r="L146" s="2">
        <f t="shared" si="9"/>
        <v>0.66335294171117654</v>
      </c>
      <c r="M146" s="2">
        <f t="shared" si="10"/>
        <v>-0.25</v>
      </c>
      <c r="N146" s="3">
        <f t="shared" si="11"/>
        <v>10.806142276824238</v>
      </c>
    </row>
    <row r="147" spans="1:14" x14ac:dyDescent="0.35">
      <c r="A147" s="1" t="s">
        <v>113</v>
      </c>
      <c r="B147" s="3">
        <v>-0.4384344</v>
      </c>
      <c r="C147" s="3">
        <v>0.27237158</v>
      </c>
      <c r="D147" s="3">
        <v>-1.6096921</v>
      </c>
      <c r="E147" s="3">
        <v>0.10746508</v>
      </c>
      <c r="F147" s="3">
        <v>-0.97227288999999995</v>
      </c>
      <c r="G147" s="3">
        <v>9.5404100000000006E-2</v>
      </c>
      <c r="H147" s="2" t="s">
        <v>13</v>
      </c>
      <c r="I147" s="2" t="s">
        <v>17</v>
      </c>
      <c r="J147" s="2">
        <f t="shared" si="8"/>
        <v>0</v>
      </c>
      <c r="K147" s="2">
        <v>1</v>
      </c>
      <c r="L147" s="2">
        <f t="shared" si="9"/>
        <v>0.64504551421597756</v>
      </c>
      <c r="M147" s="2">
        <f t="shared" si="10"/>
        <v>-0.25</v>
      </c>
      <c r="N147" s="3">
        <f t="shared" si="11"/>
        <v>11.584124471446833</v>
      </c>
    </row>
    <row r="148" spans="1:14" x14ac:dyDescent="0.35">
      <c r="A148" s="1" t="s">
        <v>159</v>
      </c>
      <c r="B148" s="3">
        <v>-0.44132305999999999</v>
      </c>
      <c r="C148" s="3">
        <v>0.32497466000000003</v>
      </c>
      <c r="D148" s="3">
        <v>-1.358023</v>
      </c>
      <c r="E148" s="3">
        <v>0.17445637999999999</v>
      </c>
      <c r="F148" s="3">
        <v>-1.0782617000000001</v>
      </c>
      <c r="G148" s="3">
        <v>0.19561555999999999</v>
      </c>
      <c r="H148" s="2" t="s">
        <v>9</v>
      </c>
      <c r="I148" s="2" t="s">
        <v>17</v>
      </c>
      <c r="J148" s="2">
        <f t="shared" si="8"/>
        <v>0</v>
      </c>
      <c r="K148" s="2">
        <v>1</v>
      </c>
      <c r="L148" s="2">
        <f t="shared" si="9"/>
        <v>0.6431848856962844</v>
      </c>
      <c r="M148" s="2">
        <f t="shared" si="10"/>
        <v>-0.25</v>
      </c>
      <c r="N148" s="3">
        <f t="shared" si="11"/>
        <v>11.664735724505171</v>
      </c>
    </row>
    <row r="149" spans="1:14" x14ac:dyDescent="0.35">
      <c r="A149" s="1" t="s">
        <v>16</v>
      </c>
      <c r="B149" s="3">
        <v>-0.53801626000000002</v>
      </c>
      <c r="C149" s="3">
        <v>0.37536810999999998</v>
      </c>
      <c r="D149" s="3">
        <v>-1.433303</v>
      </c>
      <c r="E149" s="3">
        <v>0.15177125</v>
      </c>
      <c r="F149" s="3">
        <v>-1.2737242</v>
      </c>
      <c r="G149" s="3">
        <v>0.19769171999999999</v>
      </c>
      <c r="H149" s="2" t="s">
        <v>9</v>
      </c>
      <c r="I149" s="2" t="s">
        <v>17</v>
      </c>
      <c r="J149" s="2">
        <f t="shared" si="8"/>
        <v>0</v>
      </c>
      <c r="K149" s="2">
        <v>1</v>
      </c>
      <c r="L149" s="2">
        <f t="shared" si="9"/>
        <v>0.58390542077329788</v>
      </c>
      <c r="M149" s="2">
        <f t="shared" si="10"/>
        <v>-0.25</v>
      </c>
      <c r="N149" s="3">
        <f t="shared" si="11"/>
        <v>14.396930922818573</v>
      </c>
    </row>
    <row r="150" spans="1:14" x14ac:dyDescent="0.35">
      <c r="A150" s="1" t="s">
        <v>281</v>
      </c>
      <c r="B150" s="3">
        <v>-0.59367888000000002</v>
      </c>
      <c r="C150" s="3">
        <v>0.26249939</v>
      </c>
      <c r="D150" s="3">
        <v>-2.2616391</v>
      </c>
      <c r="E150" s="3">
        <v>2.3719710000000001E-2</v>
      </c>
      <c r="F150" s="3">
        <v>-1.1081681999999999</v>
      </c>
      <c r="G150" s="3">
        <v>-7.9189529999999994E-2</v>
      </c>
      <c r="H150" s="2" t="s">
        <v>14</v>
      </c>
      <c r="I150" s="2" t="s">
        <v>14</v>
      </c>
      <c r="J150" s="2">
        <f t="shared" si="8"/>
        <v>0</v>
      </c>
      <c r="K150" s="2">
        <v>1</v>
      </c>
      <c r="L150" s="2">
        <f t="shared" si="9"/>
        <v>0.55229172775397051</v>
      </c>
      <c r="M150" s="2">
        <f t="shared" si="10"/>
        <v>-0.25</v>
      </c>
      <c r="N150" s="3">
        <f t="shared" si="11"/>
        <v>15.999966926285003</v>
      </c>
    </row>
    <row r="151" spans="1:14" x14ac:dyDescent="0.35">
      <c r="A151" s="1" t="s">
        <v>303</v>
      </c>
      <c r="B151" s="3">
        <v>-0.65370271000000002</v>
      </c>
      <c r="C151" s="3">
        <v>0.2110303</v>
      </c>
      <c r="D151" s="3">
        <v>-3.0976723000000002</v>
      </c>
      <c r="E151" s="3">
        <v>1.9504699999999999E-3</v>
      </c>
      <c r="F151" s="3">
        <v>-1.0673144999999999</v>
      </c>
      <c r="G151" s="3">
        <v>-0.24009093000000001</v>
      </c>
      <c r="H151" s="2" t="s">
        <v>17</v>
      </c>
      <c r="I151" s="2" t="s">
        <v>17</v>
      </c>
      <c r="J151" s="2">
        <f t="shared" si="8"/>
        <v>0</v>
      </c>
      <c r="K151" s="2">
        <v>1</v>
      </c>
      <c r="L151" s="2">
        <f t="shared" si="9"/>
        <v>0.52011636686995433</v>
      </c>
      <c r="M151" s="2">
        <f t="shared" si="10"/>
        <v>-0.25</v>
      </c>
      <c r="N151" s="3">
        <f t="shared" si="11"/>
        <v>17.753783437938409</v>
      </c>
    </row>
    <row r="152" spans="1:14" x14ac:dyDescent="0.35">
      <c r="A152" s="1" t="s">
        <v>311</v>
      </c>
      <c r="B152" s="3">
        <v>-0.72949991000000003</v>
      </c>
      <c r="C152" s="3">
        <v>0.17280556</v>
      </c>
      <c r="D152" s="3">
        <v>-4.2215071000000002</v>
      </c>
      <c r="E152" s="3">
        <v>2.427E-5</v>
      </c>
      <c r="F152" s="3">
        <v>-1.0681925999999999</v>
      </c>
      <c r="G152" s="3">
        <v>-0.39080724</v>
      </c>
      <c r="H152" s="2" t="s">
        <v>13</v>
      </c>
      <c r="I152" s="2" t="s">
        <v>14</v>
      </c>
      <c r="J152" s="2">
        <f t="shared" si="8"/>
        <v>0</v>
      </c>
      <c r="K152" s="2">
        <v>1</v>
      </c>
      <c r="L152" s="2">
        <f t="shared" si="9"/>
        <v>0.4821500482274147</v>
      </c>
      <c r="M152" s="2">
        <f t="shared" si="10"/>
        <v>-0.25</v>
      </c>
      <c r="N152" s="3">
        <f t="shared" si="11"/>
        <v>20.006410655954809</v>
      </c>
    </row>
    <row r="153" spans="1:14" x14ac:dyDescent="0.35">
      <c r="A153" s="1" t="s">
        <v>163</v>
      </c>
      <c r="B153" s="3">
        <v>-0.75011687999999999</v>
      </c>
      <c r="C153" s="3">
        <v>0.46144479999999999</v>
      </c>
      <c r="D153" s="3">
        <v>-1.6255831000000001</v>
      </c>
      <c r="E153" s="3">
        <v>0.10403837000000001</v>
      </c>
      <c r="F153" s="3">
        <v>-1.6545321</v>
      </c>
      <c r="G153" s="3">
        <v>0.15429830999999999</v>
      </c>
      <c r="H153" s="2" t="s">
        <v>13</v>
      </c>
      <c r="I153" s="2" t="s">
        <v>17</v>
      </c>
      <c r="J153" s="2">
        <f t="shared" si="8"/>
        <v>0</v>
      </c>
      <c r="K153" s="2">
        <v>1</v>
      </c>
      <c r="L153" s="2">
        <f t="shared" si="9"/>
        <v>0.47231134576468886</v>
      </c>
      <c r="M153" s="2">
        <f t="shared" si="10"/>
        <v>-0.25</v>
      </c>
      <c r="N153" s="3">
        <f t="shared" si="11"/>
        <v>20.62654959838186</v>
      </c>
    </row>
    <row r="154" spans="1:14" x14ac:dyDescent="0.35">
      <c r="A154" s="1" t="s">
        <v>243</v>
      </c>
      <c r="B154" s="3">
        <v>-0.79455224999999996</v>
      </c>
      <c r="C154" s="3">
        <v>0.86824277999999999</v>
      </c>
      <c r="D154" s="3">
        <v>-0.91512682000000001</v>
      </c>
      <c r="E154" s="3">
        <v>0.36012506</v>
      </c>
      <c r="F154" s="3">
        <v>-2.4962768</v>
      </c>
      <c r="G154" s="3">
        <v>0.90717232000000003</v>
      </c>
      <c r="H154" s="2" t="s">
        <v>17</v>
      </c>
      <c r="I154" s="2" t="s">
        <v>17</v>
      </c>
      <c r="J154" s="2">
        <f t="shared" si="8"/>
        <v>0</v>
      </c>
      <c r="K154" s="2">
        <v>1</v>
      </c>
      <c r="L154" s="2">
        <f t="shared" si="9"/>
        <v>0.45178347569380273</v>
      </c>
      <c r="M154" s="2">
        <f t="shared" si="10"/>
        <v>-0.25</v>
      </c>
      <c r="N154" s="3">
        <f t="shared" si="11"/>
        <v>21.974041620110697</v>
      </c>
    </row>
    <row r="155" spans="1:14" x14ac:dyDescent="0.35">
      <c r="A155" s="1" t="s">
        <v>155</v>
      </c>
      <c r="B155" s="3">
        <v>-0.80784515999999995</v>
      </c>
      <c r="C155" s="3">
        <v>0.43651027999999997</v>
      </c>
      <c r="D155" s="3">
        <v>-1.8506899000000001</v>
      </c>
      <c r="E155" s="3">
        <v>6.4214179999999996E-2</v>
      </c>
      <c r="F155" s="3">
        <v>-1.6633895999999999</v>
      </c>
      <c r="G155" s="3">
        <v>4.7699270000000002E-2</v>
      </c>
      <c r="H155" s="2" t="s">
        <v>17</v>
      </c>
      <c r="I155" s="2" t="s">
        <v>17</v>
      </c>
      <c r="J155" s="2">
        <f t="shared" si="8"/>
        <v>0</v>
      </c>
      <c r="K155" s="2">
        <v>1</v>
      </c>
      <c r="L155" s="2">
        <f t="shared" si="9"/>
        <v>0.44581769773321855</v>
      </c>
      <c r="M155" s="2">
        <f t="shared" si="10"/>
        <v>-0.25</v>
      </c>
      <c r="N155" s="3">
        <f t="shared" si="11"/>
        <v>22.380063387189853</v>
      </c>
    </row>
    <row r="156" spans="1:14" x14ac:dyDescent="0.35">
      <c r="A156" s="1" t="s">
        <v>135</v>
      </c>
      <c r="B156" s="3">
        <v>-0.86671524</v>
      </c>
      <c r="C156" s="3">
        <v>0.46088474000000001</v>
      </c>
      <c r="D156" s="3">
        <v>-1.8805466</v>
      </c>
      <c r="E156" s="3">
        <v>6.0033620000000003E-2</v>
      </c>
      <c r="F156" s="3">
        <v>-1.7700327</v>
      </c>
      <c r="G156" s="3">
        <v>3.6602250000000003E-2</v>
      </c>
      <c r="H156" s="2" t="s">
        <v>14</v>
      </c>
      <c r="I156" s="2" t="s">
        <v>14</v>
      </c>
      <c r="J156" s="2">
        <f t="shared" si="8"/>
        <v>0</v>
      </c>
      <c r="K156" s="2">
        <v>1</v>
      </c>
      <c r="L156" s="2">
        <f t="shared" si="9"/>
        <v>0.42032996718521115</v>
      </c>
      <c r="M156" s="2">
        <f t="shared" si="10"/>
        <v>-0.25</v>
      </c>
      <c r="N156" s="3">
        <f t="shared" si="11"/>
        <v>24.194513771072046</v>
      </c>
    </row>
    <row r="157" spans="1:14" x14ac:dyDescent="0.35">
      <c r="A157" s="1" t="s">
        <v>193</v>
      </c>
      <c r="B157" s="3">
        <v>-0.91356722000000001</v>
      </c>
      <c r="C157" s="3">
        <v>0.33212353</v>
      </c>
      <c r="D157" s="3">
        <v>-2.7506849999999998</v>
      </c>
      <c r="E157" s="3">
        <v>5.9470800000000004E-3</v>
      </c>
      <c r="F157" s="3">
        <v>-1.5645173999999999</v>
      </c>
      <c r="G157" s="3">
        <v>-0.26261707000000001</v>
      </c>
      <c r="H157" s="2" t="s">
        <v>13</v>
      </c>
      <c r="I157" s="2" t="s">
        <v>14</v>
      </c>
      <c r="J157" s="2">
        <f t="shared" si="8"/>
        <v>0</v>
      </c>
      <c r="K157" s="2">
        <v>1</v>
      </c>
      <c r="L157" s="2">
        <f t="shared" si="9"/>
        <v>0.40109088960074496</v>
      </c>
      <c r="M157" s="2">
        <f t="shared" si="10"/>
        <v>-0.25</v>
      </c>
      <c r="N157" s="3">
        <f t="shared" si="11"/>
        <v>25.657756236742422</v>
      </c>
    </row>
    <row r="158" spans="1:14" x14ac:dyDescent="0.35">
      <c r="A158" s="1" t="s">
        <v>295</v>
      </c>
      <c r="B158" s="3">
        <v>-1.0609542000000001</v>
      </c>
      <c r="C158" s="3">
        <v>0.46163232999999998</v>
      </c>
      <c r="D158" s="3">
        <v>-2.2982665999999998</v>
      </c>
      <c r="E158" s="3">
        <v>2.1546619999999999E-2</v>
      </c>
      <c r="F158" s="3">
        <v>-1.9657369</v>
      </c>
      <c r="G158" s="3">
        <v>-0.15617141000000001</v>
      </c>
      <c r="H158" s="2" t="s">
        <v>13</v>
      </c>
      <c r="I158" s="2" t="s">
        <v>17</v>
      </c>
      <c r="J158" s="2">
        <f t="shared" si="8"/>
        <v>0</v>
      </c>
      <c r="K158" s="2">
        <v>1</v>
      </c>
      <c r="L158" s="2">
        <f t="shared" si="9"/>
        <v>0.34612537986928466</v>
      </c>
      <c r="M158" s="2">
        <f t="shared" si="10"/>
        <v>-0.25</v>
      </c>
      <c r="N158" s="3">
        <f t="shared" si="11"/>
        <v>30.374194632717845</v>
      </c>
    </row>
    <row r="159" spans="1:14" x14ac:dyDescent="0.35">
      <c r="A159" s="1" t="s">
        <v>87</v>
      </c>
      <c r="B159" s="3">
        <v>-1.0776135</v>
      </c>
      <c r="C159" s="3">
        <v>0.56569787000000005</v>
      </c>
      <c r="D159" s="3">
        <v>-1.9049275000000001</v>
      </c>
      <c r="E159" s="3">
        <v>5.6789489999999998E-2</v>
      </c>
      <c r="F159" s="3">
        <v>-2.1863608999999999</v>
      </c>
      <c r="G159" s="3">
        <v>3.113401E-2</v>
      </c>
      <c r="H159" s="2" t="s">
        <v>17</v>
      </c>
      <c r="I159" s="2" t="s">
        <v>10</v>
      </c>
      <c r="J159" s="2">
        <f t="shared" si="8"/>
        <v>0</v>
      </c>
      <c r="K159" s="2">
        <v>1</v>
      </c>
      <c r="L159" s="2">
        <f t="shared" si="9"/>
        <v>0.34040693819981321</v>
      </c>
      <c r="M159" s="2">
        <f t="shared" si="10"/>
        <v>-0.25</v>
      </c>
      <c r="N159" s="3">
        <f t="shared" si="11"/>
        <v>30.918312629485211</v>
      </c>
    </row>
    <row r="160" spans="1:14" x14ac:dyDescent="0.35">
      <c r="A160" s="1" t="s">
        <v>81</v>
      </c>
      <c r="B160" s="3">
        <v>-1.0778943999999999</v>
      </c>
      <c r="C160" s="3">
        <v>0.55703166000000004</v>
      </c>
      <c r="D160" s="3">
        <v>-1.9350685000000001</v>
      </c>
      <c r="E160" s="3">
        <v>5.2981889999999997E-2</v>
      </c>
      <c r="F160" s="3">
        <v>-2.1696564</v>
      </c>
      <c r="G160" s="3">
        <v>1.3867590000000001E-2</v>
      </c>
      <c r="H160" s="2" t="s">
        <v>14</v>
      </c>
      <c r="I160" s="2" t="s">
        <v>14</v>
      </c>
      <c r="J160" s="2">
        <f t="shared" si="8"/>
        <v>0</v>
      </c>
      <c r="K160" s="2">
        <v>1</v>
      </c>
      <c r="L160" s="2">
        <f t="shared" si="9"/>
        <v>0.34031133131948793</v>
      </c>
      <c r="M160" s="2">
        <f t="shared" si="10"/>
        <v>-0.25</v>
      </c>
      <c r="N160" s="3">
        <f t="shared" si="11"/>
        <v>30.927506690812301</v>
      </c>
    </row>
    <row r="161" spans="1:14" x14ac:dyDescent="0.35">
      <c r="A161" s="1" t="s">
        <v>117</v>
      </c>
      <c r="B161" s="3">
        <v>-1.1733058999999999</v>
      </c>
      <c r="C161" s="3">
        <v>0.7465022</v>
      </c>
      <c r="D161" s="3">
        <v>-1.5717380999999999</v>
      </c>
      <c r="E161" s="3">
        <v>0.1160113</v>
      </c>
      <c r="F161" s="3">
        <v>-2.6364234</v>
      </c>
      <c r="G161" s="3">
        <v>0.28981148000000001</v>
      </c>
      <c r="H161" s="2" t="s">
        <v>17</v>
      </c>
      <c r="I161" s="2" t="s">
        <v>10</v>
      </c>
      <c r="J161" s="2">
        <f t="shared" si="8"/>
        <v>0</v>
      </c>
      <c r="K161" s="2">
        <v>1</v>
      </c>
      <c r="L161" s="2">
        <f t="shared" si="9"/>
        <v>0.30934259332320924</v>
      </c>
      <c r="M161" s="2">
        <f t="shared" si="10"/>
        <v>-0.25</v>
      </c>
      <c r="N161" s="3">
        <f t="shared" si="11"/>
        <v>34.088048293562998</v>
      </c>
    </row>
    <row r="162" spans="1:14" x14ac:dyDescent="0.35">
      <c r="A162" s="1" t="s">
        <v>209</v>
      </c>
      <c r="B162" s="3">
        <v>-1.2107844000000001</v>
      </c>
      <c r="C162" s="3">
        <v>0.42138620999999998</v>
      </c>
      <c r="D162" s="3">
        <v>-2.8733366999999999</v>
      </c>
      <c r="E162" s="3">
        <v>4.0616100000000002E-3</v>
      </c>
      <c r="F162" s="3">
        <v>-2.0366862000000001</v>
      </c>
      <c r="G162" s="3">
        <v>-0.38488264999999999</v>
      </c>
      <c r="H162" s="2" t="s">
        <v>13</v>
      </c>
      <c r="I162" s="2" t="s">
        <v>14</v>
      </c>
      <c r="J162" s="2">
        <f t="shared" si="8"/>
        <v>0</v>
      </c>
      <c r="K162" s="2">
        <v>1</v>
      </c>
      <c r="L162" s="2">
        <f t="shared" si="9"/>
        <v>0.29796346519783284</v>
      </c>
      <c r="M162" s="2">
        <f t="shared" si="10"/>
        <v>-0.25</v>
      </c>
      <c r="N162" s="3">
        <f t="shared" si="11"/>
        <v>35.350307235073885</v>
      </c>
    </row>
    <row r="163" spans="1:14" x14ac:dyDescent="0.35">
      <c r="A163" s="1" t="s">
        <v>325</v>
      </c>
      <c r="B163" s="3">
        <v>-1.4343637</v>
      </c>
      <c r="C163" s="3">
        <v>0.80524249999999997</v>
      </c>
      <c r="D163" s="3">
        <v>-1.7812817000000001</v>
      </c>
      <c r="E163" s="3">
        <v>7.4866440000000006E-2</v>
      </c>
      <c r="F163" s="3">
        <v>-3.01261</v>
      </c>
      <c r="G163" s="3">
        <v>0.14388255999999999</v>
      </c>
      <c r="H163" s="2" t="s">
        <v>17</v>
      </c>
      <c r="I163" s="2" t="s">
        <v>17</v>
      </c>
      <c r="J163" s="2">
        <f t="shared" si="8"/>
        <v>0</v>
      </c>
      <c r="K163" s="2">
        <v>1</v>
      </c>
      <c r="L163" s="2">
        <f t="shared" si="9"/>
        <v>0.23826692503483449</v>
      </c>
      <c r="M163" s="2">
        <f t="shared" si="10"/>
        <v>-0.25</v>
      </c>
      <c r="N163" s="3">
        <f t="shared" si="11"/>
        <v>43.13111681797124</v>
      </c>
    </row>
    <row r="164" spans="1:14" x14ac:dyDescent="0.35">
      <c r="J164" s="2">
        <f>SUM(J3:J163)</f>
        <v>127</v>
      </c>
      <c r="K164" s="2">
        <f>SUM(K3:K163)</f>
        <v>161</v>
      </c>
      <c r="L164" s="2">
        <f>J164/K164</f>
        <v>0.78881987577639756</v>
      </c>
    </row>
  </sheetData>
  <autoFilter ref="A2:I163" xr:uid="{00000000-0009-0000-0000-000002000000}">
    <sortState xmlns:xlrd2="http://schemas.microsoft.com/office/spreadsheetml/2017/richdata2" ref="A3:I163">
      <sortCondition descending="1" ref="B2:B163"/>
    </sortState>
  </autoFilter>
  <pageMargins left="0.7" right="0.7" top="0.75" bottom="0.75" header="0.3" footer="0.3"/>
  <pageSetup paperSize="9" scale="93"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N163"/>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0.58203125" defaultRowHeight="15.5" x14ac:dyDescent="0.35"/>
  <cols>
    <col min="1" max="1" width="12.33203125" style="8" bestFit="1" customWidth="1"/>
    <col min="2" max="3" width="11.83203125" bestFit="1" customWidth="1"/>
    <col min="4" max="4" width="13.08203125" bestFit="1" customWidth="1"/>
    <col min="6" max="6" width="50.08203125" bestFit="1" customWidth="1"/>
    <col min="7" max="10" width="32.08203125" customWidth="1"/>
    <col min="11" max="11" width="50.08203125" bestFit="1" customWidth="1"/>
    <col min="12" max="14" width="32.08203125" customWidth="1"/>
  </cols>
  <sheetData>
    <row r="1" spans="1:14" x14ac:dyDescent="0.35">
      <c r="G1" s="140" t="s">
        <v>820</v>
      </c>
      <c r="H1" s="140"/>
      <c r="I1" s="140"/>
      <c r="J1" s="140"/>
      <c r="L1" s="140" t="s">
        <v>821</v>
      </c>
      <c r="M1" s="140"/>
      <c r="N1" s="140"/>
    </row>
    <row r="2" spans="1:14" s="8" customFormat="1" x14ac:dyDescent="0.35">
      <c r="A2" s="8" t="s">
        <v>0</v>
      </c>
      <c r="B2" s="8" t="s">
        <v>1</v>
      </c>
      <c r="C2" s="8" t="s">
        <v>2</v>
      </c>
      <c r="D2" s="8" t="s">
        <v>3</v>
      </c>
      <c r="E2" s="8" t="s">
        <v>4</v>
      </c>
      <c r="F2" s="8" t="s">
        <v>5</v>
      </c>
      <c r="G2" s="123" t="s">
        <v>17</v>
      </c>
      <c r="H2" s="123" t="s">
        <v>14</v>
      </c>
      <c r="I2" s="123" t="s">
        <v>13</v>
      </c>
      <c r="J2" s="123" t="s">
        <v>9</v>
      </c>
      <c r="K2" s="8" t="s">
        <v>6</v>
      </c>
      <c r="L2" s="123" t="s">
        <v>17</v>
      </c>
      <c r="M2" s="123" t="s">
        <v>14</v>
      </c>
      <c r="N2" s="123" t="s">
        <v>10</v>
      </c>
    </row>
    <row r="3" spans="1:14" x14ac:dyDescent="0.35">
      <c r="A3" s="8" t="s">
        <v>55</v>
      </c>
      <c r="B3" s="9">
        <v>7.1753499999999998E-2</v>
      </c>
      <c r="C3" s="9">
        <v>2.6756685</v>
      </c>
      <c r="D3" s="9">
        <v>1.0515819</v>
      </c>
      <c r="E3" s="9">
        <v>9.1308404000000003</v>
      </c>
      <c r="F3" t="s">
        <v>17</v>
      </c>
      <c r="G3" s="17">
        <f t="shared" ref="G3:G34" si="0">IF($F3=$G$2,$E3,"")</f>
        <v>9.1308404000000003</v>
      </c>
      <c r="H3" s="17" t="str">
        <f t="shared" ref="H3:H34" si="1">IF($F3=$H$2,$E3,"")</f>
        <v/>
      </c>
      <c r="I3" s="17" t="str">
        <f t="shared" ref="I3:I34" si="2">IF($F3=$I$2,$E3,"")</f>
        <v/>
      </c>
      <c r="J3" s="17" t="str">
        <f t="shared" ref="J3:J34" si="3">IF($F3=$J$2,$E3,"")</f>
        <v/>
      </c>
      <c r="K3" t="s">
        <v>10</v>
      </c>
      <c r="L3" s="17" t="str">
        <f>IF($K3=$L$2,$E3,"")</f>
        <v/>
      </c>
      <c r="M3" s="17" t="str">
        <f>IF($K3=$M$2,$E3,"")</f>
        <v/>
      </c>
      <c r="N3" s="17">
        <f>IF($K3=$N$2,$E3,"")</f>
        <v>9.1308404000000003</v>
      </c>
    </row>
    <row r="4" spans="1:14" x14ac:dyDescent="0.35">
      <c r="A4" s="8" t="s">
        <v>129</v>
      </c>
      <c r="B4" s="9">
        <v>4.3194320000000001E-2</v>
      </c>
      <c r="C4" s="9">
        <v>1.1377539999999999</v>
      </c>
      <c r="D4" s="9">
        <v>1.9393115999999999</v>
      </c>
      <c r="E4" s="9">
        <v>8.0191859000000001</v>
      </c>
      <c r="F4" t="s">
        <v>17</v>
      </c>
      <c r="G4" s="17">
        <f t="shared" si="0"/>
        <v>8.0191859000000001</v>
      </c>
      <c r="H4" s="17" t="str">
        <f t="shared" si="1"/>
        <v/>
      </c>
      <c r="I4" s="17" t="str">
        <f t="shared" si="2"/>
        <v/>
      </c>
      <c r="J4" s="17" t="str">
        <f t="shared" si="3"/>
        <v/>
      </c>
      <c r="K4" t="s">
        <v>17</v>
      </c>
      <c r="L4" s="17">
        <f t="shared" ref="L4:L67" si="4">IF($K4=$L$2,$E4,"")</f>
        <v>8.0191859000000001</v>
      </c>
      <c r="M4" s="17" t="str">
        <f t="shared" ref="M4:M67" si="5">IF($K4=$M$2,$E4,"")</f>
        <v/>
      </c>
      <c r="N4" s="17" t="str">
        <f t="shared" ref="N4:N67" si="6">IF($K4=$N$2,$E4,"")</f>
        <v/>
      </c>
    </row>
    <row r="5" spans="1:14" x14ac:dyDescent="0.35">
      <c r="A5" s="8" t="s">
        <v>105</v>
      </c>
      <c r="B5" s="9">
        <v>0.34507434999999997</v>
      </c>
      <c r="C5" s="9">
        <v>-4.9666284999999997</v>
      </c>
      <c r="D5" s="9">
        <v>-0.79836026999999998</v>
      </c>
      <c r="E5" s="9">
        <v>7.9303110999999999</v>
      </c>
      <c r="F5" t="s">
        <v>17</v>
      </c>
      <c r="G5" s="17">
        <f t="shared" si="0"/>
        <v>7.9303110999999999</v>
      </c>
      <c r="H5" s="17" t="str">
        <f t="shared" si="1"/>
        <v/>
      </c>
      <c r="I5" s="17" t="str">
        <f t="shared" si="2"/>
        <v/>
      </c>
      <c r="J5" s="17" t="str">
        <f t="shared" si="3"/>
        <v/>
      </c>
      <c r="K5" t="s">
        <v>17</v>
      </c>
      <c r="L5" s="17">
        <f t="shared" si="4"/>
        <v>7.9303110999999999</v>
      </c>
      <c r="M5" s="17" t="str">
        <f t="shared" si="5"/>
        <v/>
      </c>
      <c r="N5" s="17" t="str">
        <f t="shared" si="6"/>
        <v/>
      </c>
    </row>
    <row r="6" spans="1:14" x14ac:dyDescent="0.35">
      <c r="A6" s="8" t="s">
        <v>333</v>
      </c>
      <c r="B6" s="9">
        <v>0.95623099</v>
      </c>
      <c r="C6" s="9">
        <v>1.0295502000000001</v>
      </c>
      <c r="D6" s="9">
        <v>1.1385672</v>
      </c>
      <c r="E6" s="9">
        <v>7.2263847999999999</v>
      </c>
      <c r="F6" t="s">
        <v>17</v>
      </c>
      <c r="G6" s="17">
        <f t="shared" si="0"/>
        <v>7.2263847999999999</v>
      </c>
      <c r="H6" s="17" t="str">
        <f t="shared" si="1"/>
        <v/>
      </c>
      <c r="I6" s="17" t="str">
        <f t="shared" si="2"/>
        <v/>
      </c>
      <c r="J6" s="17" t="str">
        <f t="shared" si="3"/>
        <v/>
      </c>
      <c r="K6" t="s">
        <v>17</v>
      </c>
      <c r="L6" s="17">
        <f t="shared" si="4"/>
        <v>7.2263847999999999</v>
      </c>
      <c r="M6" s="17" t="str">
        <f t="shared" si="5"/>
        <v/>
      </c>
      <c r="N6" s="17" t="str">
        <f t="shared" si="6"/>
        <v/>
      </c>
    </row>
    <row r="7" spans="1:14" x14ac:dyDescent="0.35">
      <c r="A7" s="8" t="s">
        <v>153</v>
      </c>
      <c r="B7" s="9">
        <v>1.8456011999999999</v>
      </c>
      <c r="C7" s="9">
        <v>1.6147951</v>
      </c>
      <c r="D7" s="9">
        <v>0.40224636000000003</v>
      </c>
      <c r="E7" s="9">
        <v>6.9476987000000001</v>
      </c>
      <c r="F7" t="s">
        <v>17</v>
      </c>
      <c r="G7" s="17">
        <f t="shared" si="0"/>
        <v>6.9476987000000001</v>
      </c>
      <c r="H7" s="17" t="str">
        <f t="shared" si="1"/>
        <v/>
      </c>
      <c r="I7" s="17" t="str">
        <f t="shared" si="2"/>
        <v/>
      </c>
      <c r="J7" s="17" t="str">
        <f t="shared" si="3"/>
        <v/>
      </c>
      <c r="K7" t="s">
        <v>17</v>
      </c>
      <c r="L7" s="17">
        <f t="shared" si="4"/>
        <v>6.9476987000000001</v>
      </c>
      <c r="M7" s="17" t="str">
        <f t="shared" si="5"/>
        <v/>
      </c>
      <c r="N7" s="17" t="str">
        <f t="shared" si="6"/>
        <v/>
      </c>
    </row>
    <row r="8" spans="1:14" x14ac:dyDescent="0.35">
      <c r="A8" s="8" t="s">
        <v>297</v>
      </c>
      <c r="B8" s="9">
        <v>8.5826650000000004E-2</v>
      </c>
      <c r="C8" s="9">
        <v>-3.9230282000000001</v>
      </c>
      <c r="D8" s="9">
        <v>-4.3460079999999998E-2</v>
      </c>
      <c r="E8" s="9">
        <v>6.7083624999999998</v>
      </c>
      <c r="F8" t="s">
        <v>17</v>
      </c>
      <c r="G8" s="17">
        <f t="shared" si="0"/>
        <v>6.7083624999999998</v>
      </c>
      <c r="H8" s="17" t="str">
        <f t="shared" si="1"/>
        <v/>
      </c>
      <c r="I8" s="17" t="str">
        <f t="shared" si="2"/>
        <v/>
      </c>
      <c r="J8" s="17" t="str">
        <f t="shared" si="3"/>
        <v/>
      </c>
      <c r="K8" t="s">
        <v>17</v>
      </c>
      <c r="L8" s="17">
        <f t="shared" si="4"/>
        <v>6.7083624999999998</v>
      </c>
      <c r="M8" s="17" t="str">
        <f t="shared" si="5"/>
        <v/>
      </c>
      <c r="N8" s="17" t="str">
        <f t="shared" si="6"/>
        <v/>
      </c>
    </row>
    <row r="9" spans="1:14" x14ac:dyDescent="0.35">
      <c r="A9" s="8" t="s">
        <v>249</v>
      </c>
      <c r="B9" s="9">
        <v>1.7707387999999999</v>
      </c>
      <c r="C9" s="9">
        <v>0.91234873999999999</v>
      </c>
      <c r="D9" s="9">
        <v>1.9633814000000001</v>
      </c>
      <c r="E9" s="9">
        <v>6.6102347000000004</v>
      </c>
      <c r="F9" t="s">
        <v>9</v>
      </c>
      <c r="G9" s="17" t="str">
        <f t="shared" si="0"/>
        <v/>
      </c>
      <c r="H9" s="17" t="str">
        <f t="shared" si="1"/>
        <v/>
      </c>
      <c r="I9" s="17" t="str">
        <f t="shared" si="2"/>
        <v/>
      </c>
      <c r="J9" s="17">
        <f t="shared" si="3"/>
        <v>6.6102347000000004</v>
      </c>
      <c r="K9" t="s">
        <v>17</v>
      </c>
      <c r="L9" s="17">
        <f t="shared" si="4"/>
        <v>6.6102347000000004</v>
      </c>
      <c r="M9" s="17" t="str">
        <f t="shared" si="5"/>
        <v/>
      </c>
      <c r="N9" s="17" t="str">
        <f t="shared" si="6"/>
        <v/>
      </c>
    </row>
    <row r="10" spans="1:14" x14ac:dyDescent="0.35">
      <c r="A10" s="8" t="s">
        <v>219</v>
      </c>
      <c r="B10" s="9">
        <v>0.68680737999999997</v>
      </c>
      <c r="C10" s="9">
        <v>3.3973694999999999</v>
      </c>
      <c r="D10" s="9">
        <v>0.39232275999999999</v>
      </c>
      <c r="E10" s="9">
        <v>6.5203671999999999</v>
      </c>
      <c r="F10" t="s">
        <v>17</v>
      </c>
      <c r="G10" s="17">
        <f t="shared" si="0"/>
        <v>6.5203671999999999</v>
      </c>
      <c r="H10" s="17" t="str">
        <f t="shared" si="1"/>
        <v/>
      </c>
      <c r="I10" s="17" t="str">
        <f t="shared" si="2"/>
        <v/>
      </c>
      <c r="J10" s="17" t="str">
        <f t="shared" si="3"/>
        <v/>
      </c>
      <c r="K10" t="s">
        <v>10</v>
      </c>
      <c r="L10" s="17" t="str">
        <f t="shared" si="4"/>
        <v/>
      </c>
      <c r="M10" s="17" t="str">
        <f t="shared" si="5"/>
        <v/>
      </c>
      <c r="N10" s="17">
        <f t="shared" si="6"/>
        <v>6.5203671999999999</v>
      </c>
    </row>
    <row r="11" spans="1:14" x14ac:dyDescent="0.35">
      <c r="A11" s="8" t="s">
        <v>287</v>
      </c>
      <c r="B11" s="9">
        <v>0.17150232000000001</v>
      </c>
      <c r="C11" s="9">
        <v>2.2721222000000001</v>
      </c>
      <c r="D11" s="9">
        <v>2.6534144</v>
      </c>
      <c r="E11" s="9">
        <v>6.4410670000000003</v>
      </c>
      <c r="F11" t="s">
        <v>17</v>
      </c>
      <c r="G11" s="17">
        <f t="shared" si="0"/>
        <v>6.4410670000000003</v>
      </c>
      <c r="H11" s="17" t="str">
        <f t="shared" si="1"/>
        <v/>
      </c>
      <c r="I11" s="17" t="str">
        <f t="shared" si="2"/>
        <v/>
      </c>
      <c r="J11" s="17" t="str">
        <f t="shared" si="3"/>
        <v/>
      </c>
      <c r="K11" t="s">
        <v>17</v>
      </c>
      <c r="L11" s="17">
        <f t="shared" si="4"/>
        <v>6.4410670000000003</v>
      </c>
      <c r="M11" s="17" t="str">
        <f t="shared" si="5"/>
        <v/>
      </c>
      <c r="N11" s="17" t="str">
        <f t="shared" si="6"/>
        <v/>
      </c>
    </row>
    <row r="12" spans="1:14" x14ac:dyDescent="0.35">
      <c r="A12" s="8" t="s">
        <v>323</v>
      </c>
      <c r="B12" s="9">
        <v>-2.4774017000000002</v>
      </c>
      <c r="C12" s="9">
        <v>2.2922373</v>
      </c>
      <c r="D12" s="9">
        <v>2.5605247000000002</v>
      </c>
      <c r="E12" s="9">
        <v>6.3588842999999997</v>
      </c>
      <c r="F12" t="s">
        <v>17</v>
      </c>
      <c r="G12" s="17">
        <f t="shared" si="0"/>
        <v>6.3588842999999997</v>
      </c>
      <c r="H12" s="17" t="str">
        <f t="shared" si="1"/>
        <v/>
      </c>
      <c r="I12" s="17" t="str">
        <f t="shared" si="2"/>
        <v/>
      </c>
      <c r="J12" s="17" t="str">
        <f t="shared" si="3"/>
        <v/>
      </c>
      <c r="K12" t="s">
        <v>17</v>
      </c>
      <c r="L12" s="17">
        <f t="shared" si="4"/>
        <v>6.3588842999999997</v>
      </c>
      <c r="M12" s="17" t="str">
        <f t="shared" si="5"/>
        <v/>
      </c>
      <c r="N12" s="17" t="str">
        <f t="shared" si="6"/>
        <v/>
      </c>
    </row>
    <row r="13" spans="1:14" x14ac:dyDescent="0.35">
      <c r="A13" s="8" t="s">
        <v>325</v>
      </c>
      <c r="B13" s="9">
        <v>4.2116023</v>
      </c>
      <c r="C13" s="9">
        <v>-4.4329939999999999</v>
      </c>
      <c r="D13" s="9">
        <v>-1.7754989000000001</v>
      </c>
      <c r="E13" s="9">
        <v>6.3303668999999996</v>
      </c>
      <c r="F13" t="s">
        <v>17</v>
      </c>
      <c r="G13" s="17">
        <f t="shared" si="0"/>
        <v>6.3303668999999996</v>
      </c>
      <c r="H13" s="17" t="str">
        <f t="shared" si="1"/>
        <v/>
      </c>
      <c r="I13" s="17" t="str">
        <f t="shared" si="2"/>
        <v/>
      </c>
      <c r="J13" s="17" t="str">
        <f t="shared" si="3"/>
        <v/>
      </c>
      <c r="K13" t="s">
        <v>17</v>
      </c>
      <c r="L13" s="17">
        <f t="shared" si="4"/>
        <v>6.3303668999999996</v>
      </c>
      <c r="M13" s="17" t="str">
        <f t="shared" si="5"/>
        <v/>
      </c>
      <c r="N13" s="17" t="str">
        <f t="shared" si="6"/>
        <v/>
      </c>
    </row>
    <row r="14" spans="1:14" x14ac:dyDescent="0.35">
      <c r="A14" s="8" t="s">
        <v>299</v>
      </c>
      <c r="B14" s="9">
        <v>1.0648291000000001</v>
      </c>
      <c r="C14" s="9">
        <v>3.6056887999999998</v>
      </c>
      <c r="D14" s="9">
        <v>0.59626787999999997</v>
      </c>
      <c r="E14" s="9">
        <v>6.2886175</v>
      </c>
      <c r="F14" t="s">
        <v>9</v>
      </c>
      <c r="G14" s="17" t="str">
        <f t="shared" si="0"/>
        <v/>
      </c>
      <c r="H14" s="17" t="str">
        <f t="shared" si="1"/>
        <v/>
      </c>
      <c r="I14" s="17" t="str">
        <f t="shared" si="2"/>
        <v/>
      </c>
      <c r="J14" s="17">
        <f t="shared" si="3"/>
        <v>6.2886175</v>
      </c>
      <c r="K14" t="s">
        <v>17</v>
      </c>
      <c r="L14" s="17">
        <f t="shared" si="4"/>
        <v>6.2886175</v>
      </c>
      <c r="M14" s="17" t="str">
        <f t="shared" si="5"/>
        <v/>
      </c>
      <c r="N14" s="17" t="str">
        <f t="shared" si="6"/>
        <v/>
      </c>
    </row>
    <row r="15" spans="1:14" x14ac:dyDescent="0.35">
      <c r="A15" s="8" t="s">
        <v>173</v>
      </c>
      <c r="B15" s="9">
        <v>-6.673482E-2</v>
      </c>
      <c r="C15" s="9">
        <v>0.37595636999999998</v>
      </c>
      <c r="D15" s="9">
        <v>3.0102547999999998</v>
      </c>
      <c r="E15" s="9">
        <v>6.1036152000000001</v>
      </c>
      <c r="F15" t="s">
        <v>17</v>
      </c>
      <c r="G15" s="17">
        <f t="shared" si="0"/>
        <v>6.1036152000000001</v>
      </c>
      <c r="H15" s="17" t="str">
        <f t="shared" si="1"/>
        <v/>
      </c>
      <c r="I15" s="17" t="str">
        <f t="shared" si="2"/>
        <v/>
      </c>
      <c r="J15" s="17" t="str">
        <f t="shared" si="3"/>
        <v/>
      </c>
      <c r="K15" t="s">
        <v>10</v>
      </c>
      <c r="L15" s="17" t="str">
        <f t="shared" si="4"/>
        <v/>
      </c>
      <c r="M15" s="17" t="str">
        <f t="shared" si="5"/>
        <v/>
      </c>
      <c r="N15" s="17">
        <f t="shared" si="6"/>
        <v>6.1036152000000001</v>
      </c>
    </row>
    <row r="16" spans="1:14" x14ac:dyDescent="0.35">
      <c r="A16" s="8" t="s">
        <v>331</v>
      </c>
      <c r="B16" s="9">
        <v>2.0545955999999999</v>
      </c>
      <c r="C16" s="9">
        <v>1.4622926000000001</v>
      </c>
      <c r="D16" s="9">
        <v>1.9759021999999999</v>
      </c>
      <c r="E16" s="9">
        <v>6.0653936000000002</v>
      </c>
      <c r="F16" t="s">
        <v>17</v>
      </c>
      <c r="G16" s="17">
        <f t="shared" si="0"/>
        <v>6.0653936000000002</v>
      </c>
      <c r="H16" s="17" t="str">
        <f t="shared" si="1"/>
        <v/>
      </c>
      <c r="I16" s="17" t="str">
        <f t="shared" si="2"/>
        <v/>
      </c>
      <c r="J16" s="17" t="str">
        <f t="shared" si="3"/>
        <v/>
      </c>
      <c r="K16" t="s">
        <v>10</v>
      </c>
      <c r="L16" s="17" t="str">
        <f t="shared" si="4"/>
        <v/>
      </c>
      <c r="M16" s="17" t="str">
        <f t="shared" si="5"/>
        <v/>
      </c>
      <c r="N16" s="17">
        <f t="shared" si="6"/>
        <v>6.0653936000000002</v>
      </c>
    </row>
    <row r="17" spans="1:14" x14ac:dyDescent="0.35">
      <c r="A17" s="8" t="s">
        <v>295</v>
      </c>
      <c r="B17" s="9">
        <v>-0.51282110000000003</v>
      </c>
      <c r="C17" s="9">
        <v>-3.6252323999999998</v>
      </c>
      <c r="D17" s="9">
        <v>-1.0030462</v>
      </c>
      <c r="E17" s="9">
        <v>6.0346943</v>
      </c>
      <c r="F17" t="s">
        <v>13</v>
      </c>
      <c r="G17" s="17" t="str">
        <f t="shared" si="0"/>
        <v/>
      </c>
      <c r="H17" s="17" t="str">
        <f t="shared" si="1"/>
        <v/>
      </c>
      <c r="I17" s="17">
        <f t="shared" si="2"/>
        <v>6.0346943</v>
      </c>
      <c r="J17" s="17" t="str">
        <f t="shared" si="3"/>
        <v/>
      </c>
      <c r="K17" t="s">
        <v>17</v>
      </c>
      <c r="L17" s="17">
        <f t="shared" si="4"/>
        <v>6.0346943</v>
      </c>
      <c r="M17" s="17" t="str">
        <f t="shared" si="5"/>
        <v/>
      </c>
      <c r="N17" s="17" t="str">
        <f t="shared" si="6"/>
        <v/>
      </c>
    </row>
    <row r="18" spans="1:14" x14ac:dyDescent="0.35">
      <c r="A18" s="8" t="s">
        <v>291</v>
      </c>
      <c r="B18" s="9">
        <v>1.3660205000000001</v>
      </c>
      <c r="C18" s="9">
        <v>-0.27070335000000001</v>
      </c>
      <c r="D18" s="9">
        <v>5.8520549999999998E-2</v>
      </c>
      <c r="E18" s="9">
        <v>5.5908914999999997</v>
      </c>
      <c r="F18" t="s">
        <v>17</v>
      </c>
      <c r="G18" s="17">
        <f t="shared" si="0"/>
        <v>5.5908914999999997</v>
      </c>
      <c r="H18" s="17" t="str">
        <f t="shared" si="1"/>
        <v/>
      </c>
      <c r="I18" s="17" t="str">
        <f t="shared" si="2"/>
        <v/>
      </c>
      <c r="J18" s="17" t="str">
        <f t="shared" si="3"/>
        <v/>
      </c>
      <c r="K18" t="s">
        <v>10</v>
      </c>
      <c r="L18" s="17" t="str">
        <f t="shared" si="4"/>
        <v/>
      </c>
      <c r="M18" s="17" t="str">
        <f t="shared" si="5"/>
        <v/>
      </c>
      <c r="N18" s="17">
        <f t="shared" si="6"/>
        <v>5.5908914999999997</v>
      </c>
    </row>
    <row r="19" spans="1:14" x14ac:dyDescent="0.35">
      <c r="A19" s="8" t="s">
        <v>263</v>
      </c>
      <c r="B19" s="9">
        <v>3.1941972000000001</v>
      </c>
      <c r="C19" s="9">
        <v>-1.1316149</v>
      </c>
      <c r="D19" s="9">
        <v>-0.34665443000000001</v>
      </c>
      <c r="E19" s="9">
        <v>5.1447434000000003</v>
      </c>
      <c r="F19" t="s">
        <v>17</v>
      </c>
      <c r="G19" s="17">
        <f t="shared" si="0"/>
        <v>5.1447434000000003</v>
      </c>
      <c r="H19" s="17" t="str">
        <f t="shared" si="1"/>
        <v/>
      </c>
      <c r="I19" s="17" t="str">
        <f t="shared" si="2"/>
        <v/>
      </c>
      <c r="J19" s="17" t="str">
        <f t="shared" si="3"/>
        <v/>
      </c>
      <c r="K19" t="s">
        <v>10</v>
      </c>
      <c r="L19" s="17" t="str">
        <f t="shared" si="4"/>
        <v/>
      </c>
      <c r="M19" s="17" t="str">
        <f t="shared" si="5"/>
        <v/>
      </c>
      <c r="N19" s="17">
        <f t="shared" si="6"/>
        <v>5.1447434000000003</v>
      </c>
    </row>
    <row r="20" spans="1:14" x14ac:dyDescent="0.35">
      <c r="A20" s="8" t="s">
        <v>255</v>
      </c>
      <c r="B20" s="9">
        <v>0.29184469000000002</v>
      </c>
      <c r="C20" s="9">
        <v>4.8881379999999996</v>
      </c>
      <c r="D20" s="9">
        <v>-0.70894765000000004</v>
      </c>
      <c r="E20" s="9">
        <v>5.0353773999999998</v>
      </c>
      <c r="F20" t="s">
        <v>17</v>
      </c>
      <c r="G20" s="17">
        <f t="shared" si="0"/>
        <v>5.0353773999999998</v>
      </c>
      <c r="H20" s="17" t="str">
        <f t="shared" si="1"/>
        <v/>
      </c>
      <c r="I20" s="17" t="str">
        <f t="shared" si="2"/>
        <v/>
      </c>
      <c r="J20" s="17" t="str">
        <f t="shared" si="3"/>
        <v/>
      </c>
      <c r="K20" t="s">
        <v>17</v>
      </c>
      <c r="L20" s="17">
        <f t="shared" si="4"/>
        <v>5.0353773999999998</v>
      </c>
      <c r="M20" s="17" t="str">
        <f t="shared" si="5"/>
        <v/>
      </c>
      <c r="N20" s="17" t="str">
        <f t="shared" si="6"/>
        <v/>
      </c>
    </row>
    <row r="21" spans="1:14" x14ac:dyDescent="0.35">
      <c r="A21" s="8" t="s">
        <v>289</v>
      </c>
      <c r="B21" s="9">
        <v>2.2935213999999999</v>
      </c>
      <c r="C21" s="9">
        <v>3.4105976</v>
      </c>
      <c r="D21" s="9">
        <v>2.5456465000000001</v>
      </c>
      <c r="E21" s="9">
        <v>4.8842309999999998</v>
      </c>
      <c r="F21" t="s">
        <v>9</v>
      </c>
      <c r="G21" s="17" t="str">
        <f t="shared" si="0"/>
        <v/>
      </c>
      <c r="H21" s="17" t="str">
        <f t="shared" si="1"/>
        <v/>
      </c>
      <c r="I21" s="17" t="str">
        <f t="shared" si="2"/>
        <v/>
      </c>
      <c r="J21" s="17">
        <f t="shared" si="3"/>
        <v>4.8842309999999998</v>
      </c>
      <c r="K21" t="s">
        <v>10</v>
      </c>
      <c r="L21" s="17" t="str">
        <f t="shared" si="4"/>
        <v/>
      </c>
      <c r="M21" s="17" t="str">
        <f t="shared" si="5"/>
        <v/>
      </c>
      <c r="N21" s="17">
        <f t="shared" si="6"/>
        <v>4.8842309999999998</v>
      </c>
    </row>
    <row r="22" spans="1:14" x14ac:dyDescent="0.35">
      <c r="A22" s="8" t="s">
        <v>265</v>
      </c>
      <c r="B22" s="9">
        <v>0.31031623000000003</v>
      </c>
      <c r="C22" s="9">
        <v>5.8433966000000002</v>
      </c>
      <c r="D22" s="9">
        <v>0.63125127000000003</v>
      </c>
      <c r="E22" s="9">
        <v>4.3629167000000004</v>
      </c>
      <c r="F22" t="s">
        <v>9</v>
      </c>
      <c r="G22" s="17" t="str">
        <f t="shared" si="0"/>
        <v/>
      </c>
      <c r="H22" s="17" t="str">
        <f t="shared" si="1"/>
        <v/>
      </c>
      <c r="I22" s="17" t="str">
        <f t="shared" si="2"/>
        <v/>
      </c>
      <c r="J22" s="17">
        <f t="shared" si="3"/>
        <v>4.3629167000000004</v>
      </c>
      <c r="K22" t="s">
        <v>17</v>
      </c>
      <c r="L22" s="17">
        <f t="shared" si="4"/>
        <v>4.3629167000000004</v>
      </c>
      <c r="M22" s="17" t="str">
        <f t="shared" si="5"/>
        <v/>
      </c>
      <c r="N22" s="17" t="str">
        <f t="shared" si="6"/>
        <v/>
      </c>
    </row>
    <row r="23" spans="1:14" x14ac:dyDescent="0.35">
      <c r="A23" s="8" t="s">
        <v>87</v>
      </c>
      <c r="B23" s="9">
        <v>5.0194030000000001E-2</v>
      </c>
      <c r="C23" s="9">
        <v>-5.7129535999999996</v>
      </c>
      <c r="D23" s="9">
        <v>-1.3606201</v>
      </c>
      <c r="E23" s="9">
        <v>4.3324736000000001</v>
      </c>
      <c r="F23" t="s">
        <v>17</v>
      </c>
      <c r="G23" s="17">
        <f t="shared" si="0"/>
        <v>4.3324736000000001</v>
      </c>
      <c r="H23" s="17" t="str">
        <f t="shared" si="1"/>
        <v/>
      </c>
      <c r="I23" s="17" t="str">
        <f t="shared" si="2"/>
        <v/>
      </c>
      <c r="J23" s="17" t="str">
        <f t="shared" si="3"/>
        <v/>
      </c>
      <c r="K23" t="s">
        <v>10</v>
      </c>
      <c r="L23" s="17" t="str">
        <f t="shared" si="4"/>
        <v/>
      </c>
      <c r="M23" s="17" t="str">
        <f t="shared" si="5"/>
        <v/>
      </c>
      <c r="N23" s="17">
        <f t="shared" si="6"/>
        <v>4.3324736000000001</v>
      </c>
    </row>
    <row r="24" spans="1:14" x14ac:dyDescent="0.35">
      <c r="A24" s="8" t="s">
        <v>75</v>
      </c>
      <c r="B24" s="9">
        <v>-0.61772855999999998</v>
      </c>
      <c r="C24" s="9">
        <v>5.1117254000000001</v>
      </c>
      <c r="D24" s="9">
        <v>2.2030349999999999</v>
      </c>
      <c r="E24" s="9">
        <v>4.2070737999999999</v>
      </c>
      <c r="F24" t="s">
        <v>17</v>
      </c>
      <c r="G24" s="17">
        <f t="shared" si="0"/>
        <v>4.2070737999999999</v>
      </c>
      <c r="H24" s="17" t="str">
        <f t="shared" si="1"/>
        <v/>
      </c>
      <c r="I24" s="17" t="str">
        <f t="shared" si="2"/>
        <v/>
      </c>
      <c r="J24" s="17" t="str">
        <f t="shared" si="3"/>
        <v/>
      </c>
      <c r="K24" t="s">
        <v>17</v>
      </c>
      <c r="L24" s="17">
        <f t="shared" si="4"/>
        <v>4.2070737999999999</v>
      </c>
      <c r="M24" s="17" t="str">
        <f t="shared" si="5"/>
        <v/>
      </c>
      <c r="N24" s="17" t="str">
        <f t="shared" si="6"/>
        <v/>
      </c>
    </row>
    <row r="25" spans="1:14" x14ac:dyDescent="0.35">
      <c r="A25" s="8" t="s">
        <v>285</v>
      </c>
      <c r="B25" s="9">
        <v>0.86858902000000004</v>
      </c>
      <c r="C25" s="9">
        <v>1.8786692</v>
      </c>
      <c r="D25" s="9">
        <v>0.81706917999999995</v>
      </c>
      <c r="E25" s="9">
        <v>4.0066299000000001</v>
      </c>
      <c r="F25" t="s">
        <v>17</v>
      </c>
      <c r="G25" s="17">
        <f t="shared" si="0"/>
        <v>4.0066299000000001</v>
      </c>
      <c r="H25" s="17" t="str">
        <f t="shared" si="1"/>
        <v/>
      </c>
      <c r="I25" s="17" t="str">
        <f t="shared" si="2"/>
        <v/>
      </c>
      <c r="J25" s="17" t="str">
        <f t="shared" si="3"/>
        <v/>
      </c>
      <c r="K25" t="s">
        <v>17</v>
      </c>
      <c r="L25" s="17">
        <f t="shared" si="4"/>
        <v>4.0066299000000001</v>
      </c>
      <c r="M25" s="17" t="str">
        <f t="shared" si="5"/>
        <v/>
      </c>
      <c r="N25" s="17" t="str">
        <f t="shared" si="6"/>
        <v/>
      </c>
    </row>
    <row r="26" spans="1:14" x14ac:dyDescent="0.35">
      <c r="A26" s="8" t="s">
        <v>189</v>
      </c>
      <c r="B26" s="9">
        <v>1.4457366</v>
      </c>
      <c r="C26" s="9">
        <v>0.10379964</v>
      </c>
      <c r="D26" s="9">
        <v>1.5651010999999999</v>
      </c>
      <c r="E26" s="9">
        <v>3.6073734000000002</v>
      </c>
      <c r="F26" t="s">
        <v>17</v>
      </c>
      <c r="G26" s="17">
        <f t="shared" si="0"/>
        <v>3.6073734000000002</v>
      </c>
      <c r="H26" s="17" t="str">
        <f t="shared" si="1"/>
        <v/>
      </c>
      <c r="I26" s="17" t="str">
        <f t="shared" si="2"/>
        <v/>
      </c>
      <c r="J26" s="17" t="str">
        <f t="shared" si="3"/>
        <v/>
      </c>
      <c r="K26" t="s">
        <v>17</v>
      </c>
      <c r="L26" s="17">
        <f t="shared" si="4"/>
        <v>3.6073734000000002</v>
      </c>
      <c r="M26" s="17" t="str">
        <f t="shared" si="5"/>
        <v/>
      </c>
      <c r="N26" s="17" t="str">
        <f t="shared" si="6"/>
        <v/>
      </c>
    </row>
    <row r="27" spans="1:14" x14ac:dyDescent="0.35">
      <c r="A27" s="8" t="s">
        <v>51</v>
      </c>
      <c r="B27" s="9">
        <v>1.6414420999999999</v>
      </c>
      <c r="C27" s="9">
        <v>2.8667221999999999</v>
      </c>
      <c r="D27" s="9">
        <v>2.7553486999999999</v>
      </c>
      <c r="E27" s="9">
        <v>3.6066864999999999</v>
      </c>
      <c r="F27" t="s">
        <v>9</v>
      </c>
      <c r="G27" s="17" t="str">
        <f t="shared" si="0"/>
        <v/>
      </c>
      <c r="H27" s="17" t="str">
        <f t="shared" si="1"/>
        <v/>
      </c>
      <c r="I27" s="17" t="str">
        <f t="shared" si="2"/>
        <v/>
      </c>
      <c r="J27" s="17">
        <f t="shared" si="3"/>
        <v>3.6066864999999999</v>
      </c>
      <c r="K27" t="s">
        <v>17</v>
      </c>
      <c r="L27" s="17">
        <f t="shared" si="4"/>
        <v>3.6066864999999999</v>
      </c>
      <c r="M27" s="17" t="str">
        <f t="shared" si="5"/>
        <v/>
      </c>
      <c r="N27" s="17" t="str">
        <f t="shared" si="6"/>
        <v/>
      </c>
    </row>
    <row r="28" spans="1:14" x14ac:dyDescent="0.35">
      <c r="A28" s="8" t="s">
        <v>179</v>
      </c>
      <c r="B28" s="9">
        <v>-1.0327500000000001</v>
      </c>
      <c r="C28" s="9">
        <v>-0.32415244999999998</v>
      </c>
      <c r="D28" s="9">
        <v>0.84770164000000003</v>
      </c>
      <c r="E28" s="9">
        <v>3.5788183999999998</v>
      </c>
      <c r="F28" t="s">
        <v>17</v>
      </c>
      <c r="G28" s="17">
        <f t="shared" si="0"/>
        <v>3.5788183999999998</v>
      </c>
      <c r="H28" s="17" t="str">
        <f t="shared" si="1"/>
        <v/>
      </c>
      <c r="I28" s="17" t="str">
        <f t="shared" si="2"/>
        <v/>
      </c>
      <c r="J28" s="17" t="str">
        <f t="shared" si="3"/>
        <v/>
      </c>
      <c r="K28" t="s">
        <v>17</v>
      </c>
      <c r="L28" s="17">
        <f t="shared" si="4"/>
        <v>3.5788183999999998</v>
      </c>
      <c r="M28" s="17" t="str">
        <f t="shared" si="5"/>
        <v/>
      </c>
      <c r="N28" s="17" t="str">
        <f t="shared" si="6"/>
        <v/>
      </c>
    </row>
    <row r="29" spans="1:14" x14ac:dyDescent="0.35">
      <c r="A29" s="8" t="s">
        <v>305</v>
      </c>
      <c r="B29" s="9">
        <v>1.6412739999999999</v>
      </c>
      <c r="C29" s="9">
        <v>-0.39218599999999998</v>
      </c>
      <c r="D29" s="9">
        <v>0.69763825000000002</v>
      </c>
      <c r="E29" s="9">
        <v>3.5526968000000001</v>
      </c>
      <c r="F29" t="s">
        <v>17</v>
      </c>
      <c r="G29" s="17">
        <f t="shared" si="0"/>
        <v>3.5526968000000001</v>
      </c>
      <c r="H29" s="17" t="str">
        <f t="shared" si="1"/>
        <v/>
      </c>
      <c r="I29" s="17" t="str">
        <f t="shared" si="2"/>
        <v/>
      </c>
      <c r="J29" s="17" t="str">
        <f t="shared" si="3"/>
        <v/>
      </c>
      <c r="K29" t="s">
        <v>17</v>
      </c>
      <c r="L29" s="17">
        <f t="shared" si="4"/>
        <v>3.5526968000000001</v>
      </c>
      <c r="M29" s="17" t="str">
        <f t="shared" si="5"/>
        <v/>
      </c>
      <c r="N29" s="17" t="str">
        <f t="shared" si="6"/>
        <v/>
      </c>
    </row>
    <row r="30" spans="1:14" x14ac:dyDescent="0.35">
      <c r="A30" s="8" t="s">
        <v>247</v>
      </c>
      <c r="B30" s="9">
        <v>0.64659025999999997</v>
      </c>
      <c r="C30" s="9">
        <v>0.76280106000000003</v>
      </c>
      <c r="D30" s="9">
        <v>1.3736016</v>
      </c>
      <c r="E30" s="9">
        <v>2.9695879000000001</v>
      </c>
      <c r="F30" t="s">
        <v>17</v>
      </c>
      <c r="G30" s="17">
        <f t="shared" si="0"/>
        <v>2.9695879000000001</v>
      </c>
      <c r="H30" s="17" t="str">
        <f t="shared" si="1"/>
        <v/>
      </c>
      <c r="I30" s="17" t="str">
        <f t="shared" si="2"/>
        <v/>
      </c>
      <c r="J30" s="17" t="str">
        <f t="shared" si="3"/>
        <v/>
      </c>
      <c r="K30" t="s">
        <v>17</v>
      </c>
      <c r="L30" s="17">
        <f t="shared" si="4"/>
        <v>2.9695879000000001</v>
      </c>
      <c r="M30" s="17" t="str">
        <f t="shared" si="5"/>
        <v/>
      </c>
      <c r="N30" s="17" t="str">
        <f t="shared" si="6"/>
        <v/>
      </c>
    </row>
    <row r="31" spans="1:14" x14ac:dyDescent="0.35">
      <c r="A31" s="8" t="s">
        <v>191</v>
      </c>
      <c r="B31" s="9">
        <v>0.63254606999999996</v>
      </c>
      <c r="C31" s="9">
        <v>0.30992001000000002</v>
      </c>
      <c r="D31" s="9">
        <v>0.95744432999999995</v>
      </c>
      <c r="E31" s="9">
        <v>2.9137548</v>
      </c>
      <c r="F31" t="s">
        <v>17</v>
      </c>
      <c r="G31" s="17">
        <f t="shared" si="0"/>
        <v>2.9137548</v>
      </c>
      <c r="H31" s="17" t="str">
        <f t="shared" si="1"/>
        <v/>
      </c>
      <c r="I31" s="17" t="str">
        <f t="shared" si="2"/>
        <v/>
      </c>
      <c r="J31" s="17" t="str">
        <f t="shared" si="3"/>
        <v/>
      </c>
      <c r="K31" t="s">
        <v>17</v>
      </c>
      <c r="L31" s="17">
        <f t="shared" si="4"/>
        <v>2.9137548</v>
      </c>
      <c r="M31" s="17" t="str">
        <f t="shared" si="5"/>
        <v/>
      </c>
      <c r="N31" s="17" t="str">
        <f t="shared" si="6"/>
        <v/>
      </c>
    </row>
    <row r="32" spans="1:14" x14ac:dyDescent="0.35">
      <c r="A32" s="8" t="s">
        <v>175</v>
      </c>
      <c r="B32" s="9">
        <v>4.5453714999999999</v>
      </c>
      <c r="C32" s="9">
        <v>4.6928888999999998</v>
      </c>
      <c r="D32" s="9">
        <v>1.8579585000000001</v>
      </c>
      <c r="E32" s="9">
        <v>2.8539536000000001</v>
      </c>
      <c r="F32" t="s">
        <v>17</v>
      </c>
      <c r="G32" s="17">
        <f t="shared" si="0"/>
        <v>2.8539536000000001</v>
      </c>
      <c r="H32" s="17" t="str">
        <f t="shared" si="1"/>
        <v/>
      </c>
      <c r="I32" s="17" t="str">
        <f t="shared" si="2"/>
        <v/>
      </c>
      <c r="J32" s="17" t="str">
        <f t="shared" si="3"/>
        <v/>
      </c>
      <c r="K32" t="s">
        <v>17</v>
      </c>
      <c r="L32" s="17">
        <f t="shared" si="4"/>
        <v>2.8539536000000001</v>
      </c>
      <c r="M32" s="17" t="str">
        <f t="shared" si="5"/>
        <v/>
      </c>
      <c r="N32" s="17" t="str">
        <f t="shared" si="6"/>
        <v/>
      </c>
    </row>
    <row r="33" spans="1:14" x14ac:dyDescent="0.35">
      <c r="A33" s="8" t="s">
        <v>213</v>
      </c>
      <c r="B33" s="9">
        <v>0.65924199999999999</v>
      </c>
      <c r="C33" s="9">
        <v>2.0687823999999999</v>
      </c>
      <c r="D33" s="9">
        <v>2.1911073000000001</v>
      </c>
      <c r="E33" s="9">
        <v>2.7966516000000001</v>
      </c>
      <c r="F33" t="s">
        <v>9</v>
      </c>
      <c r="G33" s="17" t="str">
        <f t="shared" si="0"/>
        <v/>
      </c>
      <c r="H33" s="17" t="str">
        <f t="shared" si="1"/>
        <v/>
      </c>
      <c r="I33" s="17" t="str">
        <f t="shared" si="2"/>
        <v/>
      </c>
      <c r="J33" s="17">
        <f t="shared" si="3"/>
        <v>2.7966516000000001</v>
      </c>
      <c r="K33" t="s">
        <v>10</v>
      </c>
      <c r="L33" s="17" t="str">
        <f t="shared" si="4"/>
        <v/>
      </c>
      <c r="M33" s="17" t="str">
        <f t="shared" si="5"/>
        <v/>
      </c>
      <c r="N33" s="17">
        <f t="shared" si="6"/>
        <v>2.7966516000000001</v>
      </c>
    </row>
    <row r="34" spans="1:14" x14ac:dyDescent="0.35">
      <c r="A34" s="8" t="s">
        <v>61</v>
      </c>
      <c r="B34" s="9">
        <v>1.7595548000000001</v>
      </c>
      <c r="C34" s="9">
        <v>0.38546659</v>
      </c>
      <c r="D34" s="9">
        <v>1.8039128</v>
      </c>
      <c r="E34" s="9">
        <v>2.7591549999999998</v>
      </c>
      <c r="F34" t="s">
        <v>17</v>
      </c>
      <c r="G34" s="17">
        <f t="shared" si="0"/>
        <v>2.7591549999999998</v>
      </c>
      <c r="H34" s="17" t="str">
        <f t="shared" si="1"/>
        <v/>
      </c>
      <c r="I34" s="17" t="str">
        <f t="shared" si="2"/>
        <v/>
      </c>
      <c r="J34" s="17" t="str">
        <f t="shared" si="3"/>
        <v/>
      </c>
      <c r="K34" t="s">
        <v>17</v>
      </c>
      <c r="L34" s="17">
        <f t="shared" si="4"/>
        <v>2.7591549999999998</v>
      </c>
      <c r="M34" s="17" t="str">
        <f t="shared" si="5"/>
        <v/>
      </c>
      <c r="N34" s="17" t="str">
        <f t="shared" si="6"/>
        <v/>
      </c>
    </row>
    <row r="35" spans="1:14" x14ac:dyDescent="0.35">
      <c r="A35" s="8" t="s">
        <v>273</v>
      </c>
      <c r="B35" s="9">
        <v>0.48621300000000001</v>
      </c>
      <c r="C35" s="9">
        <v>1.6865531</v>
      </c>
      <c r="D35" s="9">
        <v>1.6463274000000001</v>
      </c>
      <c r="E35" s="9">
        <v>2.7381362999999999</v>
      </c>
      <c r="F35" t="s">
        <v>17</v>
      </c>
      <c r="G35" s="17">
        <f t="shared" ref="G35:G66" si="7">IF($F35=$G$2,$E35,"")</f>
        <v>2.7381362999999999</v>
      </c>
      <c r="H35" s="17" t="str">
        <f t="shared" ref="H35:H66" si="8">IF($F35=$H$2,$E35,"")</f>
        <v/>
      </c>
      <c r="I35" s="17" t="str">
        <f t="shared" ref="I35:I66" si="9">IF($F35=$I$2,$E35,"")</f>
        <v/>
      </c>
      <c r="J35" s="17" t="str">
        <f t="shared" ref="J35:J66" si="10">IF($F35=$J$2,$E35,"")</f>
        <v/>
      </c>
      <c r="K35" t="s">
        <v>10</v>
      </c>
      <c r="L35" s="17" t="str">
        <f t="shared" si="4"/>
        <v/>
      </c>
      <c r="M35" s="17" t="str">
        <f t="shared" si="5"/>
        <v/>
      </c>
      <c r="N35" s="17">
        <f t="shared" si="6"/>
        <v>2.7381362999999999</v>
      </c>
    </row>
    <row r="36" spans="1:14" x14ac:dyDescent="0.35">
      <c r="A36" s="8" t="s">
        <v>95</v>
      </c>
      <c r="B36" s="9">
        <v>-0.79021021000000002</v>
      </c>
      <c r="C36" s="9">
        <v>1.4387274000000001</v>
      </c>
      <c r="D36" s="9">
        <v>1.4252575000000001</v>
      </c>
      <c r="E36" s="9">
        <v>2.6644644</v>
      </c>
      <c r="F36" t="s">
        <v>9</v>
      </c>
      <c r="G36" s="17" t="str">
        <f t="shared" si="7"/>
        <v/>
      </c>
      <c r="H36" s="17" t="str">
        <f t="shared" si="8"/>
        <v/>
      </c>
      <c r="I36" s="17" t="str">
        <f t="shared" si="9"/>
        <v/>
      </c>
      <c r="J36" s="17">
        <f t="shared" si="10"/>
        <v>2.6644644</v>
      </c>
      <c r="K36" t="s">
        <v>17</v>
      </c>
      <c r="L36" s="17">
        <f t="shared" si="4"/>
        <v>2.6644644</v>
      </c>
      <c r="M36" s="17" t="str">
        <f t="shared" si="5"/>
        <v/>
      </c>
      <c r="N36" s="17" t="str">
        <f t="shared" si="6"/>
        <v/>
      </c>
    </row>
    <row r="37" spans="1:14" x14ac:dyDescent="0.35">
      <c r="A37" s="8" t="s">
        <v>313</v>
      </c>
      <c r="B37" s="9">
        <v>0.89938463000000002</v>
      </c>
      <c r="C37" s="9">
        <v>6.1818900000000003E-2</v>
      </c>
      <c r="D37" s="9">
        <v>-0.17357513999999999</v>
      </c>
      <c r="E37" s="9">
        <v>2.5169142</v>
      </c>
      <c r="F37" t="s">
        <v>17</v>
      </c>
      <c r="G37" s="17">
        <f t="shared" si="7"/>
        <v>2.5169142</v>
      </c>
      <c r="H37" s="17" t="str">
        <f t="shared" si="8"/>
        <v/>
      </c>
      <c r="I37" s="17" t="str">
        <f t="shared" si="9"/>
        <v/>
      </c>
      <c r="J37" s="17" t="str">
        <f t="shared" si="10"/>
        <v/>
      </c>
      <c r="K37" t="s">
        <v>17</v>
      </c>
      <c r="L37" s="17">
        <f t="shared" si="4"/>
        <v>2.5169142</v>
      </c>
      <c r="M37" s="17" t="str">
        <f t="shared" si="5"/>
        <v/>
      </c>
      <c r="N37" s="17" t="str">
        <f t="shared" si="6"/>
        <v/>
      </c>
    </row>
    <row r="38" spans="1:14" x14ac:dyDescent="0.35">
      <c r="A38" s="8" t="s">
        <v>53</v>
      </c>
      <c r="B38" s="9">
        <v>2.6570708999999999</v>
      </c>
      <c r="C38" s="9">
        <v>5.5990875000000004</v>
      </c>
      <c r="D38" s="9">
        <v>3.2799871999999999</v>
      </c>
      <c r="E38" s="9">
        <v>2.5066275999999998</v>
      </c>
      <c r="F38" t="s">
        <v>17</v>
      </c>
      <c r="G38" s="17">
        <f t="shared" si="7"/>
        <v>2.5066275999999998</v>
      </c>
      <c r="H38" s="17" t="str">
        <f t="shared" si="8"/>
        <v/>
      </c>
      <c r="I38" s="17" t="str">
        <f t="shared" si="9"/>
        <v/>
      </c>
      <c r="J38" s="17" t="str">
        <f t="shared" si="10"/>
        <v/>
      </c>
      <c r="K38" t="s">
        <v>17</v>
      </c>
      <c r="L38" s="17">
        <f t="shared" si="4"/>
        <v>2.5066275999999998</v>
      </c>
      <c r="M38" s="17" t="str">
        <f t="shared" si="5"/>
        <v/>
      </c>
      <c r="N38" s="17" t="str">
        <f t="shared" si="6"/>
        <v/>
      </c>
    </row>
    <row r="39" spans="1:14" x14ac:dyDescent="0.35">
      <c r="A39" s="8" t="s">
        <v>121</v>
      </c>
      <c r="B39" s="9">
        <v>1.1275189999999999</v>
      </c>
      <c r="C39" s="9">
        <v>5.4008488000000003</v>
      </c>
      <c r="D39" s="9">
        <v>2.926501</v>
      </c>
      <c r="E39" s="9">
        <v>2.4568650000000001</v>
      </c>
      <c r="F39" t="s">
        <v>17</v>
      </c>
      <c r="G39" s="17">
        <f t="shared" si="7"/>
        <v>2.4568650000000001</v>
      </c>
      <c r="H39" s="17" t="str">
        <f t="shared" si="8"/>
        <v/>
      </c>
      <c r="I39" s="17" t="str">
        <f t="shared" si="9"/>
        <v/>
      </c>
      <c r="J39" s="17" t="str">
        <f t="shared" si="10"/>
        <v/>
      </c>
      <c r="K39" t="s">
        <v>10</v>
      </c>
      <c r="L39" s="17" t="str">
        <f t="shared" si="4"/>
        <v/>
      </c>
      <c r="M39" s="17" t="str">
        <f t="shared" si="5"/>
        <v/>
      </c>
      <c r="N39" s="17">
        <f t="shared" si="6"/>
        <v>2.4568650000000001</v>
      </c>
    </row>
    <row r="40" spans="1:14" x14ac:dyDescent="0.35">
      <c r="A40" s="8" t="s">
        <v>171</v>
      </c>
      <c r="B40" s="9">
        <v>-0.93294054000000004</v>
      </c>
      <c r="C40" s="9">
        <v>1.6851615</v>
      </c>
      <c r="D40" s="9">
        <v>0.96321959999999995</v>
      </c>
      <c r="E40" s="9">
        <v>2.3652308</v>
      </c>
      <c r="F40" t="s">
        <v>9</v>
      </c>
      <c r="G40" s="17" t="str">
        <f t="shared" si="7"/>
        <v/>
      </c>
      <c r="H40" s="17" t="str">
        <f t="shared" si="8"/>
        <v/>
      </c>
      <c r="I40" s="17" t="str">
        <f t="shared" si="9"/>
        <v/>
      </c>
      <c r="J40" s="17">
        <f t="shared" si="10"/>
        <v>2.3652308</v>
      </c>
      <c r="K40" t="s">
        <v>17</v>
      </c>
      <c r="L40" s="17">
        <f t="shared" si="4"/>
        <v>2.3652308</v>
      </c>
      <c r="M40" s="17" t="str">
        <f t="shared" si="5"/>
        <v/>
      </c>
      <c r="N40" s="17" t="str">
        <f t="shared" si="6"/>
        <v/>
      </c>
    </row>
    <row r="41" spans="1:14" x14ac:dyDescent="0.35">
      <c r="A41" s="8" t="s">
        <v>37</v>
      </c>
      <c r="B41" s="9">
        <v>1.1998696</v>
      </c>
      <c r="C41" s="9">
        <v>-2.8277055999999998</v>
      </c>
      <c r="D41" s="9">
        <v>1.3742421</v>
      </c>
      <c r="E41" s="9">
        <v>2.3313456000000001</v>
      </c>
      <c r="F41" t="s">
        <v>17</v>
      </c>
      <c r="G41" s="17">
        <f t="shared" si="7"/>
        <v>2.3313456000000001</v>
      </c>
      <c r="H41" s="17" t="str">
        <f t="shared" si="8"/>
        <v/>
      </c>
      <c r="I41" s="17" t="str">
        <f t="shared" si="9"/>
        <v/>
      </c>
      <c r="J41" s="17" t="str">
        <f t="shared" si="10"/>
        <v/>
      </c>
      <c r="K41" t="s">
        <v>10</v>
      </c>
      <c r="L41" s="17" t="str">
        <f t="shared" si="4"/>
        <v/>
      </c>
      <c r="M41" s="17" t="str">
        <f t="shared" si="5"/>
        <v/>
      </c>
      <c r="N41" s="17">
        <f t="shared" si="6"/>
        <v>2.3313456000000001</v>
      </c>
    </row>
    <row r="42" spans="1:14" x14ac:dyDescent="0.35">
      <c r="A42" s="8" t="s">
        <v>293</v>
      </c>
      <c r="B42" s="9">
        <v>1.4942192000000001</v>
      </c>
      <c r="C42" s="9">
        <v>-0.19774681</v>
      </c>
      <c r="D42" s="9">
        <v>0.83697319999999997</v>
      </c>
      <c r="E42" s="9">
        <v>2.2565005</v>
      </c>
      <c r="F42" t="s">
        <v>17</v>
      </c>
      <c r="G42" s="17">
        <f t="shared" si="7"/>
        <v>2.2565005</v>
      </c>
      <c r="H42" s="17" t="str">
        <f t="shared" si="8"/>
        <v/>
      </c>
      <c r="I42" s="17" t="str">
        <f t="shared" si="9"/>
        <v/>
      </c>
      <c r="J42" s="17" t="str">
        <f t="shared" si="10"/>
        <v/>
      </c>
      <c r="K42" t="s">
        <v>17</v>
      </c>
      <c r="L42" s="17">
        <f t="shared" si="4"/>
        <v>2.2565005</v>
      </c>
      <c r="M42" s="17" t="str">
        <f t="shared" si="5"/>
        <v/>
      </c>
      <c r="N42" s="17" t="str">
        <f t="shared" si="6"/>
        <v/>
      </c>
    </row>
    <row r="43" spans="1:14" x14ac:dyDescent="0.35">
      <c r="A43" s="8" t="s">
        <v>19</v>
      </c>
      <c r="B43" s="9">
        <v>0.15893789</v>
      </c>
      <c r="C43" s="9">
        <v>1.662639</v>
      </c>
      <c r="D43" s="9">
        <v>8.1029699999999993E-3</v>
      </c>
      <c r="E43" s="9">
        <v>2.2220813000000001</v>
      </c>
      <c r="F43" t="s">
        <v>17</v>
      </c>
      <c r="G43" s="17">
        <f t="shared" si="7"/>
        <v>2.2220813000000001</v>
      </c>
      <c r="H43" s="17" t="str">
        <f t="shared" si="8"/>
        <v/>
      </c>
      <c r="I43" s="17" t="str">
        <f t="shared" si="9"/>
        <v/>
      </c>
      <c r="J43" s="17" t="str">
        <f t="shared" si="10"/>
        <v/>
      </c>
      <c r="K43" t="s">
        <v>17</v>
      </c>
      <c r="L43" s="17">
        <f t="shared" si="4"/>
        <v>2.2220813000000001</v>
      </c>
      <c r="M43" s="17" t="str">
        <f t="shared" si="5"/>
        <v/>
      </c>
      <c r="N43" s="17" t="str">
        <f t="shared" si="6"/>
        <v/>
      </c>
    </row>
    <row r="44" spans="1:14" x14ac:dyDescent="0.35">
      <c r="A44" s="8" t="s">
        <v>33</v>
      </c>
      <c r="B44" s="9">
        <v>2.0432098999999999</v>
      </c>
      <c r="C44" s="9">
        <v>4.2011909000000003</v>
      </c>
      <c r="D44" s="9">
        <v>0.3680734</v>
      </c>
      <c r="E44" s="9">
        <v>1.9823647</v>
      </c>
      <c r="F44" t="s">
        <v>17</v>
      </c>
      <c r="G44" s="17">
        <f t="shared" si="7"/>
        <v>1.9823647</v>
      </c>
      <c r="H44" s="17" t="str">
        <f t="shared" si="8"/>
        <v/>
      </c>
      <c r="I44" s="17" t="str">
        <f t="shared" si="9"/>
        <v/>
      </c>
      <c r="J44" s="17" t="str">
        <f t="shared" si="10"/>
        <v/>
      </c>
      <c r="K44" t="s">
        <v>10</v>
      </c>
      <c r="L44" s="17" t="str">
        <f t="shared" si="4"/>
        <v/>
      </c>
      <c r="M44" s="17" t="str">
        <f t="shared" si="5"/>
        <v/>
      </c>
      <c r="N44" s="17">
        <f t="shared" si="6"/>
        <v>1.9823647</v>
      </c>
    </row>
    <row r="45" spans="1:14" x14ac:dyDescent="0.35">
      <c r="A45" s="8" t="s">
        <v>269</v>
      </c>
      <c r="B45" s="9">
        <v>-7.7725779999999994E-2</v>
      </c>
      <c r="C45" s="9">
        <v>-1.4047177</v>
      </c>
      <c r="D45" s="9">
        <v>0.86435342000000004</v>
      </c>
      <c r="E45" s="9">
        <v>1.8724152999999999</v>
      </c>
      <c r="F45" t="s">
        <v>17</v>
      </c>
      <c r="G45" s="17">
        <f t="shared" si="7"/>
        <v>1.8724152999999999</v>
      </c>
      <c r="H45" s="17" t="str">
        <f t="shared" si="8"/>
        <v/>
      </c>
      <c r="I45" s="17" t="str">
        <f t="shared" si="9"/>
        <v/>
      </c>
      <c r="J45" s="17" t="str">
        <f t="shared" si="10"/>
        <v/>
      </c>
      <c r="K45" t="s">
        <v>17</v>
      </c>
      <c r="L45" s="17">
        <f t="shared" si="4"/>
        <v>1.8724152999999999</v>
      </c>
      <c r="M45" s="17" t="str">
        <f t="shared" si="5"/>
        <v/>
      </c>
      <c r="N45" s="17" t="str">
        <f t="shared" si="6"/>
        <v/>
      </c>
    </row>
    <row r="46" spans="1:14" x14ac:dyDescent="0.35">
      <c r="A46" s="8" t="s">
        <v>25</v>
      </c>
      <c r="B46" s="9">
        <v>0.36994534000000001</v>
      </c>
      <c r="C46" s="9">
        <v>1.0831895</v>
      </c>
      <c r="D46" s="9">
        <v>0.89993718</v>
      </c>
      <c r="E46" s="9">
        <v>1.8698296999999999</v>
      </c>
      <c r="F46" t="s">
        <v>9</v>
      </c>
      <c r="G46" s="17" t="str">
        <f t="shared" si="7"/>
        <v/>
      </c>
      <c r="H46" s="17" t="str">
        <f t="shared" si="8"/>
        <v/>
      </c>
      <c r="I46" s="17" t="str">
        <f t="shared" si="9"/>
        <v/>
      </c>
      <c r="J46" s="17">
        <f t="shared" si="10"/>
        <v>1.8698296999999999</v>
      </c>
      <c r="K46" t="s">
        <v>14</v>
      </c>
      <c r="L46" s="17" t="str">
        <f t="shared" si="4"/>
        <v/>
      </c>
      <c r="M46" s="17">
        <f t="shared" si="5"/>
        <v>1.8698296999999999</v>
      </c>
      <c r="N46" s="17" t="str">
        <f t="shared" si="6"/>
        <v/>
      </c>
    </row>
    <row r="47" spans="1:14" x14ac:dyDescent="0.35">
      <c r="A47" s="8" t="s">
        <v>131</v>
      </c>
      <c r="B47" s="9">
        <v>0.61337905000000004</v>
      </c>
      <c r="C47" s="9">
        <v>1.5925776</v>
      </c>
      <c r="D47" s="9">
        <v>1.0333726999999999</v>
      </c>
      <c r="E47" s="9">
        <v>1.8489701000000001</v>
      </c>
      <c r="F47" t="s">
        <v>17</v>
      </c>
      <c r="G47" s="17">
        <f t="shared" si="7"/>
        <v>1.8489701000000001</v>
      </c>
      <c r="H47" s="17" t="str">
        <f t="shared" si="8"/>
        <v/>
      </c>
      <c r="I47" s="17" t="str">
        <f t="shared" si="9"/>
        <v/>
      </c>
      <c r="J47" s="17" t="str">
        <f t="shared" si="10"/>
        <v/>
      </c>
      <c r="K47" t="s">
        <v>17</v>
      </c>
      <c r="L47" s="17">
        <f t="shared" si="4"/>
        <v>1.8489701000000001</v>
      </c>
      <c r="M47" s="17" t="str">
        <f t="shared" si="5"/>
        <v/>
      </c>
      <c r="N47" s="17" t="str">
        <f t="shared" si="6"/>
        <v/>
      </c>
    </row>
    <row r="48" spans="1:14" x14ac:dyDescent="0.35">
      <c r="A48" s="8" t="s">
        <v>253</v>
      </c>
      <c r="B48" s="9">
        <v>1.4333635</v>
      </c>
      <c r="C48" s="9">
        <v>1.5906876000000001</v>
      </c>
      <c r="D48" s="9">
        <v>0.98799462999999998</v>
      </c>
      <c r="E48" s="9">
        <v>1.8474619000000001</v>
      </c>
      <c r="F48" t="s">
        <v>14</v>
      </c>
      <c r="G48" s="17" t="str">
        <f t="shared" si="7"/>
        <v/>
      </c>
      <c r="H48" s="17">
        <f t="shared" si="8"/>
        <v>1.8474619000000001</v>
      </c>
      <c r="I48" s="17" t="str">
        <f t="shared" si="9"/>
        <v/>
      </c>
      <c r="J48" s="17" t="str">
        <f t="shared" si="10"/>
        <v/>
      </c>
      <c r="K48" t="s">
        <v>14</v>
      </c>
      <c r="L48" s="17" t="str">
        <f t="shared" si="4"/>
        <v/>
      </c>
      <c r="M48" s="17">
        <f t="shared" si="5"/>
        <v>1.8474619000000001</v>
      </c>
      <c r="N48" s="17" t="str">
        <f t="shared" si="6"/>
        <v/>
      </c>
    </row>
    <row r="49" spans="1:14" x14ac:dyDescent="0.35">
      <c r="A49" s="8" t="s">
        <v>241</v>
      </c>
      <c r="B49" s="9">
        <v>-0.22742224999999999</v>
      </c>
      <c r="C49" s="9">
        <v>-1.1797850999999999</v>
      </c>
      <c r="D49" s="9">
        <v>0.33282492000000002</v>
      </c>
      <c r="E49" s="9">
        <v>1.8052089</v>
      </c>
      <c r="F49" t="s">
        <v>17</v>
      </c>
      <c r="G49" s="17">
        <f t="shared" si="7"/>
        <v>1.8052089</v>
      </c>
      <c r="H49" s="17" t="str">
        <f t="shared" si="8"/>
        <v/>
      </c>
      <c r="I49" s="17" t="str">
        <f t="shared" si="9"/>
        <v/>
      </c>
      <c r="J49" s="17" t="str">
        <f t="shared" si="10"/>
        <v/>
      </c>
      <c r="K49" t="s">
        <v>17</v>
      </c>
      <c r="L49" s="17">
        <f t="shared" si="4"/>
        <v>1.8052089</v>
      </c>
      <c r="M49" s="17" t="str">
        <f t="shared" si="5"/>
        <v/>
      </c>
      <c r="N49" s="17" t="str">
        <f t="shared" si="6"/>
        <v/>
      </c>
    </row>
    <row r="50" spans="1:14" x14ac:dyDescent="0.35">
      <c r="A50" s="8" t="s">
        <v>57</v>
      </c>
      <c r="B50" s="9">
        <v>0.41408052000000001</v>
      </c>
      <c r="C50" s="9">
        <v>3.4138335</v>
      </c>
      <c r="D50" s="9">
        <v>1.5847656999999999</v>
      </c>
      <c r="E50" s="9">
        <v>1.7587060999999999</v>
      </c>
      <c r="F50" t="s">
        <v>14</v>
      </c>
      <c r="G50" s="17" t="str">
        <f t="shared" si="7"/>
        <v/>
      </c>
      <c r="H50" s="17">
        <f t="shared" si="8"/>
        <v>1.7587060999999999</v>
      </c>
      <c r="I50" s="17" t="str">
        <f t="shared" si="9"/>
        <v/>
      </c>
      <c r="J50" s="17" t="str">
        <f t="shared" si="10"/>
        <v/>
      </c>
      <c r="K50" t="s">
        <v>14</v>
      </c>
      <c r="L50" s="17" t="str">
        <f t="shared" si="4"/>
        <v/>
      </c>
      <c r="M50" s="17">
        <f t="shared" si="5"/>
        <v>1.7587060999999999</v>
      </c>
      <c r="N50" s="17" t="str">
        <f t="shared" si="6"/>
        <v/>
      </c>
    </row>
    <row r="51" spans="1:14" x14ac:dyDescent="0.35">
      <c r="A51" s="8" t="s">
        <v>141</v>
      </c>
      <c r="B51" s="9">
        <v>1.5244532</v>
      </c>
      <c r="C51" s="9">
        <v>0.89903772999999998</v>
      </c>
      <c r="D51" s="9">
        <v>0.82832238000000002</v>
      </c>
      <c r="E51" s="9">
        <v>1.727571</v>
      </c>
      <c r="F51" t="s">
        <v>9</v>
      </c>
      <c r="G51" s="17" t="str">
        <f t="shared" si="7"/>
        <v/>
      </c>
      <c r="H51" s="17" t="str">
        <f t="shared" si="8"/>
        <v/>
      </c>
      <c r="I51" s="17" t="str">
        <f t="shared" si="9"/>
        <v/>
      </c>
      <c r="J51" s="17">
        <f t="shared" si="10"/>
        <v>1.727571</v>
      </c>
      <c r="K51" t="s">
        <v>17</v>
      </c>
      <c r="L51" s="17">
        <f t="shared" si="4"/>
        <v>1.727571</v>
      </c>
      <c r="M51" s="17" t="str">
        <f t="shared" si="5"/>
        <v/>
      </c>
      <c r="N51" s="17" t="str">
        <f t="shared" si="6"/>
        <v/>
      </c>
    </row>
    <row r="52" spans="1:14" x14ac:dyDescent="0.35">
      <c r="A52" s="8" t="s">
        <v>227</v>
      </c>
      <c r="B52" s="9">
        <v>1.5151566000000001</v>
      </c>
      <c r="C52" s="9">
        <v>0.43783353000000003</v>
      </c>
      <c r="D52" s="9">
        <v>1.4240800000000001E-3</v>
      </c>
      <c r="E52" s="9">
        <v>1.7174881</v>
      </c>
      <c r="F52" t="s">
        <v>9</v>
      </c>
      <c r="G52" s="17" t="str">
        <f t="shared" si="7"/>
        <v/>
      </c>
      <c r="H52" s="17" t="str">
        <f t="shared" si="8"/>
        <v/>
      </c>
      <c r="I52" s="17" t="str">
        <f t="shared" si="9"/>
        <v/>
      </c>
      <c r="J52" s="17">
        <f t="shared" si="10"/>
        <v>1.7174881</v>
      </c>
      <c r="K52" t="s">
        <v>17</v>
      </c>
      <c r="L52" s="17">
        <f t="shared" si="4"/>
        <v>1.7174881</v>
      </c>
      <c r="M52" s="17" t="str">
        <f t="shared" si="5"/>
        <v/>
      </c>
      <c r="N52" s="17" t="str">
        <f t="shared" si="6"/>
        <v/>
      </c>
    </row>
    <row r="53" spans="1:14" x14ac:dyDescent="0.35">
      <c r="A53" s="8" t="s">
        <v>195</v>
      </c>
      <c r="B53" s="9">
        <v>2.8215997000000002</v>
      </c>
      <c r="C53" s="9">
        <v>0.25198163000000001</v>
      </c>
      <c r="D53" s="9">
        <v>2.2193491999999999</v>
      </c>
      <c r="E53" s="9">
        <v>1.6955587000000001</v>
      </c>
      <c r="F53" t="s">
        <v>17</v>
      </c>
      <c r="G53" s="17">
        <f t="shared" si="7"/>
        <v>1.6955587000000001</v>
      </c>
      <c r="H53" s="17" t="str">
        <f t="shared" si="8"/>
        <v/>
      </c>
      <c r="I53" s="17" t="str">
        <f t="shared" si="9"/>
        <v/>
      </c>
      <c r="J53" s="17" t="str">
        <f t="shared" si="10"/>
        <v/>
      </c>
      <c r="K53" t="s">
        <v>10</v>
      </c>
      <c r="L53" s="17" t="str">
        <f t="shared" si="4"/>
        <v/>
      </c>
      <c r="M53" s="17" t="str">
        <f t="shared" si="5"/>
        <v/>
      </c>
      <c r="N53" s="17">
        <f t="shared" si="6"/>
        <v>1.6955587000000001</v>
      </c>
    </row>
    <row r="54" spans="1:14" x14ac:dyDescent="0.35">
      <c r="A54" s="8" t="s">
        <v>71</v>
      </c>
      <c r="B54" s="9">
        <v>2.7044940999999998</v>
      </c>
      <c r="C54" s="9">
        <v>-0.26292012999999997</v>
      </c>
      <c r="D54" s="9">
        <v>1.5550489999999999</v>
      </c>
      <c r="E54" s="9">
        <v>1.5698662000000001</v>
      </c>
      <c r="F54" t="s">
        <v>9</v>
      </c>
      <c r="G54" s="17" t="str">
        <f t="shared" si="7"/>
        <v/>
      </c>
      <c r="H54" s="17" t="str">
        <f t="shared" si="8"/>
        <v/>
      </c>
      <c r="I54" s="17" t="str">
        <f t="shared" si="9"/>
        <v/>
      </c>
      <c r="J54" s="17">
        <f t="shared" si="10"/>
        <v>1.5698662000000001</v>
      </c>
      <c r="K54" t="s">
        <v>17</v>
      </c>
      <c r="L54" s="17">
        <f t="shared" si="4"/>
        <v>1.5698662000000001</v>
      </c>
      <c r="M54" s="17" t="str">
        <f t="shared" si="5"/>
        <v/>
      </c>
      <c r="N54" s="17" t="str">
        <f t="shared" si="6"/>
        <v/>
      </c>
    </row>
    <row r="55" spans="1:14" x14ac:dyDescent="0.35">
      <c r="A55" s="8" t="s">
        <v>73</v>
      </c>
      <c r="B55" s="9">
        <v>1.4345569</v>
      </c>
      <c r="C55" s="9">
        <v>0.86668482999999996</v>
      </c>
      <c r="D55" s="9">
        <v>0.69900954999999998</v>
      </c>
      <c r="E55" s="9">
        <v>1.5043739</v>
      </c>
      <c r="F55" t="s">
        <v>9</v>
      </c>
      <c r="G55" s="17" t="str">
        <f t="shared" si="7"/>
        <v/>
      </c>
      <c r="H55" s="17" t="str">
        <f t="shared" si="8"/>
        <v/>
      </c>
      <c r="I55" s="17" t="str">
        <f t="shared" si="9"/>
        <v/>
      </c>
      <c r="J55" s="17">
        <f t="shared" si="10"/>
        <v>1.5043739</v>
      </c>
      <c r="K55" t="s">
        <v>17</v>
      </c>
      <c r="L55" s="17">
        <f t="shared" si="4"/>
        <v>1.5043739</v>
      </c>
      <c r="M55" s="17" t="str">
        <f t="shared" si="5"/>
        <v/>
      </c>
      <c r="N55" s="17" t="str">
        <f t="shared" si="6"/>
        <v/>
      </c>
    </row>
    <row r="56" spans="1:14" x14ac:dyDescent="0.35">
      <c r="A56" s="8" t="s">
        <v>143</v>
      </c>
      <c r="B56" s="9">
        <v>0.6415961</v>
      </c>
      <c r="C56" s="9">
        <v>0.55332349000000003</v>
      </c>
      <c r="D56" s="9">
        <v>0.40267605000000001</v>
      </c>
      <c r="E56" s="9">
        <v>1.4901918999999999</v>
      </c>
      <c r="F56" t="s">
        <v>17</v>
      </c>
      <c r="G56" s="17">
        <f t="shared" si="7"/>
        <v>1.4901918999999999</v>
      </c>
      <c r="H56" s="17" t="str">
        <f t="shared" si="8"/>
        <v/>
      </c>
      <c r="I56" s="17" t="str">
        <f t="shared" si="9"/>
        <v/>
      </c>
      <c r="J56" s="17" t="str">
        <f t="shared" si="10"/>
        <v/>
      </c>
      <c r="K56" t="s">
        <v>17</v>
      </c>
      <c r="L56" s="17">
        <f t="shared" si="4"/>
        <v>1.4901918999999999</v>
      </c>
      <c r="M56" s="17" t="str">
        <f t="shared" si="5"/>
        <v/>
      </c>
      <c r="N56" s="17" t="str">
        <f t="shared" si="6"/>
        <v/>
      </c>
    </row>
    <row r="57" spans="1:14" x14ac:dyDescent="0.35">
      <c r="A57" s="8" t="s">
        <v>161</v>
      </c>
      <c r="B57" s="9">
        <v>0.88420167999999999</v>
      </c>
      <c r="C57" s="9">
        <v>0.20932803999999999</v>
      </c>
      <c r="D57" s="9">
        <v>0.48656786000000002</v>
      </c>
      <c r="E57" s="9">
        <v>1.486253</v>
      </c>
      <c r="F57" t="s">
        <v>17</v>
      </c>
      <c r="G57" s="17">
        <f t="shared" si="7"/>
        <v>1.486253</v>
      </c>
      <c r="H57" s="17" t="str">
        <f t="shared" si="8"/>
        <v/>
      </c>
      <c r="I57" s="17" t="str">
        <f t="shared" si="9"/>
        <v/>
      </c>
      <c r="J57" s="17" t="str">
        <f t="shared" si="10"/>
        <v/>
      </c>
      <c r="K57" t="s">
        <v>17</v>
      </c>
      <c r="L57" s="17">
        <f t="shared" si="4"/>
        <v>1.486253</v>
      </c>
      <c r="M57" s="17" t="str">
        <f t="shared" si="5"/>
        <v/>
      </c>
      <c r="N57" s="17" t="str">
        <f t="shared" si="6"/>
        <v/>
      </c>
    </row>
    <row r="58" spans="1:14" x14ac:dyDescent="0.35">
      <c r="A58" s="8" t="s">
        <v>23</v>
      </c>
      <c r="B58" s="9">
        <v>-2.0793470000000001E-2</v>
      </c>
      <c r="C58" s="9">
        <v>6.6301554999999999</v>
      </c>
      <c r="D58" s="9">
        <v>1.4191400000000001</v>
      </c>
      <c r="E58" s="9">
        <v>1.4101094000000001</v>
      </c>
      <c r="F58" t="s">
        <v>17</v>
      </c>
      <c r="G58" s="17">
        <f t="shared" si="7"/>
        <v>1.4101094000000001</v>
      </c>
      <c r="H58" s="17" t="str">
        <f t="shared" si="8"/>
        <v/>
      </c>
      <c r="I58" s="17" t="str">
        <f t="shared" si="9"/>
        <v/>
      </c>
      <c r="J58" s="17" t="str">
        <f t="shared" si="10"/>
        <v/>
      </c>
      <c r="K58" t="s">
        <v>17</v>
      </c>
      <c r="L58" s="17">
        <f t="shared" si="4"/>
        <v>1.4101094000000001</v>
      </c>
      <c r="M58" s="17" t="str">
        <f t="shared" si="5"/>
        <v/>
      </c>
      <c r="N58" s="17" t="str">
        <f t="shared" si="6"/>
        <v/>
      </c>
    </row>
    <row r="59" spans="1:14" x14ac:dyDescent="0.35">
      <c r="A59" s="8" t="s">
        <v>329</v>
      </c>
      <c r="B59" s="9">
        <v>1.1748917999999999</v>
      </c>
      <c r="C59" s="9">
        <v>0.99761860999999996</v>
      </c>
      <c r="D59" s="9">
        <v>1.6075096</v>
      </c>
      <c r="E59" s="9">
        <v>1.3056589999999999</v>
      </c>
      <c r="F59" t="s">
        <v>17</v>
      </c>
      <c r="G59" s="17">
        <f t="shared" si="7"/>
        <v>1.3056589999999999</v>
      </c>
      <c r="H59" s="17" t="str">
        <f t="shared" si="8"/>
        <v/>
      </c>
      <c r="I59" s="17" t="str">
        <f t="shared" si="9"/>
        <v/>
      </c>
      <c r="J59" s="17" t="str">
        <f t="shared" si="10"/>
        <v/>
      </c>
      <c r="K59" t="s">
        <v>17</v>
      </c>
      <c r="L59" s="17">
        <f t="shared" si="4"/>
        <v>1.3056589999999999</v>
      </c>
      <c r="M59" s="17" t="str">
        <f t="shared" si="5"/>
        <v/>
      </c>
      <c r="N59" s="17" t="str">
        <f t="shared" si="6"/>
        <v/>
      </c>
    </row>
    <row r="60" spans="1:14" x14ac:dyDescent="0.35">
      <c r="A60" s="8" t="s">
        <v>233</v>
      </c>
      <c r="B60" s="9">
        <v>0.86104797</v>
      </c>
      <c r="C60" s="9">
        <v>1.7839609000000001</v>
      </c>
      <c r="D60" s="9">
        <v>0.83261026999999999</v>
      </c>
      <c r="E60" s="9">
        <v>1.2683943</v>
      </c>
      <c r="F60" t="s">
        <v>9</v>
      </c>
      <c r="G60" s="17" t="str">
        <f t="shared" si="7"/>
        <v/>
      </c>
      <c r="H60" s="17" t="str">
        <f t="shared" si="8"/>
        <v/>
      </c>
      <c r="I60" s="17" t="str">
        <f t="shared" si="9"/>
        <v/>
      </c>
      <c r="J60" s="17">
        <f t="shared" si="10"/>
        <v>1.2683943</v>
      </c>
      <c r="K60" t="s">
        <v>14</v>
      </c>
      <c r="L60" s="17" t="str">
        <f t="shared" si="4"/>
        <v/>
      </c>
      <c r="M60" s="17">
        <f t="shared" si="5"/>
        <v>1.2683943</v>
      </c>
      <c r="N60" s="17" t="str">
        <f t="shared" si="6"/>
        <v/>
      </c>
    </row>
    <row r="61" spans="1:14" x14ac:dyDescent="0.35">
      <c r="A61" s="8" t="s">
        <v>157</v>
      </c>
      <c r="B61" s="9">
        <v>1.7109220999999999</v>
      </c>
      <c r="C61" s="9">
        <v>-0.30136949000000002</v>
      </c>
      <c r="D61" s="9">
        <v>0.85830514000000002</v>
      </c>
      <c r="E61" s="9">
        <v>1.2388577999999999</v>
      </c>
      <c r="F61" t="s">
        <v>14</v>
      </c>
      <c r="G61" s="17" t="str">
        <f t="shared" si="7"/>
        <v/>
      </c>
      <c r="H61" s="17">
        <f t="shared" si="8"/>
        <v>1.2388577999999999</v>
      </c>
      <c r="I61" s="17" t="str">
        <f t="shared" si="9"/>
        <v/>
      </c>
      <c r="J61" s="17" t="str">
        <f t="shared" si="10"/>
        <v/>
      </c>
      <c r="K61" t="s">
        <v>14</v>
      </c>
      <c r="L61" s="17" t="str">
        <f t="shared" si="4"/>
        <v/>
      </c>
      <c r="M61" s="17">
        <f t="shared" si="5"/>
        <v>1.2388577999999999</v>
      </c>
      <c r="N61" s="17" t="str">
        <f t="shared" si="6"/>
        <v/>
      </c>
    </row>
    <row r="62" spans="1:14" x14ac:dyDescent="0.35">
      <c r="A62" s="8" t="s">
        <v>115</v>
      </c>
      <c r="B62" s="9">
        <v>1.3333917</v>
      </c>
      <c r="C62" s="9">
        <v>-1.1942140999999999</v>
      </c>
      <c r="D62" s="9">
        <v>1.7544704</v>
      </c>
      <c r="E62" s="9">
        <v>1.1196933</v>
      </c>
      <c r="F62" t="s">
        <v>17</v>
      </c>
      <c r="G62" s="17">
        <f t="shared" si="7"/>
        <v>1.1196933</v>
      </c>
      <c r="H62" s="17" t="str">
        <f t="shared" si="8"/>
        <v/>
      </c>
      <c r="I62" s="17" t="str">
        <f t="shared" si="9"/>
        <v/>
      </c>
      <c r="J62" s="17" t="str">
        <f t="shared" si="10"/>
        <v/>
      </c>
      <c r="K62" t="s">
        <v>17</v>
      </c>
      <c r="L62" s="17">
        <f t="shared" si="4"/>
        <v>1.1196933</v>
      </c>
      <c r="M62" s="17" t="str">
        <f t="shared" si="5"/>
        <v/>
      </c>
      <c r="N62" s="17" t="str">
        <f t="shared" si="6"/>
        <v/>
      </c>
    </row>
    <row r="63" spans="1:14" x14ac:dyDescent="0.35">
      <c r="A63" s="8" t="s">
        <v>181</v>
      </c>
      <c r="B63" s="9">
        <v>1.2160575</v>
      </c>
      <c r="C63" s="9">
        <v>4.1301996000000001</v>
      </c>
      <c r="D63" s="9">
        <v>3.6555678</v>
      </c>
      <c r="E63" s="9">
        <v>1.0827169000000001</v>
      </c>
      <c r="F63" t="s">
        <v>17</v>
      </c>
      <c r="G63" s="17">
        <f t="shared" si="7"/>
        <v>1.0827169000000001</v>
      </c>
      <c r="H63" s="17" t="str">
        <f t="shared" si="8"/>
        <v/>
      </c>
      <c r="I63" s="17" t="str">
        <f t="shared" si="9"/>
        <v/>
      </c>
      <c r="J63" s="17" t="str">
        <f t="shared" si="10"/>
        <v/>
      </c>
      <c r="K63" t="s">
        <v>10</v>
      </c>
      <c r="L63" s="17" t="str">
        <f t="shared" si="4"/>
        <v/>
      </c>
      <c r="M63" s="17" t="str">
        <f t="shared" si="5"/>
        <v/>
      </c>
      <c r="N63" s="17">
        <f t="shared" si="6"/>
        <v>1.0827169000000001</v>
      </c>
    </row>
    <row r="64" spans="1:14" x14ac:dyDescent="0.35">
      <c r="A64" s="8" t="s">
        <v>63</v>
      </c>
      <c r="B64" s="9">
        <v>0.69995229000000003</v>
      </c>
      <c r="C64" s="9">
        <v>-1.0236997999999999</v>
      </c>
      <c r="D64" s="9">
        <v>0.76774677000000002</v>
      </c>
      <c r="E64" s="9">
        <v>1.0666378000000001</v>
      </c>
      <c r="F64" t="s">
        <v>17</v>
      </c>
      <c r="G64" s="17">
        <f t="shared" si="7"/>
        <v>1.0666378000000001</v>
      </c>
      <c r="H64" s="17" t="str">
        <f t="shared" si="8"/>
        <v/>
      </c>
      <c r="I64" s="17" t="str">
        <f t="shared" si="9"/>
        <v/>
      </c>
      <c r="J64" s="17" t="str">
        <f t="shared" si="10"/>
        <v/>
      </c>
      <c r="K64" t="s">
        <v>17</v>
      </c>
      <c r="L64" s="17">
        <f t="shared" si="4"/>
        <v>1.0666378000000001</v>
      </c>
      <c r="M64" s="17" t="str">
        <f t="shared" si="5"/>
        <v/>
      </c>
      <c r="N64" s="17" t="str">
        <f t="shared" si="6"/>
        <v/>
      </c>
    </row>
    <row r="65" spans="1:14" x14ac:dyDescent="0.35">
      <c r="A65" s="8" t="s">
        <v>307</v>
      </c>
      <c r="B65" s="9">
        <v>1.6525453000000001</v>
      </c>
      <c r="C65" s="9">
        <v>2.0752632000000002</v>
      </c>
      <c r="D65" s="9">
        <v>1.1815066999999999</v>
      </c>
      <c r="E65" s="9">
        <v>1.0476989000000001</v>
      </c>
      <c r="F65" t="s">
        <v>17</v>
      </c>
      <c r="G65" s="17">
        <f t="shared" si="7"/>
        <v>1.0476989000000001</v>
      </c>
      <c r="H65" s="17" t="str">
        <f t="shared" si="8"/>
        <v/>
      </c>
      <c r="I65" s="17" t="str">
        <f t="shared" si="9"/>
        <v/>
      </c>
      <c r="J65" s="17" t="str">
        <f t="shared" si="10"/>
        <v/>
      </c>
      <c r="K65" t="s">
        <v>10</v>
      </c>
      <c r="L65" s="17" t="str">
        <f t="shared" si="4"/>
        <v/>
      </c>
      <c r="M65" s="17" t="str">
        <f t="shared" si="5"/>
        <v/>
      </c>
      <c r="N65" s="17">
        <f t="shared" si="6"/>
        <v>1.0476989000000001</v>
      </c>
    </row>
    <row r="66" spans="1:14" x14ac:dyDescent="0.35">
      <c r="A66" s="8" t="s">
        <v>237</v>
      </c>
      <c r="B66" s="9">
        <v>1.5710207</v>
      </c>
      <c r="C66" s="9">
        <v>1.2812527</v>
      </c>
      <c r="D66" s="9">
        <v>0.22070925999999999</v>
      </c>
      <c r="E66" s="9">
        <v>1.0366506</v>
      </c>
      <c r="F66" t="s">
        <v>14</v>
      </c>
      <c r="G66" s="17" t="str">
        <f t="shared" si="7"/>
        <v/>
      </c>
      <c r="H66" s="17">
        <f t="shared" si="8"/>
        <v>1.0366506</v>
      </c>
      <c r="I66" s="17" t="str">
        <f t="shared" si="9"/>
        <v/>
      </c>
      <c r="J66" s="17" t="str">
        <f t="shared" si="10"/>
        <v/>
      </c>
      <c r="K66" t="s">
        <v>14</v>
      </c>
      <c r="L66" s="17" t="str">
        <f t="shared" si="4"/>
        <v/>
      </c>
      <c r="M66" s="17">
        <f t="shared" si="5"/>
        <v>1.0366506</v>
      </c>
      <c r="N66" s="17" t="str">
        <f t="shared" si="6"/>
        <v/>
      </c>
    </row>
    <row r="67" spans="1:14" x14ac:dyDescent="0.35">
      <c r="A67" s="8" t="s">
        <v>315</v>
      </c>
      <c r="B67" s="9">
        <v>1.3063534000000001</v>
      </c>
      <c r="C67" s="9">
        <v>1.8148378000000001</v>
      </c>
      <c r="D67" s="9">
        <v>1.0827948999999999</v>
      </c>
      <c r="E67" s="9">
        <v>1.0157691</v>
      </c>
      <c r="F67" t="s">
        <v>14</v>
      </c>
      <c r="G67" s="17" t="str">
        <f t="shared" ref="G67:G98" si="11">IF($F67=$G$2,$E67,"")</f>
        <v/>
      </c>
      <c r="H67" s="17">
        <f t="shared" ref="H67:H98" si="12">IF($F67=$H$2,$E67,"")</f>
        <v>1.0157691</v>
      </c>
      <c r="I67" s="17" t="str">
        <f t="shared" ref="I67:I98" si="13">IF($F67=$I$2,$E67,"")</f>
        <v/>
      </c>
      <c r="J67" s="17" t="str">
        <f t="shared" ref="J67:J98" si="14">IF($F67=$J$2,$E67,"")</f>
        <v/>
      </c>
      <c r="K67" t="s">
        <v>14</v>
      </c>
      <c r="L67" s="17" t="str">
        <f t="shared" si="4"/>
        <v/>
      </c>
      <c r="M67" s="17">
        <f t="shared" si="5"/>
        <v>1.0157691</v>
      </c>
      <c r="N67" s="17" t="str">
        <f t="shared" si="6"/>
        <v/>
      </c>
    </row>
    <row r="68" spans="1:14" x14ac:dyDescent="0.35">
      <c r="A68" s="8" t="s">
        <v>221</v>
      </c>
      <c r="B68" s="9">
        <v>0.54930531000000005</v>
      </c>
      <c r="C68" s="9">
        <v>0.91224377000000001</v>
      </c>
      <c r="D68" s="9">
        <v>1.0256198999999999</v>
      </c>
      <c r="E68" s="9">
        <v>1.0027771000000001</v>
      </c>
      <c r="F68" t="s">
        <v>17</v>
      </c>
      <c r="G68" s="17">
        <f t="shared" si="11"/>
        <v>1.0027771000000001</v>
      </c>
      <c r="H68" s="17" t="str">
        <f t="shared" si="12"/>
        <v/>
      </c>
      <c r="I68" s="17" t="str">
        <f t="shared" si="13"/>
        <v/>
      </c>
      <c r="J68" s="17" t="str">
        <f t="shared" si="14"/>
        <v/>
      </c>
      <c r="K68" t="s">
        <v>17</v>
      </c>
      <c r="L68" s="17">
        <f t="shared" ref="L68:L131" si="15">IF($K68=$L$2,$E68,"")</f>
        <v>1.0027771000000001</v>
      </c>
      <c r="M68" s="17" t="str">
        <f t="shared" ref="M68:M131" si="16">IF($K68=$M$2,$E68,"")</f>
        <v/>
      </c>
      <c r="N68" s="17" t="str">
        <f t="shared" ref="N68:N131" si="17">IF($K68=$N$2,$E68,"")</f>
        <v/>
      </c>
    </row>
    <row r="69" spans="1:14" x14ac:dyDescent="0.35">
      <c r="A69" s="8" t="s">
        <v>65</v>
      </c>
      <c r="B69" s="9">
        <v>0.83882926000000002</v>
      </c>
      <c r="C69" s="9">
        <v>2.9613646999999998</v>
      </c>
      <c r="D69" s="9">
        <v>0.71719054000000004</v>
      </c>
      <c r="E69" s="9">
        <v>0.96609979999999995</v>
      </c>
      <c r="F69" t="s">
        <v>17</v>
      </c>
      <c r="G69" s="17">
        <f t="shared" si="11"/>
        <v>0.96609979999999995</v>
      </c>
      <c r="H69" s="17" t="str">
        <f t="shared" si="12"/>
        <v/>
      </c>
      <c r="I69" s="17" t="str">
        <f t="shared" si="13"/>
        <v/>
      </c>
      <c r="J69" s="17" t="str">
        <f t="shared" si="14"/>
        <v/>
      </c>
      <c r="K69" t="s">
        <v>17</v>
      </c>
      <c r="L69" s="17">
        <f t="shared" si="15"/>
        <v>0.96609979999999995</v>
      </c>
      <c r="M69" s="17" t="str">
        <f t="shared" si="16"/>
        <v/>
      </c>
      <c r="N69" s="17" t="str">
        <f t="shared" si="17"/>
        <v/>
      </c>
    </row>
    <row r="70" spans="1:14" x14ac:dyDescent="0.35">
      <c r="A70" s="8" t="s">
        <v>149</v>
      </c>
      <c r="B70" s="9">
        <v>0.41139355</v>
      </c>
      <c r="C70" s="9">
        <v>-0.26439801000000002</v>
      </c>
      <c r="D70" s="9">
        <v>0.79216695999999998</v>
      </c>
      <c r="E70" s="9">
        <v>0.94054073000000005</v>
      </c>
      <c r="F70" t="s">
        <v>17</v>
      </c>
      <c r="G70" s="17">
        <f t="shared" si="11"/>
        <v>0.94054073000000005</v>
      </c>
      <c r="H70" s="17" t="str">
        <f t="shared" si="12"/>
        <v/>
      </c>
      <c r="I70" s="17" t="str">
        <f t="shared" si="13"/>
        <v/>
      </c>
      <c r="J70" s="17" t="str">
        <f t="shared" si="14"/>
        <v/>
      </c>
      <c r="K70" t="s">
        <v>14</v>
      </c>
      <c r="L70" s="17" t="str">
        <f t="shared" si="15"/>
        <v/>
      </c>
      <c r="M70" s="17">
        <f t="shared" si="16"/>
        <v>0.94054073000000005</v>
      </c>
      <c r="N70" s="17" t="str">
        <f t="shared" si="17"/>
        <v/>
      </c>
    </row>
    <row r="71" spans="1:14" x14ac:dyDescent="0.35">
      <c r="A71" s="8" t="s">
        <v>67</v>
      </c>
      <c r="B71" s="9">
        <v>2.4576769999999999</v>
      </c>
      <c r="C71" s="9">
        <v>0.42573469000000003</v>
      </c>
      <c r="D71" s="9">
        <v>0.81804809000000001</v>
      </c>
      <c r="E71" s="9">
        <v>0.9353416</v>
      </c>
      <c r="F71" t="s">
        <v>9</v>
      </c>
      <c r="G71" s="17" t="str">
        <f t="shared" si="11"/>
        <v/>
      </c>
      <c r="H71" s="17" t="str">
        <f t="shared" si="12"/>
        <v/>
      </c>
      <c r="I71" s="17" t="str">
        <f t="shared" si="13"/>
        <v/>
      </c>
      <c r="J71" s="17">
        <f t="shared" si="14"/>
        <v>0.9353416</v>
      </c>
      <c r="K71" t="s">
        <v>17</v>
      </c>
      <c r="L71" s="17">
        <f t="shared" si="15"/>
        <v>0.9353416</v>
      </c>
      <c r="M71" s="17" t="str">
        <f t="shared" si="16"/>
        <v/>
      </c>
      <c r="N71" s="17" t="str">
        <f t="shared" si="17"/>
        <v/>
      </c>
    </row>
    <row r="72" spans="1:14" x14ac:dyDescent="0.35">
      <c r="A72" s="8" t="s">
        <v>185</v>
      </c>
      <c r="B72" s="9">
        <v>1.0804552000000001</v>
      </c>
      <c r="C72" s="9">
        <v>0.18556296999999999</v>
      </c>
      <c r="D72" s="9">
        <v>0.84464797000000003</v>
      </c>
      <c r="E72" s="9">
        <v>0.89034482999999998</v>
      </c>
      <c r="F72" t="s">
        <v>14</v>
      </c>
      <c r="G72" s="17" t="str">
        <f t="shared" si="11"/>
        <v/>
      </c>
      <c r="H72" s="17">
        <f t="shared" si="12"/>
        <v>0.89034482999999998</v>
      </c>
      <c r="I72" s="17" t="str">
        <f t="shared" si="13"/>
        <v/>
      </c>
      <c r="J72" s="17" t="str">
        <f t="shared" si="14"/>
        <v/>
      </c>
      <c r="K72" t="s">
        <v>14</v>
      </c>
      <c r="L72" s="17" t="str">
        <f t="shared" si="15"/>
        <v/>
      </c>
      <c r="M72" s="17">
        <f t="shared" si="16"/>
        <v>0.89034482999999998</v>
      </c>
      <c r="N72" s="17" t="str">
        <f t="shared" si="17"/>
        <v/>
      </c>
    </row>
    <row r="73" spans="1:14" x14ac:dyDescent="0.35">
      <c r="A73" s="8" t="s">
        <v>97</v>
      </c>
      <c r="B73" s="9">
        <v>0.47762389999999999</v>
      </c>
      <c r="C73" s="9">
        <v>1.2005612999999999</v>
      </c>
      <c r="D73" s="9">
        <v>-0.25519858000000001</v>
      </c>
      <c r="E73" s="9">
        <v>0.87421223999999997</v>
      </c>
      <c r="F73" t="s">
        <v>17</v>
      </c>
      <c r="G73" s="17">
        <f t="shared" si="11"/>
        <v>0.87421223999999997</v>
      </c>
      <c r="H73" s="17" t="str">
        <f t="shared" si="12"/>
        <v/>
      </c>
      <c r="I73" s="17" t="str">
        <f t="shared" si="13"/>
        <v/>
      </c>
      <c r="J73" s="17" t="str">
        <f t="shared" si="14"/>
        <v/>
      </c>
      <c r="K73" t="s">
        <v>17</v>
      </c>
      <c r="L73" s="17">
        <f t="shared" si="15"/>
        <v>0.87421223999999997</v>
      </c>
      <c r="M73" s="17" t="str">
        <f t="shared" si="16"/>
        <v/>
      </c>
      <c r="N73" s="17" t="str">
        <f t="shared" si="17"/>
        <v/>
      </c>
    </row>
    <row r="74" spans="1:14" x14ac:dyDescent="0.35">
      <c r="A74" s="8" t="s">
        <v>99</v>
      </c>
      <c r="B74" s="9">
        <v>1.0790598</v>
      </c>
      <c r="C74" s="9">
        <v>1.1008412000000001</v>
      </c>
      <c r="D74" s="9">
        <v>0.38949945000000002</v>
      </c>
      <c r="E74" s="9">
        <v>0.84046056000000002</v>
      </c>
      <c r="F74" t="s">
        <v>14</v>
      </c>
      <c r="G74" s="17" t="str">
        <f t="shared" si="11"/>
        <v/>
      </c>
      <c r="H74" s="17">
        <f t="shared" si="12"/>
        <v>0.84046056000000002</v>
      </c>
      <c r="I74" s="17" t="str">
        <f t="shared" si="13"/>
        <v/>
      </c>
      <c r="J74" s="17" t="str">
        <f t="shared" si="14"/>
        <v/>
      </c>
      <c r="K74" t="s">
        <v>14</v>
      </c>
      <c r="L74" s="17" t="str">
        <f t="shared" si="15"/>
        <v/>
      </c>
      <c r="M74" s="17">
        <f t="shared" si="16"/>
        <v>0.84046056000000002</v>
      </c>
      <c r="N74" s="17" t="str">
        <f t="shared" si="17"/>
        <v/>
      </c>
    </row>
    <row r="75" spans="1:14" x14ac:dyDescent="0.35">
      <c r="A75" s="8" t="s">
        <v>317</v>
      </c>
      <c r="B75" s="9">
        <v>1.5705076</v>
      </c>
      <c r="C75" s="9">
        <v>-0.69917998999999997</v>
      </c>
      <c r="D75" s="9">
        <v>-0.23447454000000001</v>
      </c>
      <c r="E75" s="9">
        <v>0.83152996999999995</v>
      </c>
      <c r="F75" t="s">
        <v>17</v>
      </c>
      <c r="G75" s="17">
        <f t="shared" si="11"/>
        <v>0.83152996999999995</v>
      </c>
      <c r="H75" s="17" t="str">
        <f t="shared" si="12"/>
        <v/>
      </c>
      <c r="I75" s="17" t="str">
        <f t="shared" si="13"/>
        <v/>
      </c>
      <c r="J75" s="17" t="str">
        <f t="shared" si="14"/>
        <v/>
      </c>
      <c r="K75" t="s">
        <v>17</v>
      </c>
      <c r="L75" s="17">
        <f t="shared" si="15"/>
        <v>0.83152996999999995</v>
      </c>
      <c r="M75" s="17" t="str">
        <f t="shared" si="16"/>
        <v/>
      </c>
      <c r="N75" s="17" t="str">
        <f t="shared" si="17"/>
        <v/>
      </c>
    </row>
    <row r="76" spans="1:14" x14ac:dyDescent="0.35">
      <c r="A76" s="8" t="s">
        <v>319</v>
      </c>
      <c r="B76" s="9">
        <v>-0.11541588</v>
      </c>
      <c r="C76" s="9">
        <v>1.6866977999999999</v>
      </c>
      <c r="D76" s="9">
        <v>1.8314307000000001</v>
      </c>
      <c r="E76" s="9">
        <v>0.82827225999999998</v>
      </c>
      <c r="F76" t="s">
        <v>9</v>
      </c>
      <c r="G76" s="17" t="str">
        <f t="shared" si="11"/>
        <v/>
      </c>
      <c r="H76" s="17" t="str">
        <f t="shared" si="12"/>
        <v/>
      </c>
      <c r="I76" s="17" t="str">
        <f t="shared" si="13"/>
        <v/>
      </c>
      <c r="J76" s="17">
        <f t="shared" si="14"/>
        <v>0.82827225999999998</v>
      </c>
      <c r="K76" t="s">
        <v>17</v>
      </c>
      <c r="L76" s="17">
        <f t="shared" si="15"/>
        <v>0.82827225999999998</v>
      </c>
      <c r="M76" s="17" t="str">
        <f t="shared" si="16"/>
        <v/>
      </c>
      <c r="N76" s="17" t="str">
        <f t="shared" si="17"/>
        <v/>
      </c>
    </row>
    <row r="77" spans="1:14" x14ac:dyDescent="0.35">
      <c r="A77" s="8" t="s">
        <v>223</v>
      </c>
      <c r="B77" s="9">
        <v>2.1006442000000001</v>
      </c>
      <c r="C77" s="9">
        <v>1.2385147000000001</v>
      </c>
      <c r="D77" s="9">
        <v>1.5090749999999999</v>
      </c>
      <c r="E77" s="9">
        <v>0.77772724000000004</v>
      </c>
      <c r="F77" t="s">
        <v>17</v>
      </c>
      <c r="G77" s="17">
        <f t="shared" si="11"/>
        <v>0.77772724000000004</v>
      </c>
      <c r="H77" s="17" t="str">
        <f t="shared" si="12"/>
        <v/>
      </c>
      <c r="I77" s="17" t="str">
        <f t="shared" si="13"/>
        <v/>
      </c>
      <c r="J77" s="17" t="str">
        <f t="shared" si="14"/>
        <v/>
      </c>
      <c r="K77" t="s">
        <v>17</v>
      </c>
      <c r="L77" s="17">
        <f t="shared" si="15"/>
        <v>0.77772724000000004</v>
      </c>
      <c r="M77" s="17" t="str">
        <f t="shared" si="16"/>
        <v/>
      </c>
      <c r="N77" s="17" t="str">
        <f t="shared" si="17"/>
        <v/>
      </c>
    </row>
    <row r="78" spans="1:14" x14ac:dyDescent="0.35">
      <c r="A78" s="8" t="s">
        <v>47</v>
      </c>
      <c r="B78" s="9">
        <v>0.86053767999999997</v>
      </c>
      <c r="C78" s="9">
        <v>1.2292517000000001</v>
      </c>
      <c r="D78" s="9">
        <v>7.8568299999999994E-2</v>
      </c>
      <c r="E78" s="9">
        <v>0.69204449999999995</v>
      </c>
      <c r="F78" t="s">
        <v>17</v>
      </c>
      <c r="G78" s="17">
        <f t="shared" si="11"/>
        <v>0.69204449999999995</v>
      </c>
      <c r="H78" s="17" t="str">
        <f t="shared" si="12"/>
        <v/>
      </c>
      <c r="I78" s="17" t="str">
        <f t="shared" si="13"/>
        <v/>
      </c>
      <c r="J78" s="17" t="str">
        <f t="shared" si="14"/>
        <v/>
      </c>
      <c r="K78" t="s">
        <v>17</v>
      </c>
      <c r="L78" s="17">
        <f t="shared" si="15"/>
        <v>0.69204449999999995</v>
      </c>
      <c r="M78" s="17" t="str">
        <f t="shared" si="16"/>
        <v/>
      </c>
      <c r="N78" s="17" t="str">
        <f t="shared" si="17"/>
        <v/>
      </c>
    </row>
    <row r="79" spans="1:14" x14ac:dyDescent="0.35">
      <c r="A79" s="8" t="s">
        <v>35</v>
      </c>
      <c r="B79" s="9">
        <v>3.0240364999999998</v>
      </c>
      <c r="C79" s="9">
        <v>2.2027583000000002</v>
      </c>
      <c r="D79" s="9">
        <v>2.5659689999999999</v>
      </c>
      <c r="E79" s="9">
        <v>0.61418209999999995</v>
      </c>
      <c r="F79" t="s">
        <v>17</v>
      </c>
      <c r="G79" s="17">
        <f t="shared" si="11"/>
        <v>0.61418209999999995</v>
      </c>
      <c r="H79" s="17" t="str">
        <f t="shared" si="12"/>
        <v/>
      </c>
      <c r="I79" s="17" t="str">
        <f t="shared" si="13"/>
        <v/>
      </c>
      <c r="J79" s="17" t="str">
        <f t="shared" si="14"/>
        <v/>
      </c>
      <c r="K79" t="s">
        <v>10</v>
      </c>
      <c r="L79" s="17" t="str">
        <f t="shared" si="15"/>
        <v/>
      </c>
      <c r="M79" s="17" t="str">
        <f t="shared" si="16"/>
        <v/>
      </c>
      <c r="N79" s="17">
        <f t="shared" si="17"/>
        <v>0.61418209999999995</v>
      </c>
    </row>
    <row r="80" spans="1:14" x14ac:dyDescent="0.35">
      <c r="A80" s="8" t="s">
        <v>127</v>
      </c>
      <c r="B80" s="9">
        <v>1.2957004000000001</v>
      </c>
      <c r="C80" s="9">
        <v>0.76924862000000005</v>
      </c>
      <c r="D80" s="9">
        <v>1.2671509000000001</v>
      </c>
      <c r="E80" s="9">
        <v>0.58837143000000003</v>
      </c>
      <c r="F80" t="s">
        <v>17</v>
      </c>
      <c r="G80" s="17">
        <f t="shared" si="11"/>
        <v>0.58837143000000003</v>
      </c>
      <c r="H80" s="17" t="str">
        <f t="shared" si="12"/>
        <v/>
      </c>
      <c r="I80" s="17" t="str">
        <f t="shared" si="13"/>
        <v/>
      </c>
      <c r="J80" s="17" t="str">
        <f t="shared" si="14"/>
        <v/>
      </c>
      <c r="K80" t="s">
        <v>17</v>
      </c>
      <c r="L80" s="17">
        <f t="shared" si="15"/>
        <v>0.58837143000000003</v>
      </c>
      <c r="M80" s="17" t="str">
        <f t="shared" si="16"/>
        <v/>
      </c>
      <c r="N80" s="17" t="str">
        <f t="shared" si="17"/>
        <v/>
      </c>
    </row>
    <row r="81" spans="1:14" x14ac:dyDescent="0.35">
      <c r="A81" s="8" t="s">
        <v>205</v>
      </c>
      <c r="B81" s="9">
        <v>0.92597695000000002</v>
      </c>
      <c r="C81" s="9">
        <v>0.49256076999999998</v>
      </c>
      <c r="D81" s="9">
        <v>-0.10301246</v>
      </c>
      <c r="E81" s="9">
        <v>0.40732099999999999</v>
      </c>
      <c r="F81" t="s">
        <v>14</v>
      </c>
      <c r="G81" s="17" t="str">
        <f t="shared" si="11"/>
        <v/>
      </c>
      <c r="H81" s="17">
        <f t="shared" si="12"/>
        <v>0.40732099999999999</v>
      </c>
      <c r="I81" s="17" t="str">
        <f t="shared" si="13"/>
        <v/>
      </c>
      <c r="J81" s="17" t="str">
        <f t="shared" si="14"/>
        <v/>
      </c>
      <c r="K81" t="s">
        <v>14</v>
      </c>
      <c r="L81" s="17" t="str">
        <f t="shared" si="15"/>
        <v/>
      </c>
      <c r="M81" s="17">
        <f t="shared" si="16"/>
        <v>0.40732099999999999</v>
      </c>
      <c r="N81" s="17" t="str">
        <f t="shared" si="17"/>
        <v/>
      </c>
    </row>
    <row r="82" spans="1:14" x14ac:dyDescent="0.35">
      <c r="A82" s="8" t="s">
        <v>77</v>
      </c>
      <c r="B82" s="9">
        <v>1.7868710000000001</v>
      </c>
      <c r="C82" s="9">
        <v>3.4838830000000001</v>
      </c>
      <c r="D82" s="9">
        <v>2.4816742000000001</v>
      </c>
      <c r="E82" s="9">
        <v>0.40489671999999999</v>
      </c>
      <c r="F82" t="s">
        <v>17</v>
      </c>
      <c r="G82" s="17">
        <f t="shared" si="11"/>
        <v>0.40489671999999999</v>
      </c>
      <c r="H82" s="17" t="str">
        <f t="shared" si="12"/>
        <v/>
      </c>
      <c r="I82" s="17" t="str">
        <f t="shared" si="13"/>
        <v/>
      </c>
      <c r="J82" s="17" t="str">
        <f t="shared" si="14"/>
        <v/>
      </c>
      <c r="K82" t="s">
        <v>17</v>
      </c>
      <c r="L82" s="17">
        <f t="shared" si="15"/>
        <v>0.40489671999999999</v>
      </c>
      <c r="M82" s="17" t="str">
        <f t="shared" si="16"/>
        <v/>
      </c>
      <c r="N82" s="17" t="str">
        <f t="shared" si="17"/>
        <v/>
      </c>
    </row>
    <row r="83" spans="1:14" x14ac:dyDescent="0.35">
      <c r="A83" s="8" t="s">
        <v>43</v>
      </c>
      <c r="B83" s="9">
        <v>1.8235661999999999</v>
      </c>
      <c r="C83" s="9">
        <v>3.8109708000000002</v>
      </c>
      <c r="D83" s="9">
        <v>0.96978131999999995</v>
      </c>
      <c r="E83" s="9">
        <v>0.39660457999999998</v>
      </c>
      <c r="F83" t="s">
        <v>17</v>
      </c>
      <c r="G83" s="17">
        <f t="shared" si="11"/>
        <v>0.39660457999999998</v>
      </c>
      <c r="H83" s="17" t="str">
        <f t="shared" si="12"/>
        <v/>
      </c>
      <c r="I83" s="17" t="str">
        <f t="shared" si="13"/>
        <v/>
      </c>
      <c r="J83" s="17" t="str">
        <f t="shared" si="14"/>
        <v/>
      </c>
      <c r="K83" t="s">
        <v>17</v>
      </c>
      <c r="L83" s="17">
        <f t="shared" si="15"/>
        <v>0.39660457999999998</v>
      </c>
      <c r="M83" s="17" t="str">
        <f t="shared" si="16"/>
        <v/>
      </c>
      <c r="N83" s="17" t="str">
        <f t="shared" si="17"/>
        <v/>
      </c>
    </row>
    <row r="84" spans="1:14" x14ac:dyDescent="0.35">
      <c r="A84" s="8" t="s">
        <v>123</v>
      </c>
      <c r="B84" s="9">
        <v>0.20197338000000001</v>
      </c>
      <c r="C84" s="9">
        <v>-0.1069459</v>
      </c>
      <c r="D84" s="9">
        <v>-0.39157428999999999</v>
      </c>
      <c r="E84" s="9">
        <v>0.34811354999999999</v>
      </c>
      <c r="F84" t="s">
        <v>14</v>
      </c>
      <c r="G84" s="17" t="str">
        <f t="shared" si="11"/>
        <v/>
      </c>
      <c r="H84" s="17">
        <f t="shared" si="12"/>
        <v>0.34811354999999999</v>
      </c>
      <c r="I84" s="17" t="str">
        <f t="shared" si="13"/>
        <v/>
      </c>
      <c r="J84" s="17" t="str">
        <f t="shared" si="14"/>
        <v/>
      </c>
      <c r="K84" t="s">
        <v>14</v>
      </c>
      <c r="L84" s="17" t="str">
        <f t="shared" si="15"/>
        <v/>
      </c>
      <c r="M84" s="17">
        <f t="shared" si="16"/>
        <v>0.34811354999999999</v>
      </c>
      <c r="N84" s="17" t="str">
        <f t="shared" si="17"/>
        <v/>
      </c>
    </row>
    <row r="85" spans="1:14" x14ac:dyDescent="0.35">
      <c r="A85" s="8" t="s">
        <v>165</v>
      </c>
      <c r="B85" s="9">
        <v>0.13034504</v>
      </c>
      <c r="C85" s="9">
        <v>1.1732336999999999</v>
      </c>
      <c r="D85" s="9">
        <v>1.9433784999999999</v>
      </c>
      <c r="E85" s="9">
        <v>0.34437758000000002</v>
      </c>
      <c r="F85" t="s">
        <v>17</v>
      </c>
      <c r="G85" s="17">
        <f t="shared" si="11"/>
        <v>0.34437758000000002</v>
      </c>
      <c r="H85" s="17" t="str">
        <f t="shared" si="12"/>
        <v/>
      </c>
      <c r="I85" s="17" t="str">
        <f t="shared" si="13"/>
        <v/>
      </c>
      <c r="J85" s="17" t="str">
        <f t="shared" si="14"/>
        <v/>
      </c>
      <c r="K85" t="s">
        <v>10</v>
      </c>
      <c r="L85" s="17" t="str">
        <f t="shared" si="15"/>
        <v/>
      </c>
      <c r="M85" s="17" t="str">
        <f t="shared" si="16"/>
        <v/>
      </c>
      <c r="N85" s="17">
        <f t="shared" si="17"/>
        <v>0.34437758000000002</v>
      </c>
    </row>
    <row r="86" spans="1:14" x14ac:dyDescent="0.35">
      <c r="A86" s="8" t="s">
        <v>169</v>
      </c>
      <c r="B86" s="9">
        <v>1.2975066</v>
      </c>
      <c r="C86" s="9">
        <v>0.17535707</v>
      </c>
      <c r="D86" s="9">
        <v>-0.17034692000000001</v>
      </c>
      <c r="E86" s="9">
        <v>0.30436790000000002</v>
      </c>
      <c r="F86" t="s">
        <v>9</v>
      </c>
      <c r="G86" s="17" t="str">
        <f t="shared" si="11"/>
        <v/>
      </c>
      <c r="H86" s="17" t="str">
        <f t="shared" si="12"/>
        <v/>
      </c>
      <c r="I86" s="17" t="str">
        <f t="shared" si="13"/>
        <v/>
      </c>
      <c r="J86" s="17">
        <f t="shared" si="14"/>
        <v>0.30436790000000002</v>
      </c>
      <c r="K86" t="s">
        <v>17</v>
      </c>
      <c r="L86" s="17">
        <f t="shared" si="15"/>
        <v>0.30436790000000002</v>
      </c>
      <c r="M86" s="17" t="str">
        <f t="shared" si="16"/>
        <v/>
      </c>
      <c r="N86" s="17" t="str">
        <f t="shared" si="17"/>
        <v/>
      </c>
    </row>
    <row r="87" spans="1:14" x14ac:dyDescent="0.35">
      <c r="A87" s="8" t="s">
        <v>283</v>
      </c>
      <c r="B87" s="9">
        <v>-9.1827450000000005E-2</v>
      </c>
      <c r="C87" s="9">
        <v>0.7817828</v>
      </c>
      <c r="D87" s="9">
        <v>0.56003868999999995</v>
      </c>
      <c r="E87" s="9">
        <v>0.29007052</v>
      </c>
      <c r="F87" t="s">
        <v>14</v>
      </c>
      <c r="G87" s="17" t="str">
        <f t="shared" si="11"/>
        <v/>
      </c>
      <c r="H87" s="17">
        <f t="shared" si="12"/>
        <v>0.29007052</v>
      </c>
      <c r="I87" s="17" t="str">
        <f t="shared" si="13"/>
        <v/>
      </c>
      <c r="J87" s="17" t="str">
        <f t="shared" si="14"/>
        <v/>
      </c>
      <c r="K87" t="s">
        <v>14</v>
      </c>
      <c r="L87" s="17" t="str">
        <f t="shared" si="15"/>
        <v/>
      </c>
      <c r="M87" s="17">
        <f t="shared" si="16"/>
        <v>0.29007052</v>
      </c>
      <c r="N87" s="17" t="str">
        <f t="shared" si="17"/>
        <v/>
      </c>
    </row>
    <row r="88" spans="1:14" x14ac:dyDescent="0.35">
      <c r="A88" s="8" t="s">
        <v>89</v>
      </c>
      <c r="B88" s="9">
        <v>2.1723178999999999</v>
      </c>
      <c r="C88" s="9">
        <v>0.77773318999999996</v>
      </c>
      <c r="D88" s="9">
        <v>-0.21660721999999999</v>
      </c>
      <c r="E88" s="9">
        <v>0.24349174000000001</v>
      </c>
      <c r="F88" t="s">
        <v>17</v>
      </c>
      <c r="G88" s="17">
        <f t="shared" si="11"/>
        <v>0.24349174000000001</v>
      </c>
      <c r="H88" s="17" t="str">
        <f t="shared" si="12"/>
        <v/>
      </c>
      <c r="I88" s="17" t="str">
        <f t="shared" si="13"/>
        <v/>
      </c>
      <c r="J88" s="17" t="str">
        <f t="shared" si="14"/>
        <v/>
      </c>
      <c r="K88" t="s">
        <v>17</v>
      </c>
      <c r="L88" s="17">
        <f t="shared" si="15"/>
        <v>0.24349174000000001</v>
      </c>
      <c r="M88" s="17" t="str">
        <f t="shared" si="16"/>
        <v/>
      </c>
      <c r="N88" s="17" t="str">
        <f t="shared" si="17"/>
        <v/>
      </c>
    </row>
    <row r="89" spans="1:14" x14ac:dyDescent="0.35">
      <c r="A89" s="8" t="s">
        <v>261</v>
      </c>
      <c r="B89" s="9">
        <v>-0.34573047000000001</v>
      </c>
      <c r="C89" s="9">
        <v>-0.86523729999999999</v>
      </c>
      <c r="D89" s="9">
        <v>-0.35112832999999999</v>
      </c>
      <c r="E89" s="9">
        <v>0.24262152000000001</v>
      </c>
      <c r="F89" t="s">
        <v>9</v>
      </c>
      <c r="G89" s="17" t="str">
        <f t="shared" si="11"/>
        <v/>
      </c>
      <c r="H89" s="17" t="str">
        <f t="shared" si="12"/>
        <v/>
      </c>
      <c r="I89" s="17" t="str">
        <f t="shared" si="13"/>
        <v/>
      </c>
      <c r="J89" s="17">
        <f t="shared" si="14"/>
        <v>0.24262152000000001</v>
      </c>
      <c r="K89" t="s">
        <v>14</v>
      </c>
      <c r="L89" s="17" t="str">
        <f t="shared" si="15"/>
        <v/>
      </c>
      <c r="M89" s="17">
        <f t="shared" si="16"/>
        <v>0.24262152000000001</v>
      </c>
      <c r="N89" s="17" t="str">
        <f t="shared" si="17"/>
        <v/>
      </c>
    </row>
    <row r="90" spans="1:14" x14ac:dyDescent="0.35">
      <c r="A90" s="8" t="s">
        <v>225</v>
      </c>
      <c r="B90" s="9">
        <v>3.2835025999999998</v>
      </c>
      <c r="C90" s="9">
        <v>6.2655773000000003</v>
      </c>
      <c r="D90" s="9">
        <v>0.90237555999999997</v>
      </c>
      <c r="E90" s="9">
        <v>0.24207434</v>
      </c>
      <c r="F90" t="s">
        <v>17</v>
      </c>
      <c r="G90" s="17">
        <f t="shared" si="11"/>
        <v>0.24207434</v>
      </c>
      <c r="H90" s="17" t="str">
        <f t="shared" si="12"/>
        <v/>
      </c>
      <c r="I90" s="17" t="str">
        <f t="shared" si="13"/>
        <v/>
      </c>
      <c r="J90" s="17" t="str">
        <f t="shared" si="14"/>
        <v/>
      </c>
      <c r="K90" t="s">
        <v>10</v>
      </c>
      <c r="L90" s="17" t="str">
        <f t="shared" si="15"/>
        <v/>
      </c>
      <c r="M90" s="17" t="str">
        <f t="shared" si="16"/>
        <v/>
      </c>
      <c r="N90" s="17">
        <f t="shared" si="17"/>
        <v>0.24207434</v>
      </c>
    </row>
    <row r="91" spans="1:14" x14ac:dyDescent="0.35">
      <c r="A91" s="8" t="s">
        <v>107</v>
      </c>
      <c r="B91" s="9">
        <v>-8.5850889999999999E-2</v>
      </c>
      <c r="C91" s="9">
        <v>0.60410951000000002</v>
      </c>
      <c r="D91" s="9">
        <v>0.45037463999999999</v>
      </c>
      <c r="E91" s="9">
        <v>0.19326756</v>
      </c>
      <c r="F91" t="s">
        <v>14</v>
      </c>
      <c r="G91" s="17" t="str">
        <f t="shared" si="11"/>
        <v/>
      </c>
      <c r="H91" s="17">
        <f t="shared" si="12"/>
        <v>0.19326756</v>
      </c>
      <c r="I91" s="17" t="str">
        <f t="shared" si="13"/>
        <v/>
      </c>
      <c r="J91" s="17" t="str">
        <f t="shared" si="14"/>
        <v/>
      </c>
      <c r="K91" t="s">
        <v>14</v>
      </c>
      <c r="L91" s="17" t="str">
        <f t="shared" si="15"/>
        <v/>
      </c>
      <c r="M91" s="17">
        <f t="shared" si="16"/>
        <v>0.19326756</v>
      </c>
      <c r="N91" s="17" t="str">
        <f t="shared" si="17"/>
        <v/>
      </c>
    </row>
    <row r="92" spans="1:14" x14ac:dyDescent="0.35">
      <c r="A92" s="8" t="s">
        <v>91</v>
      </c>
      <c r="B92" s="9">
        <v>-0.17099958000000001</v>
      </c>
      <c r="C92" s="9">
        <v>3.5302932</v>
      </c>
      <c r="D92" s="9">
        <v>0.15437855</v>
      </c>
      <c r="E92" s="9">
        <v>0.19096726</v>
      </c>
      <c r="F92" t="s">
        <v>14</v>
      </c>
      <c r="G92" s="17" t="str">
        <f t="shared" si="11"/>
        <v/>
      </c>
      <c r="H92" s="17">
        <f t="shared" si="12"/>
        <v>0.19096726</v>
      </c>
      <c r="I92" s="17" t="str">
        <f t="shared" si="13"/>
        <v/>
      </c>
      <c r="J92" s="17" t="str">
        <f t="shared" si="14"/>
        <v/>
      </c>
      <c r="K92" t="s">
        <v>14</v>
      </c>
      <c r="L92" s="17" t="str">
        <f t="shared" si="15"/>
        <v/>
      </c>
      <c r="M92" s="17">
        <f t="shared" si="16"/>
        <v>0.19096726</v>
      </c>
      <c r="N92" s="17" t="str">
        <f t="shared" si="17"/>
        <v/>
      </c>
    </row>
    <row r="93" spans="1:14" x14ac:dyDescent="0.35">
      <c r="A93" s="8" t="s">
        <v>31</v>
      </c>
      <c r="B93" s="9">
        <v>-0.24704962</v>
      </c>
      <c r="C93" s="9">
        <v>1.8599344</v>
      </c>
      <c r="D93" s="9">
        <v>0.51599781</v>
      </c>
      <c r="E93" s="9">
        <v>0.17681479</v>
      </c>
      <c r="F93" t="s">
        <v>14</v>
      </c>
      <c r="G93" s="17" t="str">
        <f t="shared" si="11"/>
        <v/>
      </c>
      <c r="H93" s="17">
        <f t="shared" si="12"/>
        <v>0.17681479</v>
      </c>
      <c r="I93" s="17" t="str">
        <f t="shared" si="13"/>
        <v/>
      </c>
      <c r="J93" s="17" t="str">
        <f t="shared" si="14"/>
        <v/>
      </c>
      <c r="K93" t="s">
        <v>14</v>
      </c>
      <c r="L93" s="17" t="str">
        <f t="shared" si="15"/>
        <v/>
      </c>
      <c r="M93" s="17">
        <f t="shared" si="16"/>
        <v>0.17681479</v>
      </c>
      <c r="N93" s="17" t="str">
        <f t="shared" si="17"/>
        <v/>
      </c>
    </row>
    <row r="94" spans="1:14" x14ac:dyDescent="0.35">
      <c r="A94" s="8" t="s">
        <v>117</v>
      </c>
      <c r="B94" s="9">
        <v>0.33724200999999998</v>
      </c>
      <c r="C94" s="9">
        <v>-1.5284469999999999</v>
      </c>
      <c r="D94" s="9">
        <v>-1.1744983</v>
      </c>
      <c r="E94" s="9">
        <v>0.13766516000000001</v>
      </c>
      <c r="F94" t="s">
        <v>17</v>
      </c>
      <c r="G94" s="17">
        <f t="shared" si="11"/>
        <v>0.13766516000000001</v>
      </c>
      <c r="H94" s="17" t="str">
        <f t="shared" si="12"/>
        <v/>
      </c>
      <c r="I94" s="17" t="str">
        <f t="shared" si="13"/>
        <v/>
      </c>
      <c r="J94" s="17" t="str">
        <f t="shared" si="14"/>
        <v/>
      </c>
      <c r="K94" t="s">
        <v>10</v>
      </c>
      <c r="L94" s="17" t="str">
        <f t="shared" si="15"/>
        <v/>
      </c>
      <c r="M94" s="17" t="str">
        <f t="shared" si="16"/>
        <v/>
      </c>
      <c r="N94" s="17">
        <f t="shared" si="17"/>
        <v>0.13766516000000001</v>
      </c>
    </row>
    <row r="95" spans="1:14" x14ac:dyDescent="0.35">
      <c r="A95" s="8" t="s">
        <v>69</v>
      </c>
      <c r="B95" s="9">
        <v>2.7962943999999998</v>
      </c>
      <c r="C95" s="9">
        <v>2.1802638999999999</v>
      </c>
      <c r="D95" s="9">
        <v>4.2710811</v>
      </c>
      <c r="E95" s="9">
        <v>0.13025149999999999</v>
      </c>
      <c r="F95" t="s">
        <v>17</v>
      </c>
      <c r="G95" s="17">
        <f t="shared" si="11"/>
        <v>0.13025149999999999</v>
      </c>
      <c r="H95" s="17" t="str">
        <f t="shared" si="12"/>
        <v/>
      </c>
      <c r="I95" s="17" t="str">
        <f t="shared" si="13"/>
        <v/>
      </c>
      <c r="J95" s="17" t="str">
        <f t="shared" si="14"/>
        <v/>
      </c>
      <c r="K95" t="s">
        <v>10</v>
      </c>
      <c r="L95" s="17" t="str">
        <f t="shared" si="15"/>
        <v/>
      </c>
      <c r="M95" s="17" t="str">
        <f t="shared" si="16"/>
        <v/>
      </c>
      <c r="N95" s="17">
        <f t="shared" si="17"/>
        <v>0.13025149999999999</v>
      </c>
    </row>
    <row r="96" spans="1:14" x14ac:dyDescent="0.35">
      <c r="A96" s="8" t="s">
        <v>109</v>
      </c>
      <c r="B96" s="9">
        <v>3.8570897</v>
      </c>
      <c r="C96" s="9">
        <v>1.6002243</v>
      </c>
      <c r="D96" s="9">
        <v>1.8695531999999999</v>
      </c>
      <c r="E96" s="9">
        <v>0.11258041000000001</v>
      </c>
      <c r="F96" t="s">
        <v>9</v>
      </c>
      <c r="G96" s="17" t="str">
        <f t="shared" si="11"/>
        <v/>
      </c>
      <c r="H96" s="17" t="str">
        <f t="shared" si="12"/>
        <v/>
      </c>
      <c r="I96" s="17" t="str">
        <f t="shared" si="13"/>
        <v/>
      </c>
      <c r="J96" s="17">
        <f t="shared" si="14"/>
        <v>0.11258041000000001</v>
      </c>
      <c r="K96" t="s">
        <v>17</v>
      </c>
      <c r="L96" s="17">
        <f t="shared" si="15"/>
        <v>0.11258041000000001</v>
      </c>
      <c r="M96" s="17" t="str">
        <f t="shared" si="16"/>
        <v/>
      </c>
      <c r="N96" s="17" t="str">
        <f t="shared" si="17"/>
        <v/>
      </c>
    </row>
    <row r="97" spans="1:14" x14ac:dyDescent="0.35">
      <c r="A97" s="8" t="s">
        <v>309</v>
      </c>
      <c r="B97" s="9">
        <v>0.64501229999999998</v>
      </c>
      <c r="C97" s="9">
        <v>-0.56714469000000001</v>
      </c>
      <c r="D97" s="9">
        <v>-0.40328097000000002</v>
      </c>
      <c r="E97" s="9">
        <v>6.8256830000000004E-2</v>
      </c>
      <c r="F97" t="s">
        <v>17</v>
      </c>
      <c r="G97" s="17">
        <f t="shared" si="11"/>
        <v>6.8256830000000004E-2</v>
      </c>
      <c r="H97" s="17" t="str">
        <f t="shared" si="12"/>
        <v/>
      </c>
      <c r="I97" s="17" t="str">
        <f t="shared" si="13"/>
        <v/>
      </c>
      <c r="J97" s="17" t="str">
        <f t="shared" si="14"/>
        <v/>
      </c>
      <c r="K97" t="s">
        <v>10</v>
      </c>
      <c r="L97" s="17" t="str">
        <f t="shared" si="15"/>
        <v/>
      </c>
      <c r="M97" s="17" t="str">
        <f t="shared" si="16"/>
        <v/>
      </c>
      <c r="N97" s="17">
        <f t="shared" si="17"/>
        <v>6.8256830000000004E-2</v>
      </c>
    </row>
    <row r="98" spans="1:14" x14ac:dyDescent="0.35">
      <c r="A98" s="8" t="s">
        <v>259</v>
      </c>
      <c r="B98" s="9">
        <v>-0.29830866</v>
      </c>
      <c r="C98" s="9">
        <v>-0.68483989999999995</v>
      </c>
      <c r="D98" s="9">
        <v>0.46827639999999998</v>
      </c>
      <c r="E98" s="9">
        <v>4.720767E-2</v>
      </c>
      <c r="F98" t="s">
        <v>14</v>
      </c>
      <c r="G98" s="17" t="str">
        <f t="shared" si="11"/>
        <v/>
      </c>
      <c r="H98" s="17">
        <f t="shared" si="12"/>
        <v>4.720767E-2</v>
      </c>
      <c r="I98" s="17" t="str">
        <f t="shared" si="13"/>
        <v/>
      </c>
      <c r="J98" s="17" t="str">
        <f t="shared" si="14"/>
        <v/>
      </c>
      <c r="K98" t="s">
        <v>14</v>
      </c>
      <c r="L98" s="17" t="str">
        <f t="shared" si="15"/>
        <v/>
      </c>
      <c r="M98" s="17">
        <f t="shared" si="16"/>
        <v>4.720767E-2</v>
      </c>
      <c r="N98" s="17" t="str">
        <f t="shared" si="17"/>
        <v/>
      </c>
    </row>
    <row r="99" spans="1:14" x14ac:dyDescent="0.35">
      <c r="A99" s="8" t="s">
        <v>151</v>
      </c>
      <c r="B99" s="9">
        <v>0.53295252000000004</v>
      </c>
      <c r="C99" s="9">
        <v>0.28644802000000003</v>
      </c>
      <c r="D99" s="9">
        <v>0.17327611000000001</v>
      </c>
      <c r="E99" s="9">
        <v>4.2221630000000003E-2</v>
      </c>
      <c r="F99" t="s">
        <v>14</v>
      </c>
      <c r="G99" s="17" t="str">
        <f t="shared" ref="G99:G130" si="18">IF($F99=$G$2,$E99,"")</f>
        <v/>
      </c>
      <c r="H99" s="17">
        <f t="shared" ref="H99:H130" si="19">IF($F99=$H$2,$E99,"")</f>
        <v>4.2221630000000003E-2</v>
      </c>
      <c r="I99" s="17" t="str">
        <f t="shared" ref="I99:I130" si="20">IF($F99=$I$2,$E99,"")</f>
        <v/>
      </c>
      <c r="J99" s="17" t="str">
        <f t="shared" ref="J99:J130" si="21">IF($F99=$J$2,$E99,"")</f>
        <v/>
      </c>
      <c r="K99" t="s">
        <v>14</v>
      </c>
      <c r="L99" s="17" t="str">
        <f t="shared" si="15"/>
        <v/>
      </c>
      <c r="M99" s="17">
        <f t="shared" si="16"/>
        <v>4.2221630000000003E-2</v>
      </c>
      <c r="N99" s="17" t="str">
        <f t="shared" si="17"/>
        <v/>
      </c>
    </row>
    <row r="100" spans="1:14" x14ac:dyDescent="0.35">
      <c r="A100" s="8" t="s">
        <v>135</v>
      </c>
      <c r="B100" s="9">
        <v>-1.5537006</v>
      </c>
      <c r="C100" s="9">
        <v>0.29278033999999997</v>
      </c>
      <c r="D100" s="9">
        <v>-1.1925527</v>
      </c>
      <c r="E100" s="9">
        <v>2.2690370000000001E-2</v>
      </c>
      <c r="F100" t="s">
        <v>14</v>
      </c>
      <c r="G100" s="17" t="str">
        <f t="shared" si="18"/>
        <v/>
      </c>
      <c r="H100" s="17">
        <f t="shared" si="19"/>
        <v>2.2690370000000001E-2</v>
      </c>
      <c r="I100" s="17" t="str">
        <f t="shared" si="20"/>
        <v/>
      </c>
      <c r="J100" s="17" t="str">
        <f t="shared" si="21"/>
        <v/>
      </c>
      <c r="K100" t="s">
        <v>14</v>
      </c>
      <c r="L100" s="17" t="str">
        <f t="shared" si="15"/>
        <v/>
      </c>
      <c r="M100" s="17">
        <f t="shared" si="16"/>
        <v>2.2690370000000001E-2</v>
      </c>
      <c r="N100" s="17" t="str">
        <f t="shared" si="17"/>
        <v/>
      </c>
    </row>
    <row r="101" spans="1:14" x14ac:dyDescent="0.35">
      <c r="A101" s="8" t="s">
        <v>159</v>
      </c>
      <c r="B101" s="9">
        <v>-1.8066624</v>
      </c>
      <c r="C101" s="9">
        <v>-0.49829955999999997</v>
      </c>
      <c r="D101" s="9">
        <v>-0.47501125</v>
      </c>
      <c r="E101" s="9">
        <v>2.1712510000000001E-2</v>
      </c>
      <c r="F101" t="s">
        <v>9</v>
      </c>
      <c r="G101" s="17" t="str">
        <f t="shared" si="18"/>
        <v/>
      </c>
      <c r="H101" s="17" t="str">
        <f t="shared" si="19"/>
        <v/>
      </c>
      <c r="I101" s="17" t="str">
        <f t="shared" si="20"/>
        <v/>
      </c>
      <c r="J101" s="17">
        <f t="shared" si="21"/>
        <v>2.1712510000000001E-2</v>
      </c>
      <c r="K101" t="s">
        <v>17</v>
      </c>
      <c r="L101" s="17">
        <f t="shared" si="15"/>
        <v>2.1712510000000001E-2</v>
      </c>
      <c r="M101" s="17" t="str">
        <f t="shared" si="16"/>
        <v/>
      </c>
      <c r="N101" s="17" t="str">
        <f t="shared" si="17"/>
        <v/>
      </c>
    </row>
    <row r="102" spans="1:14" x14ac:dyDescent="0.35">
      <c r="A102" s="8" t="s">
        <v>203</v>
      </c>
      <c r="B102" s="9">
        <v>1.5671535000000001</v>
      </c>
      <c r="C102" s="9">
        <v>3.3930574</v>
      </c>
      <c r="D102" s="9">
        <v>3.1435680000000001</v>
      </c>
      <c r="E102" s="9">
        <v>2.1052660000000001E-2</v>
      </c>
      <c r="F102" t="s">
        <v>17</v>
      </c>
      <c r="G102" s="17">
        <f t="shared" si="18"/>
        <v>2.1052660000000001E-2</v>
      </c>
      <c r="H102" s="17" t="str">
        <f t="shared" si="19"/>
        <v/>
      </c>
      <c r="I102" s="17" t="str">
        <f t="shared" si="20"/>
        <v/>
      </c>
      <c r="J102" s="17" t="str">
        <f t="shared" si="21"/>
        <v/>
      </c>
      <c r="K102" t="s">
        <v>10</v>
      </c>
      <c r="L102" s="17" t="str">
        <f t="shared" si="15"/>
        <v/>
      </c>
      <c r="M102" s="17" t="str">
        <f t="shared" si="16"/>
        <v/>
      </c>
      <c r="N102" s="17">
        <f t="shared" si="17"/>
        <v>2.1052660000000001E-2</v>
      </c>
    </row>
    <row r="103" spans="1:14" x14ac:dyDescent="0.35">
      <c r="A103" s="8" t="s">
        <v>201</v>
      </c>
      <c r="B103" s="9">
        <v>-0.67877259999999995</v>
      </c>
      <c r="C103" s="9">
        <v>0.53027553999999999</v>
      </c>
      <c r="D103" s="9">
        <v>-0.27658715</v>
      </c>
      <c r="E103" s="9">
        <v>1.785484E-2</v>
      </c>
      <c r="F103" t="s">
        <v>14</v>
      </c>
      <c r="G103" s="17" t="str">
        <f t="shared" si="18"/>
        <v/>
      </c>
      <c r="H103" s="17">
        <f t="shared" si="19"/>
        <v>1.785484E-2</v>
      </c>
      <c r="I103" s="17" t="str">
        <f t="shared" si="20"/>
        <v/>
      </c>
      <c r="J103" s="17" t="str">
        <f t="shared" si="21"/>
        <v/>
      </c>
      <c r="K103" t="s">
        <v>14</v>
      </c>
      <c r="L103" s="17" t="str">
        <f t="shared" si="15"/>
        <v/>
      </c>
      <c r="M103" s="17">
        <f t="shared" si="16"/>
        <v>1.785484E-2</v>
      </c>
      <c r="N103" s="17" t="str">
        <f t="shared" si="17"/>
        <v/>
      </c>
    </row>
    <row r="104" spans="1:14" x14ac:dyDescent="0.35">
      <c r="A104" s="8" t="s">
        <v>271</v>
      </c>
      <c r="B104" s="9">
        <v>1.9285706</v>
      </c>
      <c r="C104" s="9">
        <v>-2.8787147000000002</v>
      </c>
      <c r="D104" s="9">
        <v>1.4344458</v>
      </c>
      <c r="E104" s="9">
        <v>1.410545E-2</v>
      </c>
      <c r="F104" t="s">
        <v>17</v>
      </c>
      <c r="G104" s="17">
        <f t="shared" si="18"/>
        <v>1.410545E-2</v>
      </c>
      <c r="H104" s="17" t="str">
        <f t="shared" si="19"/>
        <v/>
      </c>
      <c r="I104" s="17" t="str">
        <f t="shared" si="20"/>
        <v/>
      </c>
      <c r="J104" s="17" t="str">
        <f t="shared" si="21"/>
        <v/>
      </c>
      <c r="K104" t="s">
        <v>10</v>
      </c>
      <c r="L104" s="17" t="str">
        <f t="shared" si="15"/>
        <v/>
      </c>
      <c r="M104" s="17" t="str">
        <f t="shared" si="16"/>
        <v/>
      </c>
      <c r="N104" s="17">
        <f t="shared" si="17"/>
        <v>1.410545E-2</v>
      </c>
    </row>
    <row r="105" spans="1:14" x14ac:dyDescent="0.35">
      <c r="A105" s="8" t="s">
        <v>21</v>
      </c>
      <c r="B105" s="9">
        <v>-0.30295491000000002</v>
      </c>
      <c r="C105" s="9">
        <v>-0.56392058</v>
      </c>
      <c r="D105" s="9">
        <v>-0.39331693000000001</v>
      </c>
      <c r="E105" s="9">
        <v>3.3762900000000001E-3</v>
      </c>
      <c r="F105" t="s">
        <v>13</v>
      </c>
      <c r="G105" s="17" t="str">
        <f t="shared" si="18"/>
        <v/>
      </c>
      <c r="H105" s="17" t="str">
        <f t="shared" si="19"/>
        <v/>
      </c>
      <c r="I105" s="17">
        <f t="shared" si="20"/>
        <v>3.3762900000000001E-3</v>
      </c>
      <c r="J105" s="17" t="str">
        <f t="shared" si="21"/>
        <v/>
      </c>
      <c r="K105" t="s">
        <v>17</v>
      </c>
      <c r="L105" s="17">
        <f t="shared" si="15"/>
        <v>3.3762900000000001E-3</v>
      </c>
      <c r="M105" s="17" t="str">
        <f t="shared" si="16"/>
        <v/>
      </c>
      <c r="N105" s="17" t="str">
        <f t="shared" si="17"/>
        <v/>
      </c>
    </row>
    <row r="106" spans="1:14" x14ac:dyDescent="0.35">
      <c r="A106" s="8" t="s">
        <v>139</v>
      </c>
      <c r="B106" s="9">
        <v>-0.10166189</v>
      </c>
      <c r="C106" s="9">
        <v>0.32104721000000003</v>
      </c>
      <c r="D106" s="9">
        <v>0.57153399000000005</v>
      </c>
      <c r="E106" s="9">
        <v>-6.6447700000000004E-3</v>
      </c>
      <c r="F106" t="s">
        <v>14</v>
      </c>
      <c r="G106" s="17" t="str">
        <f t="shared" si="18"/>
        <v/>
      </c>
      <c r="H106" s="17">
        <f t="shared" si="19"/>
        <v>-6.6447700000000004E-3</v>
      </c>
      <c r="I106" s="17" t="str">
        <f t="shared" si="20"/>
        <v/>
      </c>
      <c r="J106" s="17" t="str">
        <f t="shared" si="21"/>
        <v/>
      </c>
      <c r="K106" t="s">
        <v>14</v>
      </c>
      <c r="L106" s="17" t="str">
        <f t="shared" si="15"/>
        <v/>
      </c>
      <c r="M106" s="17">
        <f t="shared" si="16"/>
        <v>-6.6447700000000004E-3</v>
      </c>
      <c r="N106" s="17" t="str">
        <f t="shared" si="17"/>
        <v/>
      </c>
    </row>
    <row r="107" spans="1:14" x14ac:dyDescent="0.35">
      <c r="A107" s="8" t="s">
        <v>85</v>
      </c>
      <c r="B107" s="9">
        <v>-0.37427102000000001</v>
      </c>
      <c r="C107" s="9">
        <v>1.6257699000000001</v>
      </c>
      <c r="D107" s="9">
        <v>0.41264012</v>
      </c>
      <c r="E107" s="9">
        <v>-5.0420439999999997E-2</v>
      </c>
      <c r="F107" t="s">
        <v>14</v>
      </c>
      <c r="G107" s="17" t="str">
        <f t="shared" si="18"/>
        <v/>
      </c>
      <c r="H107" s="17">
        <f t="shared" si="19"/>
        <v>-5.0420439999999997E-2</v>
      </c>
      <c r="I107" s="17" t="str">
        <f t="shared" si="20"/>
        <v/>
      </c>
      <c r="J107" s="17" t="str">
        <f t="shared" si="21"/>
        <v/>
      </c>
      <c r="K107" t="s">
        <v>14</v>
      </c>
      <c r="L107" s="17" t="str">
        <f t="shared" si="15"/>
        <v/>
      </c>
      <c r="M107" s="17">
        <f t="shared" si="16"/>
        <v>-5.0420439999999997E-2</v>
      </c>
      <c r="N107" s="17" t="str">
        <f t="shared" si="17"/>
        <v/>
      </c>
    </row>
    <row r="108" spans="1:14" x14ac:dyDescent="0.35">
      <c r="A108" s="8" t="s">
        <v>147</v>
      </c>
      <c r="B108" s="9">
        <v>-0.7345315</v>
      </c>
      <c r="C108" s="9">
        <v>-2.6590644999999999</v>
      </c>
      <c r="D108" s="9">
        <v>0.38067437999999998</v>
      </c>
      <c r="E108" s="9">
        <v>-6.79284E-2</v>
      </c>
      <c r="F108" t="s">
        <v>14</v>
      </c>
      <c r="G108" s="17" t="str">
        <f t="shared" si="18"/>
        <v/>
      </c>
      <c r="H108" s="17">
        <f t="shared" si="19"/>
        <v>-6.79284E-2</v>
      </c>
      <c r="I108" s="17" t="str">
        <f t="shared" si="20"/>
        <v/>
      </c>
      <c r="J108" s="17" t="str">
        <f t="shared" si="21"/>
        <v/>
      </c>
      <c r="K108" t="s">
        <v>14</v>
      </c>
      <c r="L108" s="17" t="str">
        <f t="shared" si="15"/>
        <v/>
      </c>
      <c r="M108" s="17">
        <f t="shared" si="16"/>
        <v>-6.79284E-2</v>
      </c>
      <c r="N108" s="17" t="str">
        <f t="shared" si="17"/>
        <v/>
      </c>
    </row>
    <row r="109" spans="1:14" x14ac:dyDescent="0.35">
      <c r="A109" s="8" t="s">
        <v>49</v>
      </c>
      <c r="B109" s="9">
        <v>1.5042559</v>
      </c>
      <c r="C109" s="9">
        <v>4.2123626999999999</v>
      </c>
      <c r="D109" s="9">
        <v>0.50840286000000001</v>
      </c>
      <c r="E109" s="9">
        <v>-0.17562679</v>
      </c>
      <c r="F109" t="s">
        <v>17</v>
      </c>
      <c r="G109" s="17">
        <f t="shared" si="18"/>
        <v>-0.17562679</v>
      </c>
      <c r="H109" s="17" t="str">
        <f t="shared" si="19"/>
        <v/>
      </c>
      <c r="I109" s="17" t="str">
        <f t="shared" si="20"/>
        <v/>
      </c>
      <c r="J109" s="17" t="str">
        <f t="shared" si="21"/>
        <v/>
      </c>
      <c r="K109" t="s">
        <v>17</v>
      </c>
      <c r="L109" s="17">
        <f t="shared" si="15"/>
        <v>-0.17562679</v>
      </c>
      <c r="M109" s="17" t="str">
        <f t="shared" si="16"/>
        <v/>
      </c>
      <c r="N109" s="17" t="str">
        <f t="shared" si="17"/>
        <v/>
      </c>
    </row>
    <row r="110" spans="1:14" x14ac:dyDescent="0.35">
      <c r="A110" s="8" t="s">
        <v>45</v>
      </c>
      <c r="B110" s="9">
        <v>2.3967499999999999</v>
      </c>
      <c r="C110" s="9">
        <v>2.5051230000000002</v>
      </c>
      <c r="D110" s="9">
        <v>2.8161168999999999</v>
      </c>
      <c r="E110" s="9">
        <v>-0.22709245</v>
      </c>
      <c r="F110" t="s">
        <v>9</v>
      </c>
      <c r="G110" s="17" t="str">
        <f t="shared" si="18"/>
        <v/>
      </c>
      <c r="H110" s="17" t="str">
        <f t="shared" si="19"/>
        <v/>
      </c>
      <c r="I110" s="17" t="str">
        <f t="shared" si="20"/>
        <v/>
      </c>
      <c r="J110" s="17">
        <f t="shared" si="21"/>
        <v>-0.22709245</v>
      </c>
      <c r="K110" t="s">
        <v>17</v>
      </c>
      <c r="L110" s="17">
        <f t="shared" si="15"/>
        <v>-0.22709245</v>
      </c>
      <c r="M110" s="17" t="str">
        <f t="shared" si="16"/>
        <v/>
      </c>
      <c r="N110" s="17" t="str">
        <f t="shared" si="17"/>
        <v/>
      </c>
    </row>
    <row r="111" spans="1:14" x14ac:dyDescent="0.35">
      <c r="A111" s="8" t="s">
        <v>199</v>
      </c>
      <c r="B111" s="9">
        <v>1.0930542999999999</v>
      </c>
      <c r="C111" s="9">
        <v>5.7157289999999999E-2</v>
      </c>
      <c r="D111" s="9">
        <v>2.3693225999999998</v>
      </c>
      <c r="E111" s="9">
        <v>-0.25745614</v>
      </c>
      <c r="F111" t="s">
        <v>17</v>
      </c>
      <c r="G111" s="17">
        <f t="shared" si="18"/>
        <v>-0.25745614</v>
      </c>
      <c r="H111" s="17" t="str">
        <f t="shared" si="19"/>
        <v/>
      </c>
      <c r="I111" s="17" t="str">
        <f t="shared" si="20"/>
        <v/>
      </c>
      <c r="J111" s="17" t="str">
        <f t="shared" si="21"/>
        <v/>
      </c>
      <c r="K111" t="s">
        <v>17</v>
      </c>
      <c r="L111" s="17">
        <f t="shared" si="15"/>
        <v>-0.25745614</v>
      </c>
      <c r="M111" s="17" t="str">
        <f t="shared" si="16"/>
        <v/>
      </c>
      <c r="N111" s="17" t="str">
        <f t="shared" si="17"/>
        <v/>
      </c>
    </row>
    <row r="112" spans="1:14" x14ac:dyDescent="0.35">
      <c r="A112" s="8" t="s">
        <v>197</v>
      </c>
      <c r="B112" s="9">
        <v>-2.9280743</v>
      </c>
      <c r="C112" s="9">
        <v>-2.9363345000000001</v>
      </c>
      <c r="D112" s="9">
        <v>1.4580149</v>
      </c>
      <c r="E112" s="9">
        <v>-0.28173693999999999</v>
      </c>
      <c r="F112" t="s">
        <v>17</v>
      </c>
      <c r="G112" s="17">
        <f t="shared" si="18"/>
        <v>-0.28173693999999999</v>
      </c>
      <c r="H112" s="17" t="str">
        <f t="shared" si="19"/>
        <v/>
      </c>
      <c r="I112" s="17" t="str">
        <f t="shared" si="20"/>
        <v/>
      </c>
      <c r="J112" s="17" t="str">
        <f t="shared" si="21"/>
        <v/>
      </c>
      <c r="K112" t="s">
        <v>17</v>
      </c>
      <c r="L112" s="17">
        <f t="shared" si="15"/>
        <v>-0.28173693999999999</v>
      </c>
      <c r="M112" s="17" t="str">
        <f t="shared" si="16"/>
        <v/>
      </c>
      <c r="N112" s="17" t="str">
        <f t="shared" si="17"/>
        <v/>
      </c>
    </row>
    <row r="113" spans="1:14" x14ac:dyDescent="0.35">
      <c r="A113" s="8" t="s">
        <v>177</v>
      </c>
      <c r="B113" s="9"/>
      <c r="C113" s="9"/>
      <c r="D113" s="9"/>
      <c r="E113" s="9">
        <v>-0.28714616999999998</v>
      </c>
      <c r="F113" t="s">
        <v>14</v>
      </c>
      <c r="G113" s="17" t="str">
        <f t="shared" si="18"/>
        <v/>
      </c>
      <c r="H113" s="17">
        <f t="shared" si="19"/>
        <v>-0.28714616999999998</v>
      </c>
      <c r="I113" s="17" t="str">
        <f t="shared" si="20"/>
        <v/>
      </c>
      <c r="J113" s="17" t="str">
        <f t="shared" si="21"/>
        <v/>
      </c>
      <c r="K113" t="s">
        <v>14</v>
      </c>
      <c r="L113" s="17" t="str">
        <f t="shared" si="15"/>
        <v/>
      </c>
      <c r="M113" s="17">
        <f t="shared" si="16"/>
        <v>-0.28714616999999998</v>
      </c>
      <c r="N113" s="17" t="str">
        <f t="shared" si="17"/>
        <v/>
      </c>
    </row>
    <row r="114" spans="1:14" x14ac:dyDescent="0.35">
      <c r="A114" s="8" t="s">
        <v>277</v>
      </c>
      <c r="B114" s="9">
        <v>2.6722165000000002</v>
      </c>
      <c r="C114" s="9">
        <v>1.8108321999999999</v>
      </c>
      <c r="D114" s="9">
        <v>1.8026359000000001</v>
      </c>
      <c r="E114" s="9">
        <v>-0.29910016</v>
      </c>
      <c r="F114" t="s">
        <v>17</v>
      </c>
      <c r="G114" s="17">
        <f t="shared" si="18"/>
        <v>-0.29910016</v>
      </c>
      <c r="H114" s="17" t="str">
        <f t="shared" si="19"/>
        <v/>
      </c>
      <c r="I114" s="17" t="str">
        <f t="shared" si="20"/>
        <v/>
      </c>
      <c r="J114" s="17" t="str">
        <f t="shared" si="21"/>
        <v/>
      </c>
      <c r="K114" t="s">
        <v>17</v>
      </c>
      <c r="L114" s="17">
        <f t="shared" si="15"/>
        <v>-0.29910016</v>
      </c>
      <c r="M114" s="17" t="str">
        <f t="shared" si="16"/>
        <v/>
      </c>
      <c r="N114" s="17" t="str">
        <f t="shared" si="17"/>
        <v/>
      </c>
    </row>
    <row r="115" spans="1:14" x14ac:dyDescent="0.35">
      <c r="A115" s="8" t="s">
        <v>145</v>
      </c>
      <c r="B115" s="9">
        <v>0.95531979</v>
      </c>
      <c r="C115" s="9">
        <v>1.1176089</v>
      </c>
      <c r="D115" s="9">
        <v>1.6575419</v>
      </c>
      <c r="E115" s="9">
        <v>-0.31621631</v>
      </c>
      <c r="F115" t="s">
        <v>14</v>
      </c>
      <c r="G115" s="17" t="str">
        <f t="shared" si="18"/>
        <v/>
      </c>
      <c r="H115" s="17">
        <f t="shared" si="19"/>
        <v>-0.31621631</v>
      </c>
      <c r="I115" s="17" t="str">
        <f t="shared" si="20"/>
        <v/>
      </c>
      <c r="J115" s="17" t="str">
        <f t="shared" si="21"/>
        <v/>
      </c>
      <c r="K115" t="s">
        <v>14</v>
      </c>
      <c r="L115" s="17" t="str">
        <f t="shared" si="15"/>
        <v/>
      </c>
      <c r="M115" s="17">
        <f t="shared" si="16"/>
        <v>-0.31621631</v>
      </c>
      <c r="N115" s="17" t="str">
        <f t="shared" si="17"/>
        <v/>
      </c>
    </row>
    <row r="116" spans="1:14" x14ac:dyDescent="0.35">
      <c r="A116" s="8" t="s">
        <v>133</v>
      </c>
      <c r="B116" s="9">
        <v>1.8376675</v>
      </c>
      <c r="C116" s="9">
        <v>-2.8098744999999998</v>
      </c>
      <c r="D116" s="9">
        <v>2.7779954999999998</v>
      </c>
      <c r="E116" s="9">
        <v>-0.31642556999999999</v>
      </c>
      <c r="F116" t="s">
        <v>17</v>
      </c>
      <c r="G116" s="17">
        <f t="shared" si="18"/>
        <v>-0.31642556999999999</v>
      </c>
      <c r="H116" s="17" t="str">
        <f t="shared" si="19"/>
        <v/>
      </c>
      <c r="I116" s="17" t="str">
        <f t="shared" si="20"/>
        <v/>
      </c>
      <c r="J116" s="17" t="str">
        <f t="shared" si="21"/>
        <v/>
      </c>
      <c r="K116" t="s">
        <v>17</v>
      </c>
      <c r="L116" s="17">
        <f t="shared" si="15"/>
        <v>-0.31642556999999999</v>
      </c>
      <c r="M116" s="17" t="str">
        <f t="shared" si="16"/>
        <v/>
      </c>
      <c r="N116" s="17" t="str">
        <f t="shared" si="17"/>
        <v/>
      </c>
    </row>
    <row r="117" spans="1:14" x14ac:dyDescent="0.35">
      <c r="A117" s="8" t="s">
        <v>193</v>
      </c>
      <c r="B117" s="9">
        <v>-0.31125924999999999</v>
      </c>
      <c r="C117" s="9">
        <v>-3.7120989999999998</v>
      </c>
      <c r="D117" s="9">
        <v>-1.0486504000000001</v>
      </c>
      <c r="E117" s="9">
        <v>-0.32677193999999998</v>
      </c>
      <c r="F117" t="s">
        <v>13</v>
      </c>
      <c r="G117" s="17" t="str">
        <f t="shared" si="18"/>
        <v/>
      </c>
      <c r="H117" s="17" t="str">
        <f t="shared" si="19"/>
        <v/>
      </c>
      <c r="I117" s="17">
        <f t="shared" si="20"/>
        <v>-0.32677193999999998</v>
      </c>
      <c r="J117" s="17" t="str">
        <f t="shared" si="21"/>
        <v/>
      </c>
      <c r="K117" t="s">
        <v>14</v>
      </c>
      <c r="L117" s="17" t="str">
        <f t="shared" si="15"/>
        <v/>
      </c>
      <c r="M117" s="17">
        <f t="shared" si="16"/>
        <v>-0.32677193999999998</v>
      </c>
      <c r="N117" s="17" t="str">
        <f t="shared" si="17"/>
        <v/>
      </c>
    </row>
    <row r="118" spans="1:14" x14ac:dyDescent="0.35">
      <c r="A118" s="8" t="s">
        <v>113</v>
      </c>
      <c r="B118" s="9">
        <v>1.4818069999999999E-2</v>
      </c>
      <c r="C118" s="9">
        <v>0.83374976999999995</v>
      </c>
      <c r="D118" s="9">
        <v>-0.57825238999999995</v>
      </c>
      <c r="E118" s="9">
        <v>-0.35157926</v>
      </c>
      <c r="F118" t="s">
        <v>13</v>
      </c>
      <c r="G118" s="17" t="str">
        <f t="shared" si="18"/>
        <v/>
      </c>
      <c r="H118" s="17" t="str">
        <f t="shared" si="19"/>
        <v/>
      </c>
      <c r="I118" s="17">
        <f t="shared" si="20"/>
        <v>-0.35157926</v>
      </c>
      <c r="J118" s="17" t="str">
        <f t="shared" si="21"/>
        <v/>
      </c>
      <c r="K118" t="s">
        <v>17</v>
      </c>
      <c r="L118" s="17">
        <f t="shared" si="15"/>
        <v>-0.35157926</v>
      </c>
      <c r="M118" s="17" t="str">
        <f t="shared" si="16"/>
        <v/>
      </c>
      <c r="N118" s="17" t="str">
        <f t="shared" si="17"/>
        <v/>
      </c>
    </row>
    <row r="119" spans="1:14" x14ac:dyDescent="0.35">
      <c r="A119" s="8" t="s">
        <v>111</v>
      </c>
      <c r="B119" s="9">
        <v>4.627531E-2</v>
      </c>
      <c r="C119" s="9">
        <v>2.9552082999999998</v>
      </c>
      <c r="D119" s="9">
        <v>0.64201321</v>
      </c>
      <c r="E119" s="9">
        <v>-0.41769086999999999</v>
      </c>
      <c r="F119" t="s">
        <v>14</v>
      </c>
      <c r="G119" s="17" t="str">
        <f t="shared" si="18"/>
        <v/>
      </c>
      <c r="H119" s="17">
        <f t="shared" si="19"/>
        <v>-0.41769086999999999</v>
      </c>
      <c r="I119" s="17" t="str">
        <f t="shared" si="20"/>
        <v/>
      </c>
      <c r="J119" s="17" t="str">
        <f t="shared" si="21"/>
        <v/>
      </c>
      <c r="K119" t="s">
        <v>14</v>
      </c>
      <c r="L119" s="17" t="str">
        <f t="shared" si="15"/>
        <v/>
      </c>
      <c r="M119" s="17">
        <f t="shared" si="16"/>
        <v>-0.41769086999999999</v>
      </c>
      <c r="N119" s="17" t="str">
        <f t="shared" si="17"/>
        <v/>
      </c>
    </row>
    <row r="120" spans="1:14" x14ac:dyDescent="0.35">
      <c r="A120" s="8" t="s">
        <v>167</v>
      </c>
      <c r="B120" s="9">
        <v>-0.62477176999999995</v>
      </c>
      <c r="C120" s="9">
        <v>-0.32137199999999999</v>
      </c>
      <c r="D120" s="9">
        <v>1.0122911999999999</v>
      </c>
      <c r="E120" s="9">
        <v>-0.42353422000000002</v>
      </c>
      <c r="F120" t="s">
        <v>17</v>
      </c>
      <c r="G120" s="17">
        <f t="shared" si="18"/>
        <v>-0.42353422000000002</v>
      </c>
      <c r="H120" s="17" t="str">
        <f t="shared" si="19"/>
        <v/>
      </c>
      <c r="I120" s="17" t="str">
        <f t="shared" si="20"/>
        <v/>
      </c>
      <c r="J120" s="17" t="str">
        <f t="shared" si="21"/>
        <v/>
      </c>
      <c r="K120" t="s">
        <v>17</v>
      </c>
      <c r="L120" s="17">
        <f t="shared" si="15"/>
        <v>-0.42353422000000002</v>
      </c>
      <c r="M120" s="17" t="str">
        <f t="shared" si="16"/>
        <v/>
      </c>
      <c r="N120" s="17" t="str">
        <f t="shared" si="17"/>
        <v/>
      </c>
    </row>
    <row r="121" spans="1:14" x14ac:dyDescent="0.35">
      <c r="A121" s="8" t="s">
        <v>12</v>
      </c>
      <c r="B121" s="9">
        <v>0.35824012</v>
      </c>
      <c r="C121" s="9">
        <v>0.52479299000000001</v>
      </c>
      <c r="D121" s="9">
        <v>1.1933147</v>
      </c>
      <c r="E121" s="9">
        <v>-0.43953078000000001</v>
      </c>
      <c r="F121" t="s">
        <v>13</v>
      </c>
      <c r="G121" s="17" t="str">
        <f t="shared" si="18"/>
        <v/>
      </c>
      <c r="H121" s="17" t="str">
        <f t="shared" si="19"/>
        <v/>
      </c>
      <c r="I121" s="17">
        <f t="shared" si="20"/>
        <v>-0.43953078000000001</v>
      </c>
      <c r="J121" s="17" t="str">
        <f t="shared" si="21"/>
        <v/>
      </c>
      <c r="K121" t="s">
        <v>14</v>
      </c>
      <c r="L121" s="17" t="str">
        <f t="shared" si="15"/>
        <v/>
      </c>
      <c r="M121" s="17">
        <f t="shared" si="16"/>
        <v>-0.43953078000000001</v>
      </c>
      <c r="N121" s="17" t="str">
        <f t="shared" si="17"/>
        <v/>
      </c>
    </row>
    <row r="122" spans="1:14" x14ac:dyDescent="0.35">
      <c r="A122" s="8" t="s">
        <v>231</v>
      </c>
      <c r="B122" s="9">
        <v>0.17717252999999999</v>
      </c>
      <c r="C122" s="9">
        <v>3.0959645999999998</v>
      </c>
      <c r="D122" s="9">
        <v>0.54985167999999995</v>
      </c>
      <c r="E122" s="9">
        <v>-0.44668213000000001</v>
      </c>
      <c r="F122" t="s">
        <v>14</v>
      </c>
      <c r="G122" s="17" t="str">
        <f t="shared" si="18"/>
        <v/>
      </c>
      <c r="H122" s="17">
        <f t="shared" si="19"/>
        <v>-0.44668213000000001</v>
      </c>
      <c r="I122" s="17" t="str">
        <f t="shared" si="20"/>
        <v/>
      </c>
      <c r="J122" s="17" t="str">
        <f t="shared" si="21"/>
        <v/>
      </c>
      <c r="K122" t="s">
        <v>14</v>
      </c>
      <c r="L122" s="17" t="str">
        <f t="shared" si="15"/>
        <v/>
      </c>
      <c r="M122" s="17">
        <f t="shared" si="16"/>
        <v>-0.44668213000000001</v>
      </c>
      <c r="N122" s="17" t="str">
        <f t="shared" si="17"/>
        <v/>
      </c>
    </row>
    <row r="123" spans="1:14" x14ac:dyDescent="0.35">
      <c r="A123" s="8" t="s">
        <v>27</v>
      </c>
      <c r="B123" s="9">
        <v>-3.0673249999999999E-2</v>
      </c>
      <c r="C123" s="9">
        <v>2.0114955999999999</v>
      </c>
      <c r="D123" s="9">
        <v>0.41113913000000002</v>
      </c>
      <c r="E123" s="9">
        <v>-0.48656542000000003</v>
      </c>
      <c r="F123" t="s">
        <v>14</v>
      </c>
      <c r="G123" s="17" t="str">
        <f t="shared" si="18"/>
        <v/>
      </c>
      <c r="H123" s="17">
        <f t="shared" si="19"/>
        <v>-0.48656542000000003</v>
      </c>
      <c r="I123" s="17" t="str">
        <f t="shared" si="20"/>
        <v/>
      </c>
      <c r="J123" s="17" t="str">
        <f t="shared" si="21"/>
        <v/>
      </c>
      <c r="K123" t="s">
        <v>14</v>
      </c>
      <c r="L123" s="17" t="str">
        <f t="shared" si="15"/>
        <v/>
      </c>
      <c r="M123" s="17">
        <f t="shared" si="16"/>
        <v>-0.48656542000000003</v>
      </c>
      <c r="N123" s="17" t="str">
        <f t="shared" si="17"/>
        <v/>
      </c>
    </row>
    <row r="124" spans="1:14" x14ac:dyDescent="0.35">
      <c r="A124" s="8" t="s">
        <v>245</v>
      </c>
      <c r="B124" s="9">
        <v>2.5196493000000002</v>
      </c>
      <c r="C124" s="9">
        <v>1.5601274999999999</v>
      </c>
      <c r="D124" s="9">
        <v>1.7393031000000001</v>
      </c>
      <c r="E124" s="9">
        <v>-0.60188165999999999</v>
      </c>
      <c r="F124" t="s">
        <v>17</v>
      </c>
      <c r="G124" s="17">
        <f t="shared" si="18"/>
        <v>-0.60188165999999999</v>
      </c>
      <c r="H124" s="17" t="str">
        <f t="shared" si="19"/>
        <v/>
      </c>
      <c r="I124" s="17" t="str">
        <f t="shared" si="20"/>
        <v/>
      </c>
      <c r="J124" s="17" t="str">
        <f t="shared" si="21"/>
        <v/>
      </c>
      <c r="K124" t="s">
        <v>17</v>
      </c>
      <c r="L124" s="17">
        <f t="shared" si="15"/>
        <v>-0.60188165999999999</v>
      </c>
      <c r="M124" s="17" t="str">
        <f t="shared" si="16"/>
        <v/>
      </c>
      <c r="N124" s="17" t="str">
        <f t="shared" si="17"/>
        <v/>
      </c>
    </row>
    <row r="125" spans="1:14" x14ac:dyDescent="0.35">
      <c r="A125" s="8" t="s">
        <v>59</v>
      </c>
      <c r="B125" s="9">
        <v>-1.3039171000000001</v>
      </c>
      <c r="C125" s="9">
        <v>2.1419229</v>
      </c>
      <c r="D125" s="9">
        <v>0.63340467</v>
      </c>
      <c r="E125" s="9">
        <v>-0.61627624000000003</v>
      </c>
      <c r="F125" t="s">
        <v>14</v>
      </c>
      <c r="G125" s="17" t="str">
        <f t="shared" si="18"/>
        <v/>
      </c>
      <c r="H125" s="17">
        <f t="shared" si="19"/>
        <v>-0.61627624000000003</v>
      </c>
      <c r="I125" s="17" t="str">
        <f t="shared" si="20"/>
        <v/>
      </c>
      <c r="J125" s="17" t="str">
        <f t="shared" si="21"/>
        <v/>
      </c>
      <c r="K125" t="s">
        <v>14</v>
      </c>
      <c r="L125" s="17" t="str">
        <f t="shared" si="15"/>
        <v/>
      </c>
      <c r="M125" s="17">
        <f t="shared" si="16"/>
        <v>-0.61627624000000003</v>
      </c>
      <c r="N125" s="17" t="str">
        <f t="shared" si="17"/>
        <v/>
      </c>
    </row>
    <row r="126" spans="1:14" x14ac:dyDescent="0.35">
      <c r="A126" s="8" t="s">
        <v>217</v>
      </c>
      <c r="B126" s="9">
        <v>2.5953376000000001</v>
      </c>
      <c r="C126" s="9">
        <v>-4.4871950000000001E-2</v>
      </c>
      <c r="D126" s="9">
        <v>1.5301159</v>
      </c>
      <c r="E126" s="9">
        <v>-0.69039357000000001</v>
      </c>
      <c r="F126" t="s">
        <v>17</v>
      </c>
      <c r="G126" s="17">
        <f t="shared" si="18"/>
        <v>-0.69039357000000001</v>
      </c>
      <c r="H126" s="17" t="str">
        <f t="shared" si="19"/>
        <v/>
      </c>
      <c r="I126" s="17" t="str">
        <f t="shared" si="20"/>
        <v/>
      </c>
      <c r="J126" s="17" t="str">
        <f t="shared" si="21"/>
        <v/>
      </c>
      <c r="K126" t="s">
        <v>17</v>
      </c>
      <c r="L126" s="17">
        <f t="shared" si="15"/>
        <v>-0.69039357000000001</v>
      </c>
      <c r="M126" s="17" t="str">
        <f t="shared" si="16"/>
        <v/>
      </c>
      <c r="N126" s="17" t="str">
        <f t="shared" si="17"/>
        <v/>
      </c>
    </row>
    <row r="127" spans="1:14" x14ac:dyDescent="0.35">
      <c r="A127" s="8" t="s">
        <v>251</v>
      </c>
      <c r="B127" s="9">
        <v>-0.79518557999999995</v>
      </c>
      <c r="C127" s="9">
        <v>1.4403717</v>
      </c>
      <c r="D127" s="9">
        <v>0.21946238000000001</v>
      </c>
      <c r="E127" s="9">
        <v>-0.71207423000000003</v>
      </c>
      <c r="F127" t="s">
        <v>14</v>
      </c>
      <c r="G127" s="17" t="str">
        <f t="shared" si="18"/>
        <v/>
      </c>
      <c r="H127" s="17">
        <f t="shared" si="19"/>
        <v>-0.71207423000000003</v>
      </c>
      <c r="I127" s="17" t="str">
        <f t="shared" si="20"/>
        <v/>
      </c>
      <c r="J127" s="17" t="str">
        <f t="shared" si="21"/>
        <v/>
      </c>
      <c r="K127" t="s">
        <v>14</v>
      </c>
      <c r="L127" s="17" t="str">
        <f t="shared" si="15"/>
        <v/>
      </c>
      <c r="M127" s="17">
        <f t="shared" si="16"/>
        <v>-0.71207423000000003</v>
      </c>
      <c r="N127" s="17" t="str">
        <f t="shared" si="17"/>
        <v/>
      </c>
    </row>
    <row r="128" spans="1:14" x14ac:dyDescent="0.35">
      <c r="A128" s="8" t="s">
        <v>16</v>
      </c>
      <c r="B128" s="9">
        <v>-0.82109372999999997</v>
      </c>
      <c r="C128" s="9">
        <v>1.357707</v>
      </c>
      <c r="D128" s="9">
        <v>-0.73721629</v>
      </c>
      <c r="E128" s="9">
        <v>-0.91443211000000002</v>
      </c>
      <c r="F128" t="s">
        <v>9</v>
      </c>
      <c r="G128" s="17" t="str">
        <f t="shared" si="18"/>
        <v/>
      </c>
      <c r="H128" s="17" t="str">
        <f t="shared" si="19"/>
        <v/>
      </c>
      <c r="I128" s="17" t="str">
        <f t="shared" si="20"/>
        <v/>
      </c>
      <c r="J128" s="17">
        <f t="shared" si="21"/>
        <v>-0.91443211000000002</v>
      </c>
      <c r="K128" t="s">
        <v>17</v>
      </c>
      <c r="L128" s="17">
        <f t="shared" si="15"/>
        <v>-0.91443211000000002</v>
      </c>
      <c r="M128" s="17" t="str">
        <f t="shared" si="16"/>
        <v/>
      </c>
      <c r="N128" s="17" t="str">
        <f t="shared" si="17"/>
        <v/>
      </c>
    </row>
    <row r="129" spans="1:14" x14ac:dyDescent="0.35">
      <c r="A129" s="8" t="s">
        <v>211</v>
      </c>
      <c r="B129" s="9">
        <v>1.4414416999999999</v>
      </c>
      <c r="C129" s="9">
        <v>-0.91370448999999998</v>
      </c>
      <c r="D129" s="9">
        <v>0.74405277999999997</v>
      </c>
      <c r="E129" s="9">
        <v>-0.93169732999999999</v>
      </c>
      <c r="F129" t="s">
        <v>9</v>
      </c>
      <c r="G129" s="17" t="str">
        <f t="shared" si="18"/>
        <v/>
      </c>
      <c r="H129" s="17" t="str">
        <f t="shared" si="19"/>
        <v/>
      </c>
      <c r="I129" s="17" t="str">
        <f t="shared" si="20"/>
        <v/>
      </c>
      <c r="J129" s="17">
        <f t="shared" si="21"/>
        <v>-0.93169732999999999</v>
      </c>
      <c r="K129" t="s">
        <v>17</v>
      </c>
      <c r="L129" s="17">
        <f t="shared" si="15"/>
        <v>-0.93169732999999999</v>
      </c>
      <c r="M129" s="17" t="str">
        <f t="shared" si="16"/>
        <v/>
      </c>
      <c r="N129" s="17" t="str">
        <f t="shared" si="17"/>
        <v/>
      </c>
    </row>
    <row r="130" spans="1:14" x14ac:dyDescent="0.35">
      <c r="A130" s="8" t="s">
        <v>301</v>
      </c>
      <c r="B130" s="9">
        <v>0.40526667999999999</v>
      </c>
      <c r="C130" s="9">
        <v>1.3019038000000001</v>
      </c>
      <c r="D130" s="9">
        <v>0.34948803000000001</v>
      </c>
      <c r="E130" s="9">
        <v>-0.96164623999999999</v>
      </c>
      <c r="F130" t="s">
        <v>17</v>
      </c>
      <c r="G130" s="17">
        <f t="shared" si="18"/>
        <v>-0.96164623999999999</v>
      </c>
      <c r="H130" s="17" t="str">
        <f t="shared" si="19"/>
        <v/>
      </c>
      <c r="I130" s="17" t="str">
        <f t="shared" si="20"/>
        <v/>
      </c>
      <c r="J130" s="17" t="str">
        <f t="shared" si="21"/>
        <v/>
      </c>
      <c r="K130" t="s">
        <v>17</v>
      </c>
      <c r="L130" s="17">
        <f t="shared" si="15"/>
        <v>-0.96164623999999999</v>
      </c>
      <c r="M130" s="17" t="str">
        <f t="shared" si="16"/>
        <v/>
      </c>
      <c r="N130" s="17" t="str">
        <f t="shared" si="17"/>
        <v/>
      </c>
    </row>
    <row r="131" spans="1:14" x14ac:dyDescent="0.35">
      <c r="A131" s="8" t="s">
        <v>103</v>
      </c>
      <c r="B131" s="9">
        <v>-0.28005189000000003</v>
      </c>
      <c r="C131" s="9">
        <v>0.81228831999999995</v>
      </c>
      <c r="D131" s="9">
        <v>0.39044637999999998</v>
      </c>
      <c r="E131" s="9">
        <v>-0.97795399999999999</v>
      </c>
      <c r="F131" t="s">
        <v>14</v>
      </c>
      <c r="G131" s="17" t="str">
        <f t="shared" ref="G131:G163" si="22">IF($F131=$G$2,$E131,"")</f>
        <v/>
      </c>
      <c r="H131" s="17">
        <f t="shared" ref="H131:H163" si="23">IF($F131=$H$2,$E131,"")</f>
        <v>-0.97795399999999999</v>
      </c>
      <c r="I131" s="17" t="str">
        <f t="shared" ref="I131:I163" si="24">IF($F131=$I$2,$E131,"")</f>
        <v/>
      </c>
      <c r="J131" s="17" t="str">
        <f t="shared" ref="J131:J163" si="25">IF($F131=$J$2,$E131,"")</f>
        <v/>
      </c>
      <c r="K131" t="s">
        <v>14</v>
      </c>
      <c r="L131" s="17" t="str">
        <f t="shared" si="15"/>
        <v/>
      </c>
      <c r="M131" s="17">
        <f t="shared" si="16"/>
        <v>-0.97795399999999999</v>
      </c>
      <c r="N131" s="17" t="str">
        <f t="shared" si="17"/>
        <v/>
      </c>
    </row>
    <row r="132" spans="1:14" x14ac:dyDescent="0.35">
      <c r="A132" s="8" t="s">
        <v>281</v>
      </c>
      <c r="B132" s="9">
        <v>-0.77946325999999999</v>
      </c>
      <c r="C132" s="9">
        <v>0.23395816999999999</v>
      </c>
      <c r="D132" s="9">
        <v>-0.60558482999999996</v>
      </c>
      <c r="E132" s="9">
        <v>-0.99496996999999998</v>
      </c>
      <c r="F132" t="s">
        <v>14</v>
      </c>
      <c r="G132" s="17" t="str">
        <f t="shared" si="22"/>
        <v/>
      </c>
      <c r="H132" s="17">
        <f t="shared" si="23"/>
        <v>-0.99496996999999998</v>
      </c>
      <c r="I132" s="17" t="str">
        <f t="shared" si="24"/>
        <v/>
      </c>
      <c r="J132" s="17" t="str">
        <f t="shared" si="25"/>
        <v/>
      </c>
      <c r="K132" t="s">
        <v>14</v>
      </c>
      <c r="L132" s="17" t="str">
        <f t="shared" ref="L132:L163" si="26">IF($K132=$L$2,$E132,"")</f>
        <v/>
      </c>
      <c r="M132" s="17">
        <f t="shared" ref="M132:M163" si="27">IF($K132=$M$2,$E132,"")</f>
        <v>-0.99496996999999998</v>
      </c>
      <c r="N132" s="17" t="str">
        <f t="shared" ref="N132:N163" si="28">IF($K132=$N$2,$E132,"")</f>
        <v/>
      </c>
    </row>
    <row r="133" spans="1:14" x14ac:dyDescent="0.35">
      <c r="A133" s="8" t="s">
        <v>41</v>
      </c>
      <c r="B133" s="9">
        <v>0.77171710999999998</v>
      </c>
      <c r="C133" s="9">
        <v>-0.92849621999999998</v>
      </c>
      <c r="D133" s="9">
        <v>0.81614260000000005</v>
      </c>
      <c r="E133" s="9">
        <v>-1.0998824</v>
      </c>
      <c r="F133" t="s">
        <v>9</v>
      </c>
      <c r="G133" s="17" t="str">
        <f t="shared" si="22"/>
        <v/>
      </c>
      <c r="H133" s="17" t="str">
        <f t="shared" si="23"/>
        <v/>
      </c>
      <c r="I133" s="17" t="str">
        <f t="shared" si="24"/>
        <v/>
      </c>
      <c r="J133" s="17">
        <f t="shared" si="25"/>
        <v>-1.0998824</v>
      </c>
      <c r="K133" t="s">
        <v>17</v>
      </c>
      <c r="L133" s="17">
        <f t="shared" si="26"/>
        <v>-1.0998824</v>
      </c>
      <c r="M133" s="17" t="str">
        <f t="shared" si="27"/>
        <v/>
      </c>
      <c r="N133" s="17" t="str">
        <f t="shared" si="28"/>
        <v/>
      </c>
    </row>
    <row r="134" spans="1:14" x14ac:dyDescent="0.35">
      <c r="A134" s="8" t="s">
        <v>79</v>
      </c>
      <c r="B134" s="9">
        <v>1.9435925000000001</v>
      </c>
      <c r="C134" s="9">
        <v>3.8180124000000002</v>
      </c>
      <c r="D134" s="9">
        <v>-0.19733434999999999</v>
      </c>
      <c r="E134" s="9">
        <v>-1.112328</v>
      </c>
      <c r="F134" t="s">
        <v>17</v>
      </c>
      <c r="G134" s="17">
        <f t="shared" si="22"/>
        <v>-1.112328</v>
      </c>
      <c r="H134" s="17" t="str">
        <f t="shared" si="23"/>
        <v/>
      </c>
      <c r="I134" s="17" t="str">
        <f t="shared" si="24"/>
        <v/>
      </c>
      <c r="J134" s="17" t="str">
        <f t="shared" si="25"/>
        <v/>
      </c>
      <c r="K134" t="s">
        <v>17</v>
      </c>
      <c r="L134" s="17">
        <f t="shared" si="26"/>
        <v>-1.112328</v>
      </c>
      <c r="M134" s="17" t="str">
        <f t="shared" si="27"/>
        <v/>
      </c>
      <c r="N134" s="17" t="str">
        <f t="shared" si="28"/>
        <v/>
      </c>
    </row>
    <row r="135" spans="1:14" x14ac:dyDescent="0.35">
      <c r="A135" s="8" t="s">
        <v>257</v>
      </c>
      <c r="B135" s="9">
        <v>0.89699693999999996</v>
      </c>
      <c r="C135" s="9">
        <v>2.0865260999999999</v>
      </c>
      <c r="D135" s="9">
        <v>1.5998532000000001</v>
      </c>
      <c r="E135" s="9">
        <v>-1.1390549999999999</v>
      </c>
      <c r="F135" t="s">
        <v>9</v>
      </c>
      <c r="G135" s="17" t="str">
        <f t="shared" si="22"/>
        <v/>
      </c>
      <c r="H135" s="17" t="str">
        <f t="shared" si="23"/>
        <v/>
      </c>
      <c r="I135" s="17" t="str">
        <f t="shared" si="24"/>
        <v/>
      </c>
      <c r="J135" s="17">
        <f t="shared" si="25"/>
        <v>-1.1390549999999999</v>
      </c>
      <c r="K135" t="s">
        <v>17</v>
      </c>
      <c r="L135" s="17">
        <f t="shared" si="26"/>
        <v>-1.1390549999999999</v>
      </c>
      <c r="M135" s="17" t="str">
        <f t="shared" si="27"/>
        <v/>
      </c>
      <c r="N135" s="17" t="str">
        <f t="shared" si="28"/>
        <v/>
      </c>
    </row>
    <row r="136" spans="1:14" x14ac:dyDescent="0.35">
      <c r="A136" s="8" t="s">
        <v>267</v>
      </c>
      <c r="B136" s="9">
        <v>2.5294647000000001</v>
      </c>
      <c r="C136" s="9">
        <v>-0.45264120000000002</v>
      </c>
      <c r="D136" s="9">
        <v>1.4647781</v>
      </c>
      <c r="E136" s="9">
        <v>-1.1502899</v>
      </c>
      <c r="F136" t="s">
        <v>17</v>
      </c>
      <c r="G136" s="17">
        <f t="shared" si="22"/>
        <v>-1.1502899</v>
      </c>
      <c r="H136" s="17" t="str">
        <f t="shared" si="23"/>
        <v/>
      </c>
      <c r="I136" s="17" t="str">
        <f t="shared" si="24"/>
        <v/>
      </c>
      <c r="J136" s="17" t="str">
        <f t="shared" si="25"/>
        <v/>
      </c>
      <c r="K136" t="s">
        <v>10</v>
      </c>
      <c r="L136" s="17" t="str">
        <f t="shared" si="26"/>
        <v/>
      </c>
      <c r="M136" s="17" t="str">
        <f t="shared" si="27"/>
        <v/>
      </c>
      <c r="N136" s="17">
        <f t="shared" si="28"/>
        <v>-1.1502899</v>
      </c>
    </row>
    <row r="137" spans="1:14" x14ac:dyDescent="0.35">
      <c r="A137" s="8" t="s">
        <v>163</v>
      </c>
      <c r="B137" s="9">
        <v>-1.7466229</v>
      </c>
      <c r="C137" s="9">
        <v>-4.2170294999999998</v>
      </c>
      <c r="D137" s="9">
        <v>-0.43756816999999998</v>
      </c>
      <c r="E137" s="9">
        <v>-1.2025186999999999</v>
      </c>
      <c r="F137" t="s">
        <v>13</v>
      </c>
      <c r="G137" s="17" t="str">
        <f t="shared" si="22"/>
        <v/>
      </c>
      <c r="H137" s="17" t="str">
        <f t="shared" si="23"/>
        <v/>
      </c>
      <c r="I137" s="17">
        <f t="shared" si="24"/>
        <v>-1.2025186999999999</v>
      </c>
      <c r="J137" s="17" t="str">
        <f t="shared" si="25"/>
        <v/>
      </c>
      <c r="K137" t="s">
        <v>17</v>
      </c>
      <c r="L137" s="17">
        <f t="shared" si="26"/>
        <v>-1.2025186999999999</v>
      </c>
      <c r="M137" s="17" t="str">
        <f t="shared" si="27"/>
        <v/>
      </c>
      <c r="N137" s="17" t="str">
        <f t="shared" si="28"/>
        <v/>
      </c>
    </row>
    <row r="138" spans="1:14" x14ac:dyDescent="0.35">
      <c r="A138" s="8" t="s">
        <v>239</v>
      </c>
      <c r="B138" s="9">
        <v>0.85156388000000005</v>
      </c>
      <c r="C138" s="9">
        <v>0.68799984000000003</v>
      </c>
      <c r="D138" s="9">
        <v>-0.45922469999999999</v>
      </c>
      <c r="E138" s="9">
        <v>-1.2340681</v>
      </c>
      <c r="F138" t="s">
        <v>9</v>
      </c>
      <c r="G138" s="17" t="str">
        <f t="shared" si="22"/>
        <v/>
      </c>
      <c r="H138" s="17" t="str">
        <f t="shared" si="23"/>
        <v/>
      </c>
      <c r="I138" s="17" t="str">
        <f t="shared" si="24"/>
        <v/>
      </c>
      <c r="J138" s="17">
        <f t="shared" si="25"/>
        <v>-1.2340681</v>
      </c>
      <c r="K138" t="s">
        <v>17</v>
      </c>
      <c r="L138" s="17">
        <f t="shared" si="26"/>
        <v>-1.2340681</v>
      </c>
      <c r="M138" s="17" t="str">
        <f t="shared" si="27"/>
        <v/>
      </c>
      <c r="N138" s="17" t="str">
        <f t="shared" si="28"/>
        <v/>
      </c>
    </row>
    <row r="139" spans="1:14" x14ac:dyDescent="0.35">
      <c r="A139" s="8" t="s">
        <v>187</v>
      </c>
      <c r="B139" s="9">
        <v>-1.0286293</v>
      </c>
      <c r="C139" s="9">
        <v>2.5579877</v>
      </c>
      <c r="D139" s="9">
        <v>-1.882327E-2</v>
      </c>
      <c r="E139" s="9">
        <v>-1.2489876</v>
      </c>
      <c r="F139" t="s">
        <v>14</v>
      </c>
      <c r="G139" s="17" t="str">
        <f t="shared" si="22"/>
        <v/>
      </c>
      <c r="H139" s="17">
        <f t="shared" si="23"/>
        <v>-1.2489876</v>
      </c>
      <c r="I139" s="17" t="str">
        <f t="shared" si="24"/>
        <v/>
      </c>
      <c r="J139" s="17" t="str">
        <f t="shared" si="25"/>
        <v/>
      </c>
      <c r="K139" t="s">
        <v>14</v>
      </c>
      <c r="L139" s="17" t="str">
        <f t="shared" si="26"/>
        <v/>
      </c>
      <c r="M139" s="17">
        <f t="shared" si="27"/>
        <v>-1.2489876</v>
      </c>
      <c r="N139" s="17" t="str">
        <f t="shared" si="28"/>
        <v/>
      </c>
    </row>
    <row r="140" spans="1:14" x14ac:dyDescent="0.35">
      <c r="A140" s="8" t="s">
        <v>101</v>
      </c>
      <c r="B140" s="9">
        <v>-1.1655133</v>
      </c>
      <c r="C140" s="9">
        <v>1.3378926</v>
      </c>
      <c r="D140" s="9">
        <v>0.37837584000000002</v>
      </c>
      <c r="E140" s="9">
        <v>-1.2529440999999999</v>
      </c>
      <c r="F140" t="s">
        <v>14</v>
      </c>
      <c r="G140" s="17" t="str">
        <f t="shared" si="22"/>
        <v/>
      </c>
      <c r="H140" s="17">
        <f t="shared" si="23"/>
        <v>-1.2529440999999999</v>
      </c>
      <c r="I140" s="17" t="str">
        <f t="shared" si="24"/>
        <v/>
      </c>
      <c r="J140" s="17" t="str">
        <f t="shared" si="25"/>
        <v/>
      </c>
      <c r="K140" t="s">
        <v>14</v>
      </c>
      <c r="L140" s="17" t="str">
        <f t="shared" si="26"/>
        <v/>
      </c>
      <c r="M140" s="17">
        <f t="shared" si="27"/>
        <v>-1.2529440999999999</v>
      </c>
      <c r="N140" s="17" t="str">
        <f t="shared" si="28"/>
        <v/>
      </c>
    </row>
    <row r="141" spans="1:14" x14ac:dyDescent="0.35">
      <c r="A141" s="8" t="s">
        <v>83</v>
      </c>
      <c r="B141" s="9">
        <v>0.32986156</v>
      </c>
      <c r="C141" s="9">
        <v>0.81885375000000005</v>
      </c>
      <c r="D141" s="9">
        <v>0.52038008999999996</v>
      </c>
      <c r="E141" s="9">
        <v>-1.2848765</v>
      </c>
      <c r="F141" t="s">
        <v>14</v>
      </c>
      <c r="G141" s="17" t="str">
        <f t="shared" si="22"/>
        <v/>
      </c>
      <c r="H141" s="17">
        <f t="shared" si="23"/>
        <v>-1.2848765</v>
      </c>
      <c r="I141" s="17" t="str">
        <f t="shared" si="24"/>
        <v/>
      </c>
      <c r="J141" s="17" t="str">
        <f t="shared" si="25"/>
        <v/>
      </c>
      <c r="K141" t="s">
        <v>14</v>
      </c>
      <c r="L141" s="17" t="str">
        <f t="shared" si="26"/>
        <v/>
      </c>
      <c r="M141" s="17">
        <f t="shared" si="27"/>
        <v>-1.2848765</v>
      </c>
      <c r="N141" s="17" t="str">
        <f t="shared" si="28"/>
        <v/>
      </c>
    </row>
    <row r="142" spans="1:14" x14ac:dyDescent="0.35">
      <c r="A142" s="8" t="s">
        <v>235</v>
      </c>
      <c r="B142" s="9">
        <v>0.42197948000000002</v>
      </c>
      <c r="C142" s="9">
        <v>3.6664428</v>
      </c>
      <c r="D142" s="9">
        <v>1.0186837</v>
      </c>
      <c r="E142" s="9">
        <v>-1.3084298000000001</v>
      </c>
      <c r="F142" t="s">
        <v>17</v>
      </c>
      <c r="G142" s="17">
        <f t="shared" si="22"/>
        <v>-1.3084298000000001</v>
      </c>
      <c r="H142" s="17" t="str">
        <f t="shared" si="23"/>
        <v/>
      </c>
      <c r="I142" s="17" t="str">
        <f t="shared" si="24"/>
        <v/>
      </c>
      <c r="J142" s="17" t="str">
        <f t="shared" si="25"/>
        <v/>
      </c>
      <c r="K142" t="s">
        <v>10</v>
      </c>
      <c r="L142" s="17" t="str">
        <f t="shared" si="26"/>
        <v/>
      </c>
      <c r="M142" s="17" t="str">
        <f t="shared" si="27"/>
        <v/>
      </c>
      <c r="N142" s="17">
        <f t="shared" si="28"/>
        <v>-1.3084298000000001</v>
      </c>
    </row>
    <row r="143" spans="1:14" x14ac:dyDescent="0.35">
      <c r="A143" s="8" t="s">
        <v>321</v>
      </c>
      <c r="B143" s="9">
        <v>-0.13047872999999999</v>
      </c>
      <c r="C143" s="9">
        <v>8.8237250000000003E-2</v>
      </c>
      <c r="D143" s="9">
        <v>0.51256206000000004</v>
      </c>
      <c r="E143" s="9">
        <v>-1.3090002000000001</v>
      </c>
      <c r="F143" t="s">
        <v>17</v>
      </c>
      <c r="G143" s="17">
        <f t="shared" si="22"/>
        <v>-1.3090002000000001</v>
      </c>
      <c r="H143" s="17" t="str">
        <f t="shared" si="23"/>
        <v/>
      </c>
      <c r="I143" s="17" t="str">
        <f t="shared" si="24"/>
        <v/>
      </c>
      <c r="J143" s="17" t="str">
        <f t="shared" si="25"/>
        <v/>
      </c>
      <c r="K143" t="s">
        <v>17</v>
      </c>
      <c r="L143" s="17">
        <f t="shared" si="26"/>
        <v>-1.3090002000000001</v>
      </c>
      <c r="M143" s="17" t="str">
        <f t="shared" si="27"/>
        <v/>
      </c>
      <c r="N143" s="17" t="str">
        <f t="shared" si="28"/>
        <v/>
      </c>
    </row>
    <row r="144" spans="1:14" x14ac:dyDescent="0.35">
      <c r="A144" s="8" t="s">
        <v>39</v>
      </c>
      <c r="B144" s="9">
        <v>-7.469017E-2</v>
      </c>
      <c r="C144" s="9">
        <v>-0.19106292</v>
      </c>
      <c r="D144" s="9">
        <v>-8.346837E-2</v>
      </c>
      <c r="E144" s="9">
        <v>-1.3342305999999999</v>
      </c>
      <c r="F144" t="s">
        <v>14</v>
      </c>
      <c r="G144" s="17" t="str">
        <f t="shared" si="22"/>
        <v/>
      </c>
      <c r="H144" s="17">
        <f t="shared" si="23"/>
        <v>-1.3342305999999999</v>
      </c>
      <c r="I144" s="17" t="str">
        <f t="shared" si="24"/>
        <v/>
      </c>
      <c r="J144" s="17" t="str">
        <f t="shared" si="25"/>
        <v/>
      </c>
      <c r="K144" t="s">
        <v>14</v>
      </c>
      <c r="L144" s="17" t="str">
        <f t="shared" si="26"/>
        <v/>
      </c>
      <c r="M144" s="17">
        <f t="shared" si="27"/>
        <v>-1.3342305999999999</v>
      </c>
      <c r="N144" s="17" t="str">
        <f t="shared" si="28"/>
        <v/>
      </c>
    </row>
    <row r="145" spans="1:14" x14ac:dyDescent="0.35">
      <c r="A145" s="8" t="s">
        <v>207</v>
      </c>
      <c r="B145" s="9">
        <v>2.8255821000000001</v>
      </c>
      <c r="C145" s="9">
        <v>2.4502548000000002</v>
      </c>
      <c r="D145" s="9">
        <v>1.1488415000000001</v>
      </c>
      <c r="E145" s="9">
        <v>-1.3496893999999999</v>
      </c>
      <c r="F145" t="s">
        <v>17</v>
      </c>
      <c r="G145" s="17">
        <f t="shared" si="22"/>
        <v>-1.3496893999999999</v>
      </c>
      <c r="H145" s="17" t="str">
        <f t="shared" si="23"/>
        <v/>
      </c>
      <c r="I145" s="17" t="str">
        <f t="shared" si="24"/>
        <v/>
      </c>
      <c r="J145" s="17" t="str">
        <f t="shared" si="25"/>
        <v/>
      </c>
      <c r="K145" t="s">
        <v>10</v>
      </c>
      <c r="L145" s="17" t="str">
        <f t="shared" si="26"/>
        <v/>
      </c>
      <c r="M145" s="17" t="str">
        <f t="shared" si="27"/>
        <v/>
      </c>
      <c r="N145" s="17">
        <f t="shared" si="28"/>
        <v>-1.3496893999999999</v>
      </c>
    </row>
    <row r="146" spans="1:14" x14ac:dyDescent="0.35">
      <c r="A146" s="8" t="s">
        <v>215</v>
      </c>
      <c r="B146" s="9">
        <v>1.9760124999999999</v>
      </c>
      <c r="C146" s="9">
        <v>-0.36897679999999999</v>
      </c>
      <c r="D146" s="9">
        <v>0.42457370999999999</v>
      </c>
      <c r="E146" s="9">
        <v>-1.3711203999999999</v>
      </c>
      <c r="F146" t="s">
        <v>17</v>
      </c>
      <c r="G146" s="17">
        <f t="shared" si="22"/>
        <v>-1.3711203999999999</v>
      </c>
      <c r="H146" s="17" t="str">
        <f t="shared" si="23"/>
        <v/>
      </c>
      <c r="I146" s="17" t="str">
        <f t="shared" si="24"/>
        <v/>
      </c>
      <c r="J146" s="17" t="str">
        <f t="shared" si="25"/>
        <v/>
      </c>
      <c r="K146" t="s">
        <v>10</v>
      </c>
      <c r="L146" s="17" t="str">
        <f t="shared" si="26"/>
        <v/>
      </c>
      <c r="M146" s="17" t="str">
        <f t="shared" si="27"/>
        <v/>
      </c>
      <c r="N146" s="17">
        <f t="shared" si="28"/>
        <v>-1.3711203999999999</v>
      </c>
    </row>
    <row r="147" spans="1:14" x14ac:dyDescent="0.35">
      <c r="A147" s="8" t="s">
        <v>275</v>
      </c>
      <c r="B147" s="9">
        <v>3.3369977999999998</v>
      </c>
      <c r="C147" s="9">
        <v>1.0365348999999999</v>
      </c>
      <c r="D147" s="9">
        <v>1.7823875</v>
      </c>
      <c r="E147" s="9">
        <v>-1.4937786</v>
      </c>
      <c r="F147" t="s">
        <v>17</v>
      </c>
      <c r="G147" s="17">
        <f t="shared" si="22"/>
        <v>-1.4937786</v>
      </c>
      <c r="H147" s="17" t="str">
        <f t="shared" si="23"/>
        <v/>
      </c>
      <c r="I147" s="17" t="str">
        <f t="shared" si="24"/>
        <v/>
      </c>
      <c r="J147" s="17" t="str">
        <f t="shared" si="25"/>
        <v/>
      </c>
      <c r="K147" t="s">
        <v>17</v>
      </c>
      <c r="L147" s="17">
        <f t="shared" si="26"/>
        <v>-1.4937786</v>
      </c>
      <c r="M147" s="17" t="str">
        <f t="shared" si="27"/>
        <v/>
      </c>
      <c r="N147" s="17" t="str">
        <f t="shared" si="28"/>
        <v/>
      </c>
    </row>
    <row r="148" spans="1:14" x14ac:dyDescent="0.35">
      <c r="A148" s="8" t="s">
        <v>8</v>
      </c>
      <c r="B148" s="9">
        <v>-3.2879010000000002</v>
      </c>
      <c r="C148" s="9">
        <v>0.95864245999999997</v>
      </c>
      <c r="D148" s="9">
        <v>0.94506422999999995</v>
      </c>
      <c r="E148" s="9">
        <v>-1.6024788000000001</v>
      </c>
      <c r="F148" t="s">
        <v>9</v>
      </c>
      <c r="G148" s="17" t="str">
        <f t="shared" si="22"/>
        <v/>
      </c>
      <c r="H148" s="17" t="str">
        <f t="shared" si="23"/>
        <v/>
      </c>
      <c r="I148" s="17" t="str">
        <f t="shared" si="24"/>
        <v/>
      </c>
      <c r="J148" s="17">
        <f t="shared" si="25"/>
        <v>-1.6024788000000001</v>
      </c>
      <c r="K148" t="s">
        <v>10</v>
      </c>
      <c r="L148" s="17" t="str">
        <f t="shared" si="26"/>
        <v/>
      </c>
      <c r="M148" s="17" t="str">
        <f t="shared" si="27"/>
        <v/>
      </c>
      <c r="N148" s="17">
        <f t="shared" si="28"/>
        <v>-1.6024788000000001</v>
      </c>
    </row>
    <row r="149" spans="1:14" x14ac:dyDescent="0.35">
      <c r="A149" s="8" t="s">
        <v>229</v>
      </c>
      <c r="B149" s="9">
        <v>2.3361516999999998</v>
      </c>
      <c r="C149" s="9">
        <v>0.33971686000000001</v>
      </c>
      <c r="D149" s="9">
        <v>2.0211248999999998</v>
      </c>
      <c r="E149" s="9">
        <v>-1.7601914000000001</v>
      </c>
      <c r="F149" t="s">
        <v>17</v>
      </c>
      <c r="G149" s="17">
        <f t="shared" si="22"/>
        <v>-1.7601914000000001</v>
      </c>
      <c r="H149" s="17" t="str">
        <f t="shared" si="23"/>
        <v/>
      </c>
      <c r="I149" s="17" t="str">
        <f t="shared" si="24"/>
        <v/>
      </c>
      <c r="J149" s="17" t="str">
        <f t="shared" si="25"/>
        <v/>
      </c>
      <c r="K149" t="s">
        <v>17</v>
      </c>
      <c r="L149" s="17">
        <f t="shared" si="26"/>
        <v>-1.7601914000000001</v>
      </c>
      <c r="M149" s="17" t="str">
        <f t="shared" si="27"/>
        <v/>
      </c>
      <c r="N149" s="17" t="str">
        <f t="shared" si="28"/>
        <v/>
      </c>
    </row>
    <row r="150" spans="1:14" x14ac:dyDescent="0.35">
      <c r="A150" s="8" t="s">
        <v>303</v>
      </c>
      <c r="B150" s="9">
        <v>7.3737899999999999E-3</v>
      </c>
      <c r="C150" s="9">
        <v>0.28452458000000003</v>
      </c>
      <c r="D150" s="9">
        <v>-0.68921312999999995</v>
      </c>
      <c r="E150" s="9">
        <v>-1.8999436000000001</v>
      </c>
      <c r="F150" t="s">
        <v>17</v>
      </c>
      <c r="G150" s="17">
        <f t="shared" si="22"/>
        <v>-1.8999436000000001</v>
      </c>
      <c r="H150" s="17" t="str">
        <f t="shared" si="23"/>
        <v/>
      </c>
      <c r="I150" s="17" t="str">
        <f t="shared" si="24"/>
        <v/>
      </c>
      <c r="J150" s="17" t="str">
        <f t="shared" si="25"/>
        <v/>
      </c>
      <c r="K150" t="s">
        <v>17</v>
      </c>
      <c r="L150" s="17">
        <f t="shared" si="26"/>
        <v>-1.8999436000000001</v>
      </c>
      <c r="M150" s="17" t="str">
        <f t="shared" si="27"/>
        <v/>
      </c>
      <c r="N150" s="17" t="str">
        <f t="shared" si="28"/>
        <v/>
      </c>
    </row>
    <row r="151" spans="1:14" x14ac:dyDescent="0.35">
      <c r="A151" s="8" t="s">
        <v>183</v>
      </c>
      <c r="B151" s="9">
        <v>-1.6329628</v>
      </c>
      <c r="C151" s="9">
        <v>1.7701967999999999</v>
      </c>
      <c r="D151" s="9">
        <v>-2.1754030000000001E-2</v>
      </c>
      <c r="E151" s="9">
        <v>-2.1910965999999998</v>
      </c>
      <c r="F151" t="s">
        <v>14</v>
      </c>
      <c r="G151" s="17" t="str">
        <f t="shared" si="22"/>
        <v/>
      </c>
      <c r="H151" s="17">
        <f t="shared" si="23"/>
        <v>-2.1910965999999998</v>
      </c>
      <c r="I151" s="17" t="str">
        <f t="shared" si="24"/>
        <v/>
      </c>
      <c r="J151" s="17" t="str">
        <f t="shared" si="25"/>
        <v/>
      </c>
      <c r="K151" t="s">
        <v>14</v>
      </c>
      <c r="L151" s="17" t="str">
        <f t="shared" si="26"/>
        <v/>
      </c>
      <c r="M151" s="17">
        <f t="shared" si="27"/>
        <v>-2.1910965999999998</v>
      </c>
      <c r="N151" s="17" t="str">
        <f t="shared" si="28"/>
        <v/>
      </c>
    </row>
    <row r="152" spans="1:14" x14ac:dyDescent="0.35">
      <c r="A152" s="8" t="s">
        <v>279</v>
      </c>
      <c r="B152" s="9">
        <v>1.1683695000000001</v>
      </c>
      <c r="C152" s="9">
        <v>-0.25553446000000002</v>
      </c>
      <c r="D152" s="9">
        <v>0.54814589000000002</v>
      </c>
      <c r="E152" s="9">
        <v>-2.2128112999999998</v>
      </c>
      <c r="F152" t="s">
        <v>14</v>
      </c>
      <c r="G152" s="17" t="str">
        <f t="shared" si="22"/>
        <v/>
      </c>
      <c r="H152" s="17">
        <f t="shared" si="23"/>
        <v>-2.2128112999999998</v>
      </c>
      <c r="I152" s="17" t="str">
        <f t="shared" si="24"/>
        <v/>
      </c>
      <c r="J152" s="17" t="str">
        <f t="shared" si="25"/>
        <v/>
      </c>
      <c r="K152" t="s">
        <v>14</v>
      </c>
      <c r="L152" s="17" t="str">
        <f t="shared" si="26"/>
        <v/>
      </c>
      <c r="M152" s="17">
        <f t="shared" si="27"/>
        <v>-2.2128112999999998</v>
      </c>
      <c r="N152" s="17" t="str">
        <f t="shared" si="28"/>
        <v/>
      </c>
    </row>
    <row r="153" spans="1:14" x14ac:dyDescent="0.35">
      <c r="A153" s="8" t="s">
        <v>311</v>
      </c>
      <c r="B153" s="9">
        <v>0.47647359</v>
      </c>
      <c r="C153" s="9">
        <v>-7.4420029999999998E-2</v>
      </c>
      <c r="D153" s="9">
        <v>-0.86648544000000005</v>
      </c>
      <c r="E153" s="9">
        <v>-2.2355925999999999</v>
      </c>
      <c r="F153" t="s">
        <v>13</v>
      </c>
      <c r="G153" s="17" t="str">
        <f t="shared" si="22"/>
        <v/>
      </c>
      <c r="H153" s="17" t="str">
        <f t="shared" si="23"/>
        <v/>
      </c>
      <c r="I153" s="17">
        <f t="shared" si="24"/>
        <v>-2.2355925999999999</v>
      </c>
      <c r="J153" s="17" t="str">
        <f t="shared" si="25"/>
        <v/>
      </c>
      <c r="K153" t="s">
        <v>14</v>
      </c>
      <c r="L153" s="17" t="str">
        <f t="shared" si="26"/>
        <v/>
      </c>
      <c r="M153" s="17">
        <f t="shared" si="27"/>
        <v>-2.2355925999999999</v>
      </c>
      <c r="N153" s="17" t="str">
        <f t="shared" si="28"/>
        <v/>
      </c>
    </row>
    <row r="154" spans="1:14" x14ac:dyDescent="0.35">
      <c r="A154" s="8" t="s">
        <v>81</v>
      </c>
      <c r="B154" s="9">
        <v>1.1671962</v>
      </c>
      <c r="C154" s="9">
        <v>-0.19598707000000001</v>
      </c>
      <c r="D154" s="9">
        <v>0.27106191000000002</v>
      </c>
      <c r="E154" s="9">
        <v>-2.4402699000000001</v>
      </c>
      <c r="F154" t="s">
        <v>14</v>
      </c>
      <c r="G154" s="17" t="str">
        <f t="shared" si="22"/>
        <v/>
      </c>
      <c r="H154" s="17">
        <f t="shared" si="23"/>
        <v>-2.4402699000000001</v>
      </c>
      <c r="I154" s="17" t="str">
        <f t="shared" si="24"/>
        <v/>
      </c>
      <c r="J154" s="17" t="str">
        <f t="shared" si="25"/>
        <v/>
      </c>
      <c r="K154" t="s">
        <v>14</v>
      </c>
      <c r="L154" s="17" t="str">
        <f t="shared" si="26"/>
        <v/>
      </c>
      <c r="M154" s="17">
        <f t="shared" si="27"/>
        <v>-2.4402699000000001</v>
      </c>
      <c r="N154" s="17" t="str">
        <f t="shared" si="28"/>
        <v/>
      </c>
    </row>
    <row r="155" spans="1:14" x14ac:dyDescent="0.35">
      <c r="A155" s="8" t="s">
        <v>155</v>
      </c>
      <c r="B155" s="9">
        <v>-0.33901498000000002</v>
      </c>
      <c r="C155" s="9">
        <v>0.45842506</v>
      </c>
      <c r="D155" s="9">
        <v>-0.84557895999999999</v>
      </c>
      <c r="E155" s="9">
        <v>-2.9945735999999998</v>
      </c>
      <c r="F155" t="s">
        <v>17</v>
      </c>
      <c r="G155" s="17">
        <f t="shared" si="22"/>
        <v>-2.9945735999999998</v>
      </c>
      <c r="H155" s="17" t="str">
        <f t="shared" si="23"/>
        <v/>
      </c>
      <c r="I155" s="17" t="str">
        <f t="shared" si="24"/>
        <v/>
      </c>
      <c r="J155" s="17" t="str">
        <f t="shared" si="25"/>
        <v/>
      </c>
      <c r="K155" t="s">
        <v>17</v>
      </c>
      <c r="L155" s="17">
        <f t="shared" si="26"/>
        <v>-2.9945735999999998</v>
      </c>
      <c r="M155" s="17" t="str">
        <f t="shared" si="27"/>
        <v/>
      </c>
      <c r="N155" s="17" t="str">
        <f t="shared" si="28"/>
        <v/>
      </c>
    </row>
    <row r="156" spans="1:14" x14ac:dyDescent="0.35">
      <c r="A156" s="8" t="s">
        <v>209</v>
      </c>
      <c r="B156" s="9">
        <v>-1.2829978</v>
      </c>
      <c r="C156" s="9">
        <v>0.15218275000000001</v>
      </c>
      <c r="D156" s="9">
        <v>-1.1140208</v>
      </c>
      <c r="E156" s="9">
        <v>-3.4818452999999998</v>
      </c>
      <c r="F156" t="s">
        <v>13</v>
      </c>
      <c r="G156" s="17" t="str">
        <f t="shared" si="22"/>
        <v/>
      </c>
      <c r="H156" s="17" t="str">
        <f t="shared" si="23"/>
        <v/>
      </c>
      <c r="I156" s="17">
        <f t="shared" si="24"/>
        <v>-3.4818452999999998</v>
      </c>
      <c r="J156" s="17" t="str">
        <f t="shared" si="25"/>
        <v/>
      </c>
      <c r="K156" t="s">
        <v>14</v>
      </c>
      <c r="L156" s="17" t="str">
        <f t="shared" si="26"/>
        <v/>
      </c>
      <c r="M156" s="17">
        <f t="shared" si="27"/>
        <v>-3.4818452999999998</v>
      </c>
      <c r="N156" s="17" t="str">
        <f t="shared" si="28"/>
        <v/>
      </c>
    </row>
    <row r="157" spans="1:14" x14ac:dyDescent="0.35">
      <c r="A157" s="8" t="s">
        <v>125</v>
      </c>
      <c r="B157" s="9">
        <v>2.8800697</v>
      </c>
      <c r="C157" s="9">
        <v>4.8835459999999999</v>
      </c>
      <c r="D157" s="9">
        <v>1.3401783</v>
      </c>
      <c r="E157" s="9">
        <v>-3.6952775999999998</v>
      </c>
      <c r="F157" t="s">
        <v>17</v>
      </c>
      <c r="G157" s="17">
        <f t="shared" si="22"/>
        <v>-3.6952775999999998</v>
      </c>
      <c r="H157" s="17" t="str">
        <f t="shared" si="23"/>
        <v/>
      </c>
      <c r="I157" s="17" t="str">
        <f t="shared" si="24"/>
        <v/>
      </c>
      <c r="J157" s="17" t="str">
        <f t="shared" si="25"/>
        <v/>
      </c>
      <c r="K157" t="s">
        <v>17</v>
      </c>
      <c r="L157" s="17">
        <f t="shared" si="26"/>
        <v>-3.6952775999999998</v>
      </c>
      <c r="M157" s="17" t="str">
        <f t="shared" si="27"/>
        <v/>
      </c>
      <c r="N157" s="17" t="str">
        <f t="shared" si="28"/>
        <v/>
      </c>
    </row>
    <row r="158" spans="1:14" x14ac:dyDescent="0.35">
      <c r="A158" s="8" t="s">
        <v>93</v>
      </c>
      <c r="B158" s="9">
        <v>4.5008156000000001</v>
      </c>
      <c r="C158" s="9">
        <v>1.5172998</v>
      </c>
      <c r="D158" s="9">
        <v>2.1945204999999999</v>
      </c>
      <c r="E158" s="9">
        <v>-4.2151227000000002</v>
      </c>
      <c r="F158" t="s">
        <v>17</v>
      </c>
      <c r="G158" s="17">
        <f t="shared" si="22"/>
        <v>-4.2151227000000002</v>
      </c>
      <c r="H158" s="17" t="str">
        <f t="shared" si="23"/>
        <v/>
      </c>
      <c r="I158" s="17" t="str">
        <f t="shared" si="24"/>
        <v/>
      </c>
      <c r="J158" s="17" t="str">
        <f t="shared" si="25"/>
        <v/>
      </c>
      <c r="K158" t="s">
        <v>17</v>
      </c>
      <c r="L158" s="17">
        <f t="shared" si="26"/>
        <v>-4.2151227000000002</v>
      </c>
      <c r="M158" s="17" t="str">
        <f t="shared" si="27"/>
        <v/>
      </c>
      <c r="N158" s="17" t="str">
        <f t="shared" si="28"/>
        <v/>
      </c>
    </row>
    <row r="159" spans="1:14" x14ac:dyDescent="0.35">
      <c r="A159" s="8" t="s">
        <v>243</v>
      </c>
      <c r="B159" s="9">
        <v>1.4537880999999999</v>
      </c>
      <c r="C159" s="9">
        <v>4.4475477999999997</v>
      </c>
      <c r="D159" s="9">
        <v>0.70082580999999999</v>
      </c>
      <c r="E159" s="9">
        <v>-5.4302244000000002</v>
      </c>
      <c r="F159" t="s">
        <v>17</v>
      </c>
      <c r="G159" s="17">
        <f t="shared" si="22"/>
        <v>-5.4302244000000002</v>
      </c>
      <c r="H159" s="17" t="str">
        <f t="shared" si="23"/>
        <v/>
      </c>
      <c r="I159" s="17" t="str">
        <f t="shared" si="24"/>
        <v/>
      </c>
      <c r="J159" s="17" t="str">
        <f t="shared" si="25"/>
        <v/>
      </c>
      <c r="K159" t="s">
        <v>17</v>
      </c>
      <c r="L159" s="17">
        <f t="shared" si="26"/>
        <v>-5.4302244000000002</v>
      </c>
      <c r="M159" s="17" t="str">
        <f t="shared" si="27"/>
        <v/>
      </c>
      <c r="N159" s="17" t="str">
        <f t="shared" si="28"/>
        <v/>
      </c>
    </row>
    <row r="160" spans="1:14" x14ac:dyDescent="0.35">
      <c r="A160" s="8" t="s">
        <v>119</v>
      </c>
      <c r="B160" s="9">
        <v>3.2967157</v>
      </c>
      <c r="C160" s="9">
        <v>1.1329913</v>
      </c>
      <c r="D160" s="9">
        <v>1.7527526</v>
      </c>
      <c r="E160" s="9"/>
      <c r="F160" t="s">
        <v>17</v>
      </c>
      <c r="G160" s="17">
        <f t="shared" si="22"/>
        <v>0</v>
      </c>
      <c r="H160" s="17" t="str">
        <f t="shared" si="23"/>
        <v/>
      </c>
      <c r="I160" s="17" t="str">
        <f t="shared" si="24"/>
        <v/>
      </c>
      <c r="J160" s="17" t="str">
        <f t="shared" si="25"/>
        <v/>
      </c>
      <c r="K160" t="s">
        <v>10</v>
      </c>
      <c r="L160" s="17" t="str">
        <f t="shared" si="26"/>
        <v/>
      </c>
      <c r="M160" s="17" t="str">
        <f t="shared" si="27"/>
        <v/>
      </c>
      <c r="N160" s="17">
        <f t="shared" si="28"/>
        <v>0</v>
      </c>
    </row>
    <row r="161" spans="1:14" x14ac:dyDescent="0.35">
      <c r="A161" s="8" t="s">
        <v>29</v>
      </c>
      <c r="B161" s="9">
        <v>2.3532359</v>
      </c>
      <c r="C161" s="9">
        <v>-0.14897840000000001</v>
      </c>
      <c r="D161" s="9">
        <v>1.1734172</v>
      </c>
      <c r="E161" s="9"/>
      <c r="F161" t="s">
        <v>17</v>
      </c>
      <c r="G161" s="17">
        <f t="shared" si="22"/>
        <v>0</v>
      </c>
      <c r="H161" s="17" t="str">
        <f t="shared" si="23"/>
        <v/>
      </c>
      <c r="I161" s="17" t="str">
        <f t="shared" si="24"/>
        <v/>
      </c>
      <c r="J161" s="17" t="str">
        <f t="shared" si="25"/>
        <v/>
      </c>
      <c r="K161" t="s">
        <v>10</v>
      </c>
      <c r="L161" s="17" t="str">
        <f t="shared" si="26"/>
        <v/>
      </c>
      <c r="M161" s="17" t="str">
        <f t="shared" si="27"/>
        <v/>
      </c>
      <c r="N161" s="17">
        <f t="shared" si="28"/>
        <v>0</v>
      </c>
    </row>
    <row r="162" spans="1:14" x14ac:dyDescent="0.35">
      <c r="A162" s="8" t="s">
        <v>137</v>
      </c>
      <c r="B162" s="9">
        <v>0.56465299999999996</v>
      </c>
      <c r="C162" s="9">
        <v>-3.1743896999999999</v>
      </c>
      <c r="D162" s="9">
        <v>3.8730791</v>
      </c>
      <c r="E162" s="9"/>
      <c r="F162" t="s">
        <v>17</v>
      </c>
      <c r="G162" s="17">
        <f t="shared" si="22"/>
        <v>0</v>
      </c>
      <c r="H162" s="17" t="str">
        <f t="shared" si="23"/>
        <v/>
      </c>
      <c r="I162" s="17" t="str">
        <f t="shared" si="24"/>
        <v/>
      </c>
      <c r="J162" s="17" t="str">
        <f t="shared" si="25"/>
        <v/>
      </c>
      <c r="K162" t="s">
        <v>10</v>
      </c>
      <c r="L162" s="17" t="str">
        <f t="shared" si="26"/>
        <v/>
      </c>
      <c r="M162" s="17" t="str">
        <f t="shared" si="27"/>
        <v/>
      </c>
      <c r="N162" s="17">
        <f t="shared" si="28"/>
        <v>0</v>
      </c>
    </row>
    <row r="163" spans="1:14" x14ac:dyDescent="0.35">
      <c r="A163" s="8" t="s">
        <v>327</v>
      </c>
      <c r="B163" s="9">
        <v>-0.58612427</v>
      </c>
      <c r="C163" s="9">
        <v>3.7854687999999999</v>
      </c>
      <c r="D163" s="9">
        <v>9.2949080000000003E-2</v>
      </c>
      <c r="E163" s="9"/>
      <c r="F163" t="s">
        <v>9</v>
      </c>
      <c r="G163" s="17" t="str">
        <f t="shared" si="22"/>
        <v/>
      </c>
      <c r="H163" s="17" t="str">
        <f t="shared" si="23"/>
        <v/>
      </c>
      <c r="I163" s="17" t="str">
        <f t="shared" si="24"/>
        <v/>
      </c>
      <c r="J163" s="17">
        <f t="shared" si="25"/>
        <v>0</v>
      </c>
      <c r="K163" t="s">
        <v>10</v>
      </c>
      <c r="L163" s="17" t="str">
        <f t="shared" si="26"/>
        <v/>
      </c>
      <c r="M163" s="17" t="str">
        <f t="shared" si="27"/>
        <v/>
      </c>
      <c r="N163" s="17">
        <f t="shared" si="28"/>
        <v>0</v>
      </c>
    </row>
  </sheetData>
  <autoFilter ref="A2:K163" xr:uid="{00000000-0009-0000-0000-00001D000000}">
    <sortState xmlns:xlrd2="http://schemas.microsoft.com/office/spreadsheetml/2017/richdata2" ref="A3:K163">
      <sortCondition descending="1" ref="E2:E163"/>
    </sortState>
  </autoFilter>
  <mergeCells count="2">
    <mergeCell ref="G1:J1"/>
    <mergeCell ref="L1:N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63"/>
  <sheetViews>
    <sheetView workbookViewId="0">
      <selection sqref="A1:F1"/>
    </sheetView>
  </sheetViews>
  <sheetFormatPr defaultColWidth="11" defaultRowHeight="15.5" x14ac:dyDescent="0.35"/>
  <cols>
    <col min="1" max="1" width="12.33203125" style="8" bestFit="1" customWidth="1"/>
    <col min="2" max="3" width="11.83203125" bestFit="1" customWidth="1"/>
    <col min="4" max="4" width="13.08203125" bestFit="1" customWidth="1"/>
  </cols>
  <sheetData>
    <row r="1" spans="1:6" x14ac:dyDescent="0.35">
      <c r="A1" s="138" t="s">
        <v>822</v>
      </c>
      <c r="B1" s="138"/>
      <c r="C1" s="138"/>
      <c r="D1" s="138"/>
      <c r="E1" s="138"/>
      <c r="F1" s="138"/>
    </row>
    <row r="2" spans="1:6" s="8" customFormat="1" x14ac:dyDescent="0.35">
      <c r="A2" s="8" t="s">
        <v>0</v>
      </c>
      <c r="B2" s="8" t="s">
        <v>1</v>
      </c>
      <c r="C2" s="8" t="s">
        <v>2</v>
      </c>
      <c r="D2" s="8" t="s">
        <v>3</v>
      </c>
      <c r="E2" s="8" t="s">
        <v>4</v>
      </c>
    </row>
    <row r="3" spans="1:6" x14ac:dyDescent="0.35">
      <c r="A3" s="8" t="s">
        <v>8</v>
      </c>
      <c r="B3" s="9">
        <v>-3.2879010000000002</v>
      </c>
      <c r="C3" s="9">
        <v>0.95864245999999997</v>
      </c>
      <c r="D3" s="9">
        <v>0.94506422999999995</v>
      </c>
      <c r="E3" s="9">
        <v>-1.6024788000000001</v>
      </c>
    </row>
    <row r="4" spans="1:6" x14ac:dyDescent="0.35">
      <c r="A4" s="8" t="s">
        <v>12</v>
      </c>
      <c r="B4" s="9">
        <v>0.35824012</v>
      </c>
      <c r="C4" s="9">
        <v>0.52479299000000001</v>
      </c>
      <c r="D4" s="9">
        <v>1.1933147</v>
      </c>
      <c r="E4" s="9">
        <v>-0.43953078000000001</v>
      </c>
    </row>
    <row r="5" spans="1:6" x14ac:dyDescent="0.35">
      <c r="A5" s="8" t="s">
        <v>16</v>
      </c>
      <c r="B5" s="9">
        <v>-0.82109372999999997</v>
      </c>
      <c r="C5" s="9">
        <v>1.357707</v>
      </c>
      <c r="D5" s="9">
        <v>-0.73721629</v>
      </c>
      <c r="E5" s="9">
        <v>-0.91443211000000002</v>
      </c>
    </row>
    <row r="6" spans="1:6" x14ac:dyDescent="0.35">
      <c r="A6" s="8" t="s">
        <v>19</v>
      </c>
      <c r="B6" s="9">
        <v>0.15893789</v>
      </c>
      <c r="C6" s="9">
        <v>1.662639</v>
      </c>
      <c r="D6" s="9">
        <v>8.1029699999999993E-3</v>
      </c>
      <c r="E6" s="9">
        <v>2.2220813000000001</v>
      </c>
    </row>
    <row r="7" spans="1:6" x14ac:dyDescent="0.35">
      <c r="A7" s="8" t="s">
        <v>21</v>
      </c>
      <c r="B7" s="9">
        <v>-0.30295491000000002</v>
      </c>
      <c r="C7" s="9">
        <v>-0.56392058</v>
      </c>
      <c r="D7" s="9">
        <v>-0.39331693000000001</v>
      </c>
      <c r="E7" s="9">
        <v>3.3762900000000001E-3</v>
      </c>
    </row>
    <row r="8" spans="1:6" x14ac:dyDescent="0.35">
      <c r="A8" s="8" t="s">
        <v>23</v>
      </c>
      <c r="B8" s="9">
        <v>-2.0793470000000001E-2</v>
      </c>
      <c r="C8" s="9">
        <v>6.6301554999999999</v>
      </c>
      <c r="D8" s="9">
        <v>1.4191400000000001</v>
      </c>
      <c r="E8" s="9">
        <v>1.4101094000000001</v>
      </c>
    </row>
    <row r="9" spans="1:6" x14ac:dyDescent="0.35">
      <c r="A9" s="8" t="s">
        <v>25</v>
      </c>
      <c r="B9" s="9">
        <v>0.36994534000000001</v>
      </c>
      <c r="C9" s="9">
        <v>1.0831895</v>
      </c>
      <c r="D9" s="9">
        <v>0.89993718</v>
      </c>
      <c r="E9" s="9">
        <v>1.8698296999999999</v>
      </c>
    </row>
    <row r="10" spans="1:6" x14ac:dyDescent="0.35">
      <c r="A10" s="8" t="s">
        <v>27</v>
      </c>
      <c r="B10" s="9">
        <v>-3.0673249999999999E-2</v>
      </c>
      <c r="C10" s="9">
        <v>2.0114955999999999</v>
      </c>
      <c r="D10" s="9">
        <v>0.41113913000000002</v>
      </c>
      <c r="E10" s="9">
        <v>-0.48656542000000003</v>
      </c>
    </row>
    <row r="11" spans="1:6" x14ac:dyDescent="0.35">
      <c r="A11" s="8" t="s">
        <v>29</v>
      </c>
      <c r="B11" s="9">
        <v>2.3532359</v>
      </c>
      <c r="C11" s="9">
        <v>-0.14897840000000001</v>
      </c>
      <c r="D11" s="9">
        <v>1.1734172</v>
      </c>
      <c r="E11" s="9"/>
    </row>
    <row r="12" spans="1:6" x14ac:dyDescent="0.35">
      <c r="A12" s="8" t="s">
        <v>31</v>
      </c>
      <c r="B12" s="9">
        <v>-0.24704962</v>
      </c>
      <c r="C12" s="9">
        <v>1.8599344</v>
      </c>
      <c r="D12" s="9">
        <v>0.51599781</v>
      </c>
      <c r="E12" s="9">
        <v>0.17681479</v>
      </c>
    </row>
    <row r="13" spans="1:6" x14ac:dyDescent="0.35">
      <c r="A13" s="8" t="s">
        <v>33</v>
      </c>
      <c r="B13" s="9">
        <v>2.0432098999999999</v>
      </c>
      <c r="C13" s="9">
        <v>4.2011909000000003</v>
      </c>
      <c r="D13" s="9">
        <v>0.3680734</v>
      </c>
      <c r="E13" s="9">
        <v>1.9823647</v>
      </c>
    </row>
    <row r="14" spans="1:6" x14ac:dyDescent="0.35">
      <c r="A14" s="8" t="s">
        <v>35</v>
      </c>
      <c r="B14" s="9">
        <v>3.0240364999999998</v>
      </c>
      <c r="C14" s="9">
        <v>2.2027583000000002</v>
      </c>
      <c r="D14" s="9">
        <v>2.5659689999999999</v>
      </c>
      <c r="E14" s="9">
        <v>0.61418209999999995</v>
      </c>
    </row>
    <row r="15" spans="1:6" x14ac:dyDescent="0.35">
      <c r="A15" s="8" t="s">
        <v>37</v>
      </c>
      <c r="B15" s="9">
        <v>1.1998696</v>
      </c>
      <c r="C15" s="9">
        <v>-2.8277055999999998</v>
      </c>
      <c r="D15" s="9">
        <v>1.3742421</v>
      </c>
      <c r="E15" s="9">
        <v>2.3313456000000001</v>
      </c>
    </row>
    <row r="16" spans="1:6" x14ac:dyDescent="0.35">
      <c r="A16" s="8" t="s">
        <v>39</v>
      </c>
      <c r="B16" s="9">
        <v>-7.469017E-2</v>
      </c>
      <c r="C16" s="9">
        <v>-0.19106292</v>
      </c>
      <c r="D16" s="9">
        <v>-8.346837E-2</v>
      </c>
      <c r="E16" s="9">
        <v>-1.3342305999999999</v>
      </c>
    </row>
    <row r="17" spans="1:5" x14ac:dyDescent="0.35">
      <c r="A17" s="8" t="s">
        <v>41</v>
      </c>
      <c r="B17" s="9">
        <v>0.77171710999999998</v>
      </c>
      <c r="C17" s="9">
        <v>-0.92849621999999998</v>
      </c>
      <c r="D17" s="9">
        <v>0.81614260000000005</v>
      </c>
      <c r="E17" s="9">
        <v>-1.0998824</v>
      </c>
    </row>
    <row r="18" spans="1:5" x14ac:dyDescent="0.35">
      <c r="A18" s="8" t="s">
        <v>43</v>
      </c>
      <c r="B18" s="9">
        <v>1.8235661999999999</v>
      </c>
      <c r="C18" s="9">
        <v>3.8109708000000002</v>
      </c>
      <c r="D18" s="9">
        <v>0.96978131999999995</v>
      </c>
      <c r="E18" s="9">
        <v>0.39660457999999998</v>
      </c>
    </row>
    <row r="19" spans="1:5" x14ac:dyDescent="0.35">
      <c r="A19" s="8" t="s">
        <v>45</v>
      </c>
      <c r="B19" s="9">
        <v>2.3967499999999999</v>
      </c>
      <c r="C19" s="9">
        <v>2.5051230000000002</v>
      </c>
      <c r="D19" s="9">
        <v>2.8161168999999999</v>
      </c>
      <c r="E19" s="9">
        <v>-0.22709245</v>
      </c>
    </row>
    <row r="20" spans="1:5" x14ac:dyDescent="0.35">
      <c r="A20" s="8" t="s">
        <v>47</v>
      </c>
      <c r="B20" s="9">
        <v>0.86053767999999997</v>
      </c>
      <c r="C20" s="9">
        <v>1.2292517000000001</v>
      </c>
      <c r="D20" s="9">
        <v>7.8568299999999994E-2</v>
      </c>
      <c r="E20" s="9">
        <v>0.69204449999999995</v>
      </c>
    </row>
    <row r="21" spans="1:5" x14ac:dyDescent="0.35">
      <c r="A21" s="8" t="s">
        <v>49</v>
      </c>
      <c r="B21" s="9">
        <v>1.5042559</v>
      </c>
      <c r="C21" s="9">
        <v>4.2123626999999999</v>
      </c>
      <c r="D21" s="9">
        <v>0.50840286000000001</v>
      </c>
      <c r="E21" s="9">
        <v>-0.17562679</v>
      </c>
    </row>
    <row r="22" spans="1:5" x14ac:dyDescent="0.35">
      <c r="A22" s="8" t="s">
        <v>51</v>
      </c>
      <c r="B22" s="9">
        <v>1.6414420999999999</v>
      </c>
      <c r="C22" s="9">
        <v>2.8667221999999999</v>
      </c>
      <c r="D22" s="9">
        <v>2.7553486999999999</v>
      </c>
      <c r="E22" s="9">
        <v>3.6066864999999999</v>
      </c>
    </row>
    <row r="23" spans="1:5" x14ac:dyDescent="0.35">
      <c r="A23" s="8" t="s">
        <v>53</v>
      </c>
      <c r="B23" s="9">
        <v>2.6570708999999999</v>
      </c>
      <c r="C23" s="9">
        <v>5.5990875000000004</v>
      </c>
      <c r="D23" s="9">
        <v>3.2799871999999999</v>
      </c>
      <c r="E23" s="9">
        <v>2.5066275999999998</v>
      </c>
    </row>
    <row r="24" spans="1:5" x14ac:dyDescent="0.35">
      <c r="A24" s="8" t="s">
        <v>55</v>
      </c>
      <c r="B24" s="9">
        <v>7.1753499999999998E-2</v>
      </c>
      <c r="C24" s="9">
        <v>2.6756685</v>
      </c>
      <c r="D24" s="9">
        <v>1.0515819</v>
      </c>
      <c r="E24" s="9">
        <v>9.1308404000000003</v>
      </c>
    </row>
    <row r="25" spans="1:5" x14ac:dyDescent="0.35">
      <c r="A25" s="8" t="s">
        <v>57</v>
      </c>
      <c r="B25" s="9">
        <v>0.41408052000000001</v>
      </c>
      <c r="C25" s="9">
        <v>3.4138335</v>
      </c>
      <c r="D25" s="9">
        <v>1.5847656999999999</v>
      </c>
      <c r="E25" s="9">
        <v>1.7587060999999999</v>
      </c>
    </row>
    <row r="26" spans="1:5" x14ac:dyDescent="0.35">
      <c r="A26" s="8" t="s">
        <v>59</v>
      </c>
      <c r="B26" s="9">
        <v>-1.3039171000000001</v>
      </c>
      <c r="C26" s="9">
        <v>2.1419229</v>
      </c>
      <c r="D26" s="9">
        <v>0.63340467</v>
      </c>
      <c r="E26" s="9">
        <v>-0.61627624000000003</v>
      </c>
    </row>
    <row r="27" spans="1:5" x14ac:dyDescent="0.35">
      <c r="A27" s="8" t="s">
        <v>61</v>
      </c>
      <c r="B27" s="9">
        <v>1.7595548000000001</v>
      </c>
      <c r="C27" s="9">
        <v>0.38546659</v>
      </c>
      <c r="D27" s="9">
        <v>1.8039128</v>
      </c>
      <c r="E27" s="9">
        <v>2.7591549999999998</v>
      </c>
    </row>
    <row r="28" spans="1:5" x14ac:dyDescent="0.35">
      <c r="A28" s="8" t="s">
        <v>63</v>
      </c>
      <c r="B28" s="9">
        <v>0.69995229000000003</v>
      </c>
      <c r="C28" s="9">
        <v>-1.0236997999999999</v>
      </c>
      <c r="D28" s="9">
        <v>0.76774677000000002</v>
      </c>
      <c r="E28" s="9">
        <v>1.0666378000000001</v>
      </c>
    </row>
    <row r="29" spans="1:5" x14ac:dyDescent="0.35">
      <c r="A29" s="8" t="s">
        <v>65</v>
      </c>
      <c r="B29" s="9">
        <v>0.83882926000000002</v>
      </c>
      <c r="C29" s="9">
        <v>2.9613646999999998</v>
      </c>
      <c r="D29" s="9">
        <v>0.71719054000000004</v>
      </c>
      <c r="E29" s="9">
        <v>0.96609979999999995</v>
      </c>
    </row>
    <row r="30" spans="1:5" x14ac:dyDescent="0.35">
      <c r="A30" s="8" t="s">
        <v>67</v>
      </c>
      <c r="B30" s="9">
        <v>2.4576769999999999</v>
      </c>
      <c r="C30" s="9">
        <v>0.42573469000000003</v>
      </c>
      <c r="D30" s="9">
        <v>0.81804809000000001</v>
      </c>
      <c r="E30" s="9">
        <v>0.9353416</v>
      </c>
    </row>
    <row r="31" spans="1:5" x14ac:dyDescent="0.35">
      <c r="A31" s="8" t="s">
        <v>69</v>
      </c>
      <c r="B31" s="9">
        <v>2.7962943999999998</v>
      </c>
      <c r="C31" s="9">
        <v>2.1802638999999999</v>
      </c>
      <c r="D31" s="9">
        <v>4.2710811</v>
      </c>
      <c r="E31" s="9">
        <v>0.13025149999999999</v>
      </c>
    </row>
    <row r="32" spans="1:5" x14ac:dyDescent="0.35">
      <c r="A32" s="8" t="s">
        <v>71</v>
      </c>
      <c r="B32" s="9">
        <v>2.7044940999999998</v>
      </c>
      <c r="C32" s="9">
        <v>-0.26292012999999997</v>
      </c>
      <c r="D32" s="9">
        <v>1.5550489999999999</v>
      </c>
      <c r="E32" s="9">
        <v>1.5698662000000001</v>
      </c>
    </row>
    <row r="33" spans="1:5" x14ac:dyDescent="0.35">
      <c r="A33" s="8" t="s">
        <v>73</v>
      </c>
      <c r="B33" s="9">
        <v>1.4345569</v>
      </c>
      <c r="C33" s="9">
        <v>0.86668482999999996</v>
      </c>
      <c r="D33" s="9">
        <v>0.69900954999999998</v>
      </c>
      <c r="E33" s="9">
        <v>1.5043739</v>
      </c>
    </row>
    <row r="34" spans="1:5" x14ac:dyDescent="0.35">
      <c r="A34" s="8" t="s">
        <v>75</v>
      </c>
      <c r="B34" s="9">
        <v>-0.61772855999999998</v>
      </c>
      <c r="C34" s="9">
        <v>5.1117254000000001</v>
      </c>
      <c r="D34" s="9">
        <v>2.2030349999999999</v>
      </c>
      <c r="E34" s="9">
        <v>4.2070737999999999</v>
      </c>
    </row>
    <row r="35" spans="1:5" x14ac:dyDescent="0.35">
      <c r="A35" s="8" t="s">
        <v>77</v>
      </c>
      <c r="B35" s="9">
        <v>1.7868710000000001</v>
      </c>
      <c r="C35" s="9">
        <v>3.4838830000000001</v>
      </c>
      <c r="D35" s="9">
        <v>2.4816742000000001</v>
      </c>
      <c r="E35" s="9">
        <v>0.40489671999999999</v>
      </c>
    </row>
    <row r="36" spans="1:5" x14ac:dyDescent="0.35">
      <c r="A36" s="8" t="s">
        <v>79</v>
      </c>
      <c r="B36" s="9">
        <v>1.9435925000000001</v>
      </c>
      <c r="C36" s="9">
        <v>3.8180124000000002</v>
      </c>
      <c r="D36" s="9">
        <v>-0.19733434999999999</v>
      </c>
      <c r="E36" s="9">
        <v>-1.112328</v>
      </c>
    </row>
    <row r="37" spans="1:5" x14ac:dyDescent="0.35">
      <c r="A37" s="8" t="s">
        <v>81</v>
      </c>
      <c r="B37" s="9">
        <v>1.1671962</v>
      </c>
      <c r="C37" s="9">
        <v>-0.19598707000000001</v>
      </c>
      <c r="D37" s="9">
        <v>0.27106191000000002</v>
      </c>
      <c r="E37" s="9">
        <v>-2.4402699000000001</v>
      </c>
    </row>
    <row r="38" spans="1:5" x14ac:dyDescent="0.35">
      <c r="A38" s="8" t="s">
        <v>83</v>
      </c>
      <c r="B38" s="9">
        <v>0.32986156</v>
      </c>
      <c r="C38" s="9">
        <v>0.81885375000000005</v>
      </c>
      <c r="D38" s="9">
        <v>0.52038008999999996</v>
      </c>
      <c r="E38" s="9">
        <v>-1.2848765</v>
      </c>
    </row>
    <row r="39" spans="1:5" x14ac:dyDescent="0.35">
      <c r="A39" s="8" t="s">
        <v>85</v>
      </c>
      <c r="B39" s="9">
        <v>-0.37427102000000001</v>
      </c>
      <c r="C39" s="9">
        <v>1.6257699000000001</v>
      </c>
      <c r="D39" s="9">
        <v>0.41264012</v>
      </c>
      <c r="E39" s="9">
        <v>-5.0420439999999997E-2</v>
      </c>
    </row>
    <row r="40" spans="1:5" x14ac:dyDescent="0.35">
      <c r="A40" s="8" t="s">
        <v>87</v>
      </c>
      <c r="B40" s="9">
        <v>5.0194030000000001E-2</v>
      </c>
      <c r="C40" s="9">
        <v>-5.7129535999999996</v>
      </c>
      <c r="D40" s="9">
        <v>-1.3606201</v>
      </c>
      <c r="E40" s="9">
        <v>4.3324736000000001</v>
      </c>
    </row>
    <row r="41" spans="1:5" x14ac:dyDescent="0.35">
      <c r="A41" s="8" t="s">
        <v>89</v>
      </c>
      <c r="B41" s="9">
        <v>2.1723178999999999</v>
      </c>
      <c r="C41" s="9">
        <v>0.77773318999999996</v>
      </c>
      <c r="D41" s="9">
        <v>-0.21660721999999999</v>
      </c>
      <c r="E41" s="9">
        <v>0.24349174000000001</v>
      </c>
    </row>
    <row r="42" spans="1:5" x14ac:dyDescent="0.35">
      <c r="A42" s="8" t="s">
        <v>91</v>
      </c>
      <c r="B42" s="9">
        <v>-0.17099958000000001</v>
      </c>
      <c r="C42" s="9">
        <v>3.5302932</v>
      </c>
      <c r="D42" s="9">
        <v>0.15437855</v>
      </c>
      <c r="E42" s="9">
        <v>0.19096726</v>
      </c>
    </row>
    <row r="43" spans="1:5" x14ac:dyDescent="0.35">
      <c r="A43" s="8" t="s">
        <v>93</v>
      </c>
      <c r="B43" s="9">
        <v>4.5008156000000001</v>
      </c>
      <c r="C43" s="9">
        <v>1.5172998</v>
      </c>
      <c r="D43" s="9">
        <v>2.1945204999999999</v>
      </c>
      <c r="E43" s="9">
        <v>-4.2151227000000002</v>
      </c>
    </row>
    <row r="44" spans="1:5" x14ac:dyDescent="0.35">
      <c r="A44" s="8" t="s">
        <v>95</v>
      </c>
      <c r="B44" s="9">
        <v>-0.79021021000000002</v>
      </c>
      <c r="C44" s="9">
        <v>1.4387274000000001</v>
      </c>
      <c r="D44" s="9">
        <v>1.4252575000000001</v>
      </c>
      <c r="E44" s="9">
        <v>2.6644644</v>
      </c>
    </row>
    <row r="45" spans="1:5" x14ac:dyDescent="0.35">
      <c r="A45" s="8" t="s">
        <v>97</v>
      </c>
      <c r="B45" s="9">
        <v>0.47762389999999999</v>
      </c>
      <c r="C45" s="9">
        <v>1.2005612999999999</v>
      </c>
      <c r="D45" s="9">
        <v>-0.25519858000000001</v>
      </c>
      <c r="E45" s="9">
        <v>0.87421223999999997</v>
      </c>
    </row>
    <row r="46" spans="1:5" x14ac:dyDescent="0.35">
      <c r="A46" s="8" t="s">
        <v>99</v>
      </c>
      <c r="B46" s="9">
        <v>1.0790598</v>
      </c>
      <c r="C46" s="9">
        <v>1.1008412000000001</v>
      </c>
      <c r="D46" s="9">
        <v>0.38949945000000002</v>
      </c>
      <c r="E46" s="9">
        <v>0.84046056000000002</v>
      </c>
    </row>
    <row r="47" spans="1:5" x14ac:dyDescent="0.35">
      <c r="A47" s="8" t="s">
        <v>101</v>
      </c>
      <c r="B47" s="9">
        <v>-1.1655133</v>
      </c>
      <c r="C47" s="9">
        <v>1.3378926</v>
      </c>
      <c r="D47" s="9">
        <v>0.37837584000000002</v>
      </c>
      <c r="E47" s="9">
        <v>-1.2529440999999999</v>
      </c>
    </row>
    <row r="48" spans="1:5" x14ac:dyDescent="0.35">
      <c r="A48" s="8" t="s">
        <v>103</v>
      </c>
      <c r="B48" s="9">
        <v>-0.28005189000000003</v>
      </c>
      <c r="C48" s="9">
        <v>0.81228831999999995</v>
      </c>
      <c r="D48" s="9">
        <v>0.39044637999999998</v>
      </c>
      <c r="E48" s="9">
        <v>-0.97795399999999999</v>
      </c>
    </row>
    <row r="49" spans="1:5" x14ac:dyDescent="0.35">
      <c r="A49" s="8" t="s">
        <v>105</v>
      </c>
      <c r="B49" s="9">
        <v>0.34507434999999997</v>
      </c>
      <c r="C49" s="9">
        <v>-4.9666284999999997</v>
      </c>
      <c r="D49" s="9">
        <v>-0.79836026999999998</v>
      </c>
      <c r="E49" s="9">
        <v>7.9303110999999999</v>
      </c>
    </row>
    <row r="50" spans="1:5" x14ac:dyDescent="0.35">
      <c r="A50" s="8" t="s">
        <v>107</v>
      </c>
      <c r="B50" s="9">
        <v>-8.5850889999999999E-2</v>
      </c>
      <c r="C50" s="9">
        <v>0.60410951000000002</v>
      </c>
      <c r="D50" s="9">
        <v>0.45037463999999999</v>
      </c>
      <c r="E50" s="9">
        <v>0.19326756</v>
      </c>
    </row>
    <row r="51" spans="1:5" x14ac:dyDescent="0.35">
      <c r="A51" s="8" t="s">
        <v>109</v>
      </c>
      <c r="B51" s="9">
        <v>3.8570897</v>
      </c>
      <c r="C51" s="9">
        <v>1.6002243</v>
      </c>
      <c r="D51" s="9">
        <v>1.8695531999999999</v>
      </c>
      <c r="E51" s="9">
        <v>0.11258041000000001</v>
      </c>
    </row>
    <row r="52" spans="1:5" x14ac:dyDescent="0.35">
      <c r="A52" s="8" t="s">
        <v>111</v>
      </c>
      <c r="B52" s="9">
        <v>4.627531E-2</v>
      </c>
      <c r="C52" s="9">
        <v>2.9552082999999998</v>
      </c>
      <c r="D52" s="9">
        <v>0.64201321</v>
      </c>
      <c r="E52" s="9">
        <v>-0.41769086999999999</v>
      </c>
    </row>
    <row r="53" spans="1:5" x14ac:dyDescent="0.35">
      <c r="A53" s="8" t="s">
        <v>113</v>
      </c>
      <c r="B53" s="9">
        <v>1.4818069999999999E-2</v>
      </c>
      <c r="C53" s="9">
        <v>0.83374976999999995</v>
      </c>
      <c r="D53" s="9">
        <v>-0.57825238999999995</v>
      </c>
      <c r="E53" s="9">
        <v>-0.35157926</v>
      </c>
    </row>
    <row r="54" spans="1:5" x14ac:dyDescent="0.35">
      <c r="A54" s="8" t="s">
        <v>115</v>
      </c>
      <c r="B54" s="9">
        <v>1.3333917</v>
      </c>
      <c r="C54" s="9">
        <v>-1.1942140999999999</v>
      </c>
      <c r="D54" s="9">
        <v>1.7544704</v>
      </c>
      <c r="E54" s="9">
        <v>1.1196933</v>
      </c>
    </row>
    <row r="55" spans="1:5" x14ac:dyDescent="0.35">
      <c r="A55" s="8" t="s">
        <v>117</v>
      </c>
      <c r="B55" s="9">
        <v>0.33724200999999998</v>
      </c>
      <c r="C55" s="9">
        <v>-1.5284469999999999</v>
      </c>
      <c r="D55" s="9">
        <v>-1.1744983</v>
      </c>
      <c r="E55" s="9">
        <v>0.13766516000000001</v>
      </c>
    </row>
    <row r="56" spans="1:5" x14ac:dyDescent="0.35">
      <c r="A56" s="8" t="s">
        <v>119</v>
      </c>
      <c r="B56" s="9">
        <v>3.2967157</v>
      </c>
      <c r="C56" s="9">
        <v>1.1329913</v>
      </c>
      <c r="D56" s="9">
        <v>1.7527526</v>
      </c>
      <c r="E56" s="9"/>
    </row>
    <row r="57" spans="1:5" x14ac:dyDescent="0.35">
      <c r="A57" s="8" t="s">
        <v>121</v>
      </c>
      <c r="B57" s="9">
        <v>1.1275189999999999</v>
      </c>
      <c r="C57" s="9">
        <v>5.4008488000000003</v>
      </c>
      <c r="D57" s="9">
        <v>2.926501</v>
      </c>
      <c r="E57" s="9">
        <v>2.4568650000000001</v>
      </c>
    </row>
    <row r="58" spans="1:5" x14ac:dyDescent="0.35">
      <c r="A58" s="8" t="s">
        <v>123</v>
      </c>
      <c r="B58" s="9">
        <v>0.20197338000000001</v>
      </c>
      <c r="C58" s="9">
        <v>-0.1069459</v>
      </c>
      <c r="D58" s="9">
        <v>-0.39157428999999999</v>
      </c>
      <c r="E58" s="9">
        <v>0.34811354999999999</v>
      </c>
    </row>
    <row r="59" spans="1:5" x14ac:dyDescent="0.35">
      <c r="A59" s="8" t="s">
        <v>125</v>
      </c>
      <c r="B59" s="9">
        <v>2.8800697</v>
      </c>
      <c r="C59" s="9">
        <v>4.8835459999999999</v>
      </c>
      <c r="D59" s="9">
        <v>1.3401783</v>
      </c>
      <c r="E59" s="9">
        <v>-3.6952775999999998</v>
      </c>
    </row>
    <row r="60" spans="1:5" x14ac:dyDescent="0.35">
      <c r="A60" s="8" t="s">
        <v>127</v>
      </c>
      <c r="B60" s="9">
        <v>1.2957004000000001</v>
      </c>
      <c r="C60" s="9">
        <v>0.76924862000000005</v>
      </c>
      <c r="D60" s="9">
        <v>1.2671509000000001</v>
      </c>
      <c r="E60" s="9">
        <v>0.58837143000000003</v>
      </c>
    </row>
    <row r="61" spans="1:5" x14ac:dyDescent="0.35">
      <c r="A61" s="8" t="s">
        <v>129</v>
      </c>
      <c r="B61" s="9">
        <v>4.3194320000000001E-2</v>
      </c>
      <c r="C61" s="9">
        <v>1.1377539999999999</v>
      </c>
      <c r="D61" s="9">
        <v>1.9393115999999999</v>
      </c>
      <c r="E61" s="9">
        <v>8.0191859000000001</v>
      </c>
    </row>
    <row r="62" spans="1:5" x14ac:dyDescent="0.35">
      <c r="A62" s="8" t="s">
        <v>131</v>
      </c>
      <c r="B62" s="9">
        <v>0.61337905000000004</v>
      </c>
      <c r="C62" s="9">
        <v>1.5925776</v>
      </c>
      <c r="D62" s="9">
        <v>1.0333726999999999</v>
      </c>
      <c r="E62" s="9">
        <v>1.8489701000000001</v>
      </c>
    </row>
    <row r="63" spans="1:5" x14ac:dyDescent="0.35">
      <c r="A63" s="8" t="s">
        <v>133</v>
      </c>
      <c r="B63" s="9">
        <v>1.8376675</v>
      </c>
      <c r="C63" s="9">
        <v>-2.8098744999999998</v>
      </c>
      <c r="D63" s="9">
        <v>2.7779954999999998</v>
      </c>
      <c r="E63" s="9">
        <v>-0.31642556999999999</v>
      </c>
    </row>
    <row r="64" spans="1:5" x14ac:dyDescent="0.35">
      <c r="A64" s="8" t="s">
        <v>135</v>
      </c>
      <c r="B64" s="9">
        <v>-1.5537006</v>
      </c>
      <c r="C64" s="9">
        <v>0.29278033999999997</v>
      </c>
      <c r="D64" s="9">
        <v>-1.1925527</v>
      </c>
      <c r="E64" s="9">
        <v>2.2690370000000001E-2</v>
      </c>
    </row>
    <row r="65" spans="1:5" x14ac:dyDescent="0.35">
      <c r="A65" s="8" t="s">
        <v>137</v>
      </c>
      <c r="B65" s="9">
        <v>0.56465299999999996</v>
      </c>
      <c r="C65" s="9">
        <v>-3.1743896999999999</v>
      </c>
      <c r="D65" s="9">
        <v>3.8730791</v>
      </c>
      <c r="E65" s="9"/>
    </row>
    <row r="66" spans="1:5" x14ac:dyDescent="0.35">
      <c r="A66" s="8" t="s">
        <v>139</v>
      </c>
      <c r="B66" s="9">
        <v>-0.10166189</v>
      </c>
      <c r="C66" s="9">
        <v>0.32104721000000003</v>
      </c>
      <c r="D66" s="9">
        <v>0.57153399000000005</v>
      </c>
      <c r="E66" s="9">
        <v>-6.6447700000000004E-3</v>
      </c>
    </row>
    <row r="67" spans="1:5" x14ac:dyDescent="0.35">
      <c r="A67" s="8" t="s">
        <v>141</v>
      </c>
      <c r="B67" s="9">
        <v>1.5244532</v>
      </c>
      <c r="C67" s="9">
        <v>0.89903772999999998</v>
      </c>
      <c r="D67" s="9">
        <v>0.82832238000000002</v>
      </c>
      <c r="E67" s="9">
        <v>1.727571</v>
      </c>
    </row>
    <row r="68" spans="1:5" x14ac:dyDescent="0.35">
      <c r="A68" s="8" t="s">
        <v>143</v>
      </c>
      <c r="B68" s="9">
        <v>0.6415961</v>
      </c>
      <c r="C68" s="9">
        <v>0.55332349000000003</v>
      </c>
      <c r="D68" s="9">
        <v>0.40267605000000001</v>
      </c>
      <c r="E68" s="9">
        <v>1.4901918999999999</v>
      </c>
    </row>
    <row r="69" spans="1:5" x14ac:dyDescent="0.35">
      <c r="A69" s="8" t="s">
        <v>145</v>
      </c>
      <c r="B69" s="9">
        <v>0.95531979</v>
      </c>
      <c r="C69" s="9">
        <v>1.1176089</v>
      </c>
      <c r="D69" s="9">
        <v>1.6575419</v>
      </c>
      <c r="E69" s="9">
        <v>-0.31621631</v>
      </c>
    </row>
    <row r="70" spans="1:5" x14ac:dyDescent="0.35">
      <c r="A70" s="8" t="s">
        <v>147</v>
      </c>
      <c r="B70" s="9">
        <v>-0.7345315</v>
      </c>
      <c r="C70" s="9">
        <v>-2.6590644999999999</v>
      </c>
      <c r="D70" s="9">
        <v>0.38067437999999998</v>
      </c>
      <c r="E70" s="9">
        <v>-6.79284E-2</v>
      </c>
    </row>
    <row r="71" spans="1:5" x14ac:dyDescent="0.35">
      <c r="A71" s="8" t="s">
        <v>149</v>
      </c>
      <c r="B71" s="9">
        <v>0.41139355</v>
      </c>
      <c r="C71" s="9">
        <v>-0.26439801000000002</v>
      </c>
      <c r="D71" s="9">
        <v>0.79216695999999998</v>
      </c>
      <c r="E71" s="9">
        <v>0.94054073000000005</v>
      </c>
    </row>
    <row r="72" spans="1:5" x14ac:dyDescent="0.35">
      <c r="A72" s="8" t="s">
        <v>151</v>
      </c>
      <c r="B72" s="9">
        <v>0.53295252000000004</v>
      </c>
      <c r="C72" s="9">
        <v>0.28644802000000003</v>
      </c>
      <c r="D72" s="9">
        <v>0.17327611000000001</v>
      </c>
      <c r="E72" s="9">
        <v>4.2221630000000003E-2</v>
      </c>
    </row>
    <row r="73" spans="1:5" x14ac:dyDescent="0.35">
      <c r="A73" s="8" t="s">
        <v>153</v>
      </c>
      <c r="B73" s="9">
        <v>1.8456011999999999</v>
      </c>
      <c r="C73" s="9">
        <v>1.6147951</v>
      </c>
      <c r="D73" s="9">
        <v>0.40224636000000003</v>
      </c>
      <c r="E73" s="9">
        <v>6.9476987000000001</v>
      </c>
    </row>
    <row r="74" spans="1:5" x14ac:dyDescent="0.35">
      <c r="A74" s="8" t="s">
        <v>155</v>
      </c>
      <c r="B74" s="9">
        <v>-0.33901498000000002</v>
      </c>
      <c r="C74" s="9">
        <v>0.45842506</v>
      </c>
      <c r="D74" s="9">
        <v>-0.84557895999999999</v>
      </c>
      <c r="E74" s="9">
        <v>-2.9945735999999998</v>
      </c>
    </row>
    <row r="75" spans="1:5" x14ac:dyDescent="0.35">
      <c r="A75" s="8" t="s">
        <v>157</v>
      </c>
      <c r="B75" s="9">
        <v>1.7109220999999999</v>
      </c>
      <c r="C75" s="9">
        <v>-0.30136949000000002</v>
      </c>
      <c r="D75" s="9">
        <v>0.85830514000000002</v>
      </c>
      <c r="E75" s="9">
        <v>1.2388577999999999</v>
      </c>
    </row>
    <row r="76" spans="1:5" x14ac:dyDescent="0.35">
      <c r="A76" s="8" t="s">
        <v>159</v>
      </c>
      <c r="B76" s="9">
        <v>-1.8066624</v>
      </c>
      <c r="C76" s="9">
        <v>-0.49829955999999997</v>
      </c>
      <c r="D76" s="9">
        <v>-0.47501125</v>
      </c>
      <c r="E76" s="9">
        <v>2.1712510000000001E-2</v>
      </c>
    </row>
    <row r="77" spans="1:5" x14ac:dyDescent="0.35">
      <c r="A77" s="8" t="s">
        <v>161</v>
      </c>
      <c r="B77" s="9">
        <v>0.88420167999999999</v>
      </c>
      <c r="C77" s="9">
        <v>0.20932803999999999</v>
      </c>
      <c r="D77" s="9">
        <v>0.48656786000000002</v>
      </c>
      <c r="E77" s="9">
        <v>1.486253</v>
      </c>
    </row>
    <row r="78" spans="1:5" x14ac:dyDescent="0.35">
      <c r="A78" s="8" t="s">
        <v>163</v>
      </c>
      <c r="B78" s="9">
        <v>-1.7466229</v>
      </c>
      <c r="C78" s="9">
        <v>-4.2170294999999998</v>
      </c>
      <c r="D78" s="9">
        <v>-0.43756816999999998</v>
      </c>
      <c r="E78" s="9">
        <v>-1.2025186999999999</v>
      </c>
    </row>
    <row r="79" spans="1:5" x14ac:dyDescent="0.35">
      <c r="A79" s="8" t="s">
        <v>165</v>
      </c>
      <c r="B79" s="9">
        <v>0.13034504</v>
      </c>
      <c r="C79" s="9">
        <v>1.1732336999999999</v>
      </c>
      <c r="D79" s="9">
        <v>1.9433784999999999</v>
      </c>
      <c r="E79" s="9">
        <v>0.34437758000000002</v>
      </c>
    </row>
    <row r="80" spans="1:5" x14ac:dyDescent="0.35">
      <c r="A80" s="8" t="s">
        <v>167</v>
      </c>
      <c r="B80" s="9">
        <v>-0.62477176999999995</v>
      </c>
      <c r="C80" s="9">
        <v>-0.32137199999999999</v>
      </c>
      <c r="D80" s="9">
        <v>1.0122911999999999</v>
      </c>
      <c r="E80" s="9">
        <v>-0.42353422000000002</v>
      </c>
    </row>
    <row r="81" spans="1:5" x14ac:dyDescent="0.35">
      <c r="A81" s="8" t="s">
        <v>169</v>
      </c>
      <c r="B81" s="9">
        <v>1.2975066</v>
      </c>
      <c r="C81" s="9">
        <v>0.17535707</v>
      </c>
      <c r="D81" s="9">
        <v>-0.17034692000000001</v>
      </c>
      <c r="E81" s="9">
        <v>0.30436790000000002</v>
      </c>
    </row>
    <row r="82" spans="1:5" x14ac:dyDescent="0.35">
      <c r="A82" s="8" t="s">
        <v>171</v>
      </c>
      <c r="B82" s="9">
        <v>-0.93294054000000004</v>
      </c>
      <c r="C82" s="9">
        <v>1.6851615</v>
      </c>
      <c r="D82" s="9">
        <v>0.96321959999999995</v>
      </c>
      <c r="E82" s="9">
        <v>2.3652308</v>
      </c>
    </row>
    <row r="83" spans="1:5" x14ac:dyDescent="0.35">
      <c r="A83" s="8" t="s">
        <v>173</v>
      </c>
      <c r="B83" s="9">
        <v>-6.673482E-2</v>
      </c>
      <c r="C83" s="9">
        <v>0.37595636999999998</v>
      </c>
      <c r="D83" s="9">
        <v>3.0102547999999998</v>
      </c>
      <c r="E83" s="9">
        <v>6.1036152000000001</v>
      </c>
    </row>
    <row r="84" spans="1:5" x14ac:dyDescent="0.35">
      <c r="A84" s="8" t="s">
        <v>175</v>
      </c>
      <c r="B84" s="9">
        <v>4.5453714999999999</v>
      </c>
      <c r="C84" s="9">
        <v>4.6928888999999998</v>
      </c>
      <c r="D84" s="9">
        <v>1.8579585000000001</v>
      </c>
      <c r="E84" s="9">
        <v>2.8539536000000001</v>
      </c>
    </row>
    <row r="85" spans="1:5" x14ac:dyDescent="0.35">
      <c r="A85" s="8" t="s">
        <v>177</v>
      </c>
      <c r="B85" s="9"/>
      <c r="C85" s="9"/>
      <c r="D85" s="9"/>
      <c r="E85" s="9">
        <v>-0.28714616999999998</v>
      </c>
    </row>
    <row r="86" spans="1:5" x14ac:dyDescent="0.35">
      <c r="A86" s="8" t="s">
        <v>179</v>
      </c>
      <c r="B86" s="9">
        <v>-1.0327500000000001</v>
      </c>
      <c r="C86" s="9">
        <v>-0.32415244999999998</v>
      </c>
      <c r="D86" s="9">
        <v>0.84770164000000003</v>
      </c>
      <c r="E86" s="9">
        <v>3.5788183999999998</v>
      </c>
    </row>
    <row r="87" spans="1:5" x14ac:dyDescent="0.35">
      <c r="A87" s="8" t="s">
        <v>181</v>
      </c>
      <c r="B87" s="9">
        <v>1.2160575</v>
      </c>
      <c r="C87" s="9">
        <v>4.1301996000000001</v>
      </c>
      <c r="D87" s="9">
        <v>3.6555678</v>
      </c>
      <c r="E87" s="9">
        <v>1.0827169000000001</v>
      </c>
    </row>
    <row r="88" spans="1:5" x14ac:dyDescent="0.35">
      <c r="A88" s="8" t="s">
        <v>183</v>
      </c>
      <c r="B88" s="9">
        <v>-1.6329628</v>
      </c>
      <c r="C88" s="9">
        <v>1.7701967999999999</v>
      </c>
      <c r="D88" s="9">
        <v>-2.1754030000000001E-2</v>
      </c>
      <c r="E88" s="9">
        <v>-2.1910965999999998</v>
      </c>
    </row>
    <row r="89" spans="1:5" x14ac:dyDescent="0.35">
      <c r="A89" s="8" t="s">
        <v>185</v>
      </c>
      <c r="B89" s="9">
        <v>1.0804552000000001</v>
      </c>
      <c r="C89" s="9">
        <v>0.18556296999999999</v>
      </c>
      <c r="D89" s="9">
        <v>0.84464797000000003</v>
      </c>
      <c r="E89" s="9">
        <v>0.89034482999999998</v>
      </c>
    </row>
    <row r="90" spans="1:5" x14ac:dyDescent="0.35">
      <c r="A90" s="8" t="s">
        <v>187</v>
      </c>
      <c r="B90" s="9">
        <v>-1.0286293</v>
      </c>
      <c r="C90" s="9">
        <v>2.5579877</v>
      </c>
      <c r="D90" s="9">
        <v>-1.882327E-2</v>
      </c>
      <c r="E90" s="9">
        <v>-1.2489876</v>
      </c>
    </row>
    <row r="91" spans="1:5" x14ac:dyDescent="0.35">
      <c r="A91" s="8" t="s">
        <v>189</v>
      </c>
      <c r="B91" s="9">
        <v>1.4457366</v>
      </c>
      <c r="C91" s="9">
        <v>0.10379964</v>
      </c>
      <c r="D91" s="9">
        <v>1.5651010999999999</v>
      </c>
      <c r="E91" s="9">
        <v>3.6073734000000002</v>
      </c>
    </row>
    <row r="92" spans="1:5" x14ac:dyDescent="0.35">
      <c r="A92" s="8" t="s">
        <v>191</v>
      </c>
      <c r="B92" s="9">
        <v>0.63254606999999996</v>
      </c>
      <c r="C92" s="9">
        <v>0.30992001000000002</v>
      </c>
      <c r="D92" s="9">
        <v>0.95744432999999995</v>
      </c>
      <c r="E92" s="9">
        <v>2.9137548</v>
      </c>
    </row>
    <row r="93" spans="1:5" x14ac:dyDescent="0.35">
      <c r="A93" s="8" t="s">
        <v>193</v>
      </c>
      <c r="B93" s="9">
        <v>-0.31125924999999999</v>
      </c>
      <c r="C93" s="9">
        <v>-3.7120989999999998</v>
      </c>
      <c r="D93" s="9">
        <v>-1.0486504000000001</v>
      </c>
      <c r="E93" s="9">
        <v>-0.32677193999999998</v>
      </c>
    </row>
    <row r="94" spans="1:5" x14ac:dyDescent="0.35">
      <c r="A94" s="8" t="s">
        <v>195</v>
      </c>
      <c r="B94" s="9">
        <v>2.8215997000000002</v>
      </c>
      <c r="C94" s="9">
        <v>0.25198163000000001</v>
      </c>
      <c r="D94" s="9">
        <v>2.2193491999999999</v>
      </c>
      <c r="E94" s="9">
        <v>1.6955587000000001</v>
      </c>
    </row>
    <row r="95" spans="1:5" x14ac:dyDescent="0.35">
      <c r="A95" s="8" t="s">
        <v>197</v>
      </c>
      <c r="B95" s="9">
        <v>-2.9280743</v>
      </c>
      <c r="C95" s="9">
        <v>-2.9363345000000001</v>
      </c>
      <c r="D95" s="9">
        <v>1.4580149</v>
      </c>
      <c r="E95" s="9">
        <v>-0.28173693999999999</v>
      </c>
    </row>
    <row r="96" spans="1:5" x14ac:dyDescent="0.35">
      <c r="A96" s="8" t="s">
        <v>199</v>
      </c>
      <c r="B96" s="9">
        <v>1.0930542999999999</v>
      </c>
      <c r="C96" s="9">
        <v>5.7157289999999999E-2</v>
      </c>
      <c r="D96" s="9">
        <v>2.3693225999999998</v>
      </c>
      <c r="E96" s="9">
        <v>-0.25745614</v>
      </c>
    </row>
    <row r="97" spans="1:5" x14ac:dyDescent="0.35">
      <c r="A97" s="8" t="s">
        <v>201</v>
      </c>
      <c r="B97" s="9">
        <v>-0.67877259999999995</v>
      </c>
      <c r="C97" s="9">
        <v>0.53027553999999999</v>
      </c>
      <c r="D97" s="9">
        <v>-0.27658715</v>
      </c>
      <c r="E97" s="9">
        <v>1.785484E-2</v>
      </c>
    </row>
    <row r="98" spans="1:5" x14ac:dyDescent="0.35">
      <c r="A98" s="8" t="s">
        <v>203</v>
      </c>
      <c r="B98" s="9">
        <v>1.5671535000000001</v>
      </c>
      <c r="C98" s="9">
        <v>3.3930574</v>
      </c>
      <c r="D98" s="9">
        <v>3.1435680000000001</v>
      </c>
      <c r="E98" s="9">
        <v>2.1052660000000001E-2</v>
      </c>
    </row>
    <row r="99" spans="1:5" x14ac:dyDescent="0.35">
      <c r="A99" s="8" t="s">
        <v>205</v>
      </c>
      <c r="B99" s="9">
        <v>0.92597695000000002</v>
      </c>
      <c r="C99" s="9">
        <v>0.49256076999999998</v>
      </c>
      <c r="D99" s="9">
        <v>-0.10301246</v>
      </c>
      <c r="E99" s="9">
        <v>0.40732099999999999</v>
      </c>
    </row>
    <row r="100" spans="1:5" x14ac:dyDescent="0.35">
      <c r="A100" s="8" t="s">
        <v>207</v>
      </c>
      <c r="B100" s="9">
        <v>2.8255821000000001</v>
      </c>
      <c r="C100" s="9">
        <v>2.4502548000000002</v>
      </c>
      <c r="D100" s="9">
        <v>1.1488415000000001</v>
      </c>
      <c r="E100" s="9">
        <v>-1.3496893999999999</v>
      </c>
    </row>
    <row r="101" spans="1:5" x14ac:dyDescent="0.35">
      <c r="A101" s="8" t="s">
        <v>209</v>
      </c>
      <c r="B101" s="9">
        <v>-1.2829978</v>
      </c>
      <c r="C101" s="9">
        <v>0.15218275000000001</v>
      </c>
      <c r="D101" s="9">
        <v>-1.1140208</v>
      </c>
      <c r="E101" s="9">
        <v>-3.4818452999999998</v>
      </c>
    </row>
    <row r="102" spans="1:5" x14ac:dyDescent="0.35">
      <c r="A102" s="8" t="s">
        <v>211</v>
      </c>
      <c r="B102" s="9">
        <v>1.4414416999999999</v>
      </c>
      <c r="C102" s="9">
        <v>-0.91370448999999998</v>
      </c>
      <c r="D102" s="9">
        <v>0.74405277999999997</v>
      </c>
      <c r="E102" s="9">
        <v>-0.93169732999999999</v>
      </c>
    </row>
    <row r="103" spans="1:5" x14ac:dyDescent="0.35">
      <c r="A103" s="8" t="s">
        <v>213</v>
      </c>
      <c r="B103" s="9">
        <v>0.65924199999999999</v>
      </c>
      <c r="C103" s="9">
        <v>2.0687823999999999</v>
      </c>
      <c r="D103" s="9">
        <v>2.1911073000000001</v>
      </c>
      <c r="E103" s="9">
        <v>2.7966516000000001</v>
      </c>
    </row>
    <row r="104" spans="1:5" x14ac:dyDescent="0.35">
      <c r="A104" s="8" t="s">
        <v>215</v>
      </c>
      <c r="B104" s="9">
        <v>1.9760124999999999</v>
      </c>
      <c r="C104" s="9">
        <v>-0.36897679999999999</v>
      </c>
      <c r="D104" s="9">
        <v>0.42457370999999999</v>
      </c>
      <c r="E104" s="9">
        <v>-1.3711203999999999</v>
      </c>
    </row>
    <row r="105" spans="1:5" x14ac:dyDescent="0.35">
      <c r="A105" s="8" t="s">
        <v>217</v>
      </c>
      <c r="B105" s="9">
        <v>2.5953376000000001</v>
      </c>
      <c r="C105" s="9">
        <v>-4.4871950000000001E-2</v>
      </c>
      <c r="D105" s="9">
        <v>1.5301159</v>
      </c>
      <c r="E105" s="9">
        <v>-0.69039357000000001</v>
      </c>
    </row>
    <row r="106" spans="1:5" x14ac:dyDescent="0.35">
      <c r="A106" s="8" t="s">
        <v>219</v>
      </c>
      <c r="B106" s="9">
        <v>0.68680737999999997</v>
      </c>
      <c r="C106" s="9">
        <v>3.3973694999999999</v>
      </c>
      <c r="D106" s="9">
        <v>0.39232275999999999</v>
      </c>
      <c r="E106" s="9">
        <v>6.5203671999999999</v>
      </c>
    </row>
    <row r="107" spans="1:5" x14ac:dyDescent="0.35">
      <c r="A107" s="8" t="s">
        <v>221</v>
      </c>
      <c r="B107" s="9">
        <v>0.54930531000000005</v>
      </c>
      <c r="C107" s="9">
        <v>0.91224377000000001</v>
      </c>
      <c r="D107" s="9">
        <v>1.0256198999999999</v>
      </c>
      <c r="E107" s="9">
        <v>1.0027771000000001</v>
      </c>
    </row>
    <row r="108" spans="1:5" x14ac:dyDescent="0.35">
      <c r="A108" s="8" t="s">
        <v>223</v>
      </c>
      <c r="B108" s="9">
        <v>2.1006442000000001</v>
      </c>
      <c r="C108" s="9">
        <v>1.2385147000000001</v>
      </c>
      <c r="D108" s="9">
        <v>1.5090749999999999</v>
      </c>
      <c r="E108" s="9">
        <v>0.77772724000000004</v>
      </c>
    </row>
    <row r="109" spans="1:5" x14ac:dyDescent="0.35">
      <c r="A109" s="8" t="s">
        <v>225</v>
      </c>
      <c r="B109" s="9">
        <v>3.2835025999999998</v>
      </c>
      <c r="C109" s="9">
        <v>6.2655773000000003</v>
      </c>
      <c r="D109" s="9">
        <v>0.90237555999999997</v>
      </c>
      <c r="E109" s="9">
        <v>0.24207434</v>
      </c>
    </row>
    <row r="110" spans="1:5" x14ac:dyDescent="0.35">
      <c r="A110" s="8" t="s">
        <v>227</v>
      </c>
      <c r="B110" s="9">
        <v>1.5151566000000001</v>
      </c>
      <c r="C110" s="9">
        <v>0.43783353000000003</v>
      </c>
      <c r="D110" s="9">
        <v>1.4240800000000001E-3</v>
      </c>
      <c r="E110" s="9">
        <v>1.7174881</v>
      </c>
    </row>
    <row r="111" spans="1:5" x14ac:dyDescent="0.35">
      <c r="A111" s="8" t="s">
        <v>229</v>
      </c>
      <c r="B111" s="9">
        <v>2.3361516999999998</v>
      </c>
      <c r="C111" s="9">
        <v>0.33971686000000001</v>
      </c>
      <c r="D111" s="9">
        <v>2.0211248999999998</v>
      </c>
      <c r="E111" s="9">
        <v>-1.7601914000000001</v>
      </c>
    </row>
    <row r="112" spans="1:5" x14ac:dyDescent="0.35">
      <c r="A112" s="8" t="s">
        <v>231</v>
      </c>
      <c r="B112" s="9">
        <v>0.17717252999999999</v>
      </c>
      <c r="C112" s="9">
        <v>3.0959645999999998</v>
      </c>
      <c r="D112" s="9">
        <v>0.54985167999999995</v>
      </c>
      <c r="E112" s="9">
        <v>-0.44668213000000001</v>
      </c>
    </row>
    <row r="113" spans="1:5" x14ac:dyDescent="0.35">
      <c r="A113" s="8" t="s">
        <v>233</v>
      </c>
      <c r="B113" s="9">
        <v>0.86104797</v>
      </c>
      <c r="C113" s="9">
        <v>1.7839609000000001</v>
      </c>
      <c r="D113" s="9">
        <v>0.83261026999999999</v>
      </c>
      <c r="E113" s="9">
        <v>1.2683943</v>
      </c>
    </row>
    <row r="114" spans="1:5" x14ac:dyDescent="0.35">
      <c r="A114" s="8" t="s">
        <v>235</v>
      </c>
      <c r="B114" s="9">
        <v>0.42197948000000002</v>
      </c>
      <c r="C114" s="9">
        <v>3.6664428</v>
      </c>
      <c r="D114" s="9">
        <v>1.0186837</v>
      </c>
      <c r="E114" s="9">
        <v>-1.3084298000000001</v>
      </c>
    </row>
    <row r="115" spans="1:5" x14ac:dyDescent="0.35">
      <c r="A115" s="8" t="s">
        <v>237</v>
      </c>
      <c r="B115" s="9">
        <v>1.5710207</v>
      </c>
      <c r="C115" s="9">
        <v>1.2812527</v>
      </c>
      <c r="D115" s="9">
        <v>0.22070925999999999</v>
      </c>
      <c r="E115" s="9">
        <v>1.0366506</v>
      </c>
    </row>
    <row r="116" spans="1:5" x14ac:dyDescent="0.35">
      <c r="A116" s="8" t="s">
        <v>239</v>
      </c>
      <c r="B116" s="9">
        <v>0.85156388000000005</v>
      </c>
      <c r="C116" s="9">
        <v>0.68799984000000003</v>
      </c>
      <c r="D116" s="9">
        <v>-0.45922469999999999</v>
      </c>
      <c r="E116" s="9">
        <v>-1.2340681</v>
      </c>
    </row>
    <row r="117" spans="1:5" x14ac:dyDescent="0.35">
      <c r="A117" s="8" t="s">
        <v>241</v>
      </c>
      <c r="B117" s="9">
        <v>-0.22742224999999999</v>
      </c>
      <c r="C117" s="9">
        <v>-1.1797850999999999</v>
      </c>
      <c r="D117" s="9">
        <v>0.33282492000000002</v>
      </c>
      <c r="E117" s="9">
        <v>1.8052089</v>
      </c>
    </row>
    <row r="118" spans="1:5" x14ac:dyDescent="0.35">
      <c r="A118" s="8" t="s">
        <v>243</v>
      </c>
      <c r="B118" s="9">
        <v>1.4537880999999999</v>
      </c>
      <c r="C118" s="9">
        <v>4.4475477999999997</v>
      </c>
      <c r="D118" s="9">
        <v>0.70082580999999999</v>
      </c>
      <c r="E118" s="9">
        <v>-5.4302244000000002</v>
      </c>
    </row>
    <row r="119" spans="1:5" x14ac:dyDescent="0.35">
      <c r="A119" s="8" t="s">
        <v>245</v>
      </c>
      <c r="B119" s="9">
        <v>2.5196493000000002</v>
      </c>
      <c r="C119" s="9">
        <v>1.5601274999999999</v>
      </c>
      <c r="D119" s="9">
        <v>1.7393031000000001</v>
      </c>
      <c r="E119" s="9">
        <v>-0.60188165999999999</v>
      </c>
    </row>
    <row r="120" spans="1:5" x14ac:dyDescent="0.35">
      <c r="A120" s="8" t="s">
        <v>247</v>
      </c>
      <c r="B120" s="9">
        <v>0.64659025999999997</v>
      </c>
      <c r="C120" s="9">
        <v>0.76280106000000003</v>
      </c>
      <c r="D120" s="9">
        <v>1.3736016</v>
      </c>
      <c r="E120" s="9">
        <v>2.9695879000000001</v>
      </c>
    </row>
    <row r="121" spans="1:5" x14ac:dyDescent="0.35">
      <c r="A121" s="8" t="s">
        <v>249</v>
      </c>
      <c r="B121" s="9">
        <v>1.7707387999999999</v>
      </c>
      <c r="C121" s="9">
        <v>0.91234873999999999</v>
      </c>
      <c r="D121" s="9">
        <v>1.9633814000000001</v>
      </c>
      <c r="E121" s="9">
        <v>6.6102347000000004</v>
      </c>
    </row>
    <row r="122" spans="1:5" x14ac:dyDescent="0.35">
      <c r="A122" s="8" t="s">
        <v>251</v>
      </c>
      <c r="B122" s="9">
        <v>-0.79518557999999995</v>
      </c>
      <c r="C122" s="9">
        <v>1.4403717</v>
      </c>
      <c r="D122" s="9">
        <v>0.21946238000000001</v>
      </c>
      <c r="E122" s="9">
        <v>-0.71207423000000003</v>
      </c>
    </row>
    <row r="123" spans="1:5" x14ac:dyDescent="0.35">
      <c r="A123" s="8" t="s">
        <v>253</v>
      </c>
      <c r="B123" s="9">
        <v>1.4333635</v>
      </c>
      <c r="C123" s="9">
        <v>1.5906876000000001</v>
      </c>
      <c r="D123" s="9">
        <v>0.98799462999999998</v>
      </c>
      <c r="E123" s="9">
        <v>1.8474619000000001</v>
      </c>
    </row>
    <row r="124" spans="1:5" x14ac:dyDescent="0.35">
      <c r="A124" s="8" t="s">
        <v>255</v>
      </c>
      <c r="B124" s="9">
        <v>0.29184469000000002</v>
      </c>
      <c r="C124" s="9">
        <v>4.8881379999999996</v>
      </c>
      <c r="D124" s="9">
        <v>-0.70894765000000004</v>
      </c>
      <c r="E124" s="9">
        <v>5.0353773999999998</v>
      </c>
    </row>
    <row r="125" spans="1:5" x14ac:dyDescent="0.35">
      <c r="A125" s="8" t="s">
        <v>257</v>
      </c>
      <c r="B125" s="9">
        <v>0.89699693999999996</v>
      </c>
      <c r="C125" s="9">
        <v>2.0865260999999999</v>
      </c>
      <c r="D125" s="9">
        <v>1.5998532000000001</v>
      </c>
      <c r="E125" s="9">
        <v>-1.1390549999999999</v>
      </c>
    </row>
    <row r="126" spans="1:5" x14ac:dyDescent="0.35">
      <c r="A126" s="8" t="s">
        <v>259</v>
      </c>
      <c r="B126" s="9">
        <v>-0.29830866</v>
      </c>
      <c r="C126" s="9">
        <v>-0.68483989999999995</v>
      </c>
      <c r="D126" s="9">
        <v>0.46827639999999998</v>
      </c>
      <c r="E126" s="9">
        <v>4.720767E-2</v>
      </c>
    </row>
    <row r="127" spans="1:5" x14ac:dyDescent="0.35">
      <c r="A127" s="8" t="s">
        <v>261</v>
      </c>
      <c r="B127" s="9">
        <v>-0.34573047000000001</v>
      </c>
      <c r="C127" s="9">
        <v>-0.86523729999999999</v>
      </c>
      <c r="D127" s="9">
        <v>-0.35112832999999999</v>
      </c>
      <c r="E127" s="9">
        <v>0.24262152000000001</v>
      </c>
    </row>
    <row r="128" spans="1:5" x14ac:dyDescent="0.35">
      <c r="A128" s="8" t="s">
        <v>263</v>
      </c>
      <c r="B128" s="9">
        <v>3.1941972000000001</v>
      </c>
      <c r="C128" s="9">
        <v>-1.1316149</v>
      </c>
      <c r="D128" s="9">
        <v>-0.34665443000000001</v>
      </c>
      <c r="E128" s="9">
        <v>5.1447434000000003</v>
      </c>
    </row>
    <row r="129" spans="1:5" x14ac:dyDescent="0.35">
      <c r="A129" s="8" t="s">
        <v>265</v>
      </c>
      <c r="B129" s="9">
        <v>0.31031623000000003</v>
      </c>
      <c r="C129" s="9">
        <v>5.8433966000000002</v>
      </c>
      <c r="D129" s="9">
        <v>0.63125127000000003</v>
      </c>
      <c r="E129" s="9">
        <v>4.3629167000000004</v>
      </c>
    </row>
    <row r="130" spans="1:5" x14ac:dyDescent="0.35">
      <c r="A130" s="8" t="s">
        <v>267</v>
      </c>
      <c r="B130" s="9">
        <v>2.5294647000000001</v>
      </c>
      <c r="C130" s="9">
        <v>-0.45264120000000002</v>
      </c>
      <c r="D130" s="9">
        <v>1.4647781</v>
      </c>
      <c r="E130" s="9">
        <v>-1.1502899</v>
      </c>
    </row>
    <row r="131" spans="1:5" x14ac:dyDescent="0.35">
      <c r="A131" s="8" t="s">
        <v>269</v>
      </c>
      <c r="B131" s="9">
        <v>-7.7725779999999994E-2</v>
      </c>
      <c r="C131" s="9">
        <v>-1.4047177</v>
      </c>
      <c r="D131" s="9">
        <v>0.86435342000000004</v>
      </c>
      <c r="E131" s="9">
        <v>1.8724152999999999</v>
      </c>
    </row>
    <row r="132" spans="1:5" x14ac:dyDescent="0.35">
      <c r="A132" s="8" t="s">
        <v>271</v>
      </c>
      <c r="B132" s="9">
        <v>1.9285706</v>
      </c>
      <c r="C132" s="9">
        <v>-2.8787147000000002</v>
      </c>
      <c r="D132" s="9">
        <v>1.4344458</v>
      </c>
      <c r="E132" s="9">
        <v>1.410545E-2</v>
      </c>
    </row>
    <row r="133" spans="1:5" x14ac:dyDescent="0.35">
      <c r="A133" s="8" t="s">
        <v>273</v>
      </c>
      <c r="B133" s="9">
        <v>0.48621300000000001</v>
      </c>
      <c r="C133" s="9">
        <v>1.6865531</v>
      </c>
      <c r="D133" s="9">
        <v>1.6463274000000001</v>
      </c>
      <c r="E133" s="9">
        <v>2.7381362999999999</v>
      </c>
    </row>
    <row r="134" spans="1:5" x14ac:dyDescent="0.35">
      <c r="A134" s="8" t="s">
        <v>275</v>
      </c>
      <c r="B134" s="9">
        <v>3.3369977999999998</v>
      </c>
      <c r="C134" s="9">
        <v>1.0365348999999999</v>
      </c>
      <c r="D134" s="9">
        <v>1.7823875</v>
      </c>
      <c r="E134" s="9">
        <v>-1.4937786</v>
      </c>
    </row>
    <row r="135" spans="1:5" x14ac:dyDescent="0.35">
      <c r="A135" s="8" t="s">
        <v>277</v>
      </c>
      <c r="B135" s="9">
        <v>2.6722165000000002</v>
      </c>
      <c r="C135" s="9">
        <v>1.8108321999999999</v>
      </c>
      <c r="D135" s="9">
        <v>1.8026359000000001</v>
      </c>
      <c r="E135" s="9">
        <v>-0.29910016</v>
      </c>
    </row>
    <row r="136" spans="1:5" x14ac:dyDescent="0.35">
      <c r="A136" s="8" t="s">
        <v>279</v>
      </c>
      <c r="B136" s="9">
        <v>1.1683695000000001</v>
      </c>
      <c r="C136" s="9">
        <v>-0.25553446000000002</v>
      </c>
      <c r="D136" s="9">
        <v>0.54814589000000002</v>
      </c>
      <c r="E136" s="9">
        <v>-2.2128112999999998</v>
      </c>
    </row>
    <row r="137" spans="1:5" x14ac:dyDescent="0.35">
      <c r="A137" s="8" t="s">
        <v>281</v>
      </c>
      <c r="B137" s="9">
        <v>-0.77946325999999999</v>
      </c>
      <c r="C137" s="9">
        <v>0.23395816999999999</v>
      </c>
      <c r="D137" s="9">
        <v>-0.60558482999999996</v>
      </c>
      <c r="E137" s="9">
        <v>-0.99496996999999998</v>
      </c>
    </row>
    <row r="138" spans="1:5" x14ac:dyDescent="0.35">
      <c r="A138" s="8" t="s">
        <v>283</v>
      </c>
      <c r="B138" s="9">
        <v>-9.1827450000000005E-2</v>
      </c>
      <c r="C138" s="9">
        <v>0.7817828</v>
      </c>
      <c r="D138" s="9">
        <v>0.56003868999999995</v>
      </c>
      <c r="E138" s="9">
        <v>0.29007052</v>
      </c>
    </row>
    <row r="139" spans="1:5" x14ac:dyDescent="0.35">
      <c r="A139" s="8" t="s">
        <v>285</v>
      </c>
      <c r="B139" s="9">
        <v>0.86858902000000004</v>
      </c>
      <c r="C139" s="9">
        <v>1.8786692</v>
      </c>
      <c r="D139" s="9">
        <v>0.81706917999999995</v>
      </c>
      <c r="E139" s="9">
        <v>4.0066299000000001</v>
      </c>
    </row>
    <row r="140" spans="1:5" x14ac:dyDescent="0.35">
      <c r="A140" s="8" t="s">
        <v>287</v>
      </c>
      <c r="B140" s="9">
        <v>0.17150232000000001</v>
      </c>
      <c r="C140" s="9">
        <v>2.2721222000000001</v>
      </c>
      <c r="D140" s="9">
        <v>2.6534144</v>
      </c>
      <c r="E140" s="9">
        <v>6.4410670000000003</v>
      </c>
    </row>
    <row r="141" spans="1:5" x14ac:dyDescent="0.35">
      <c r="A141" s="8" t="s">
        <v>289</v>
      </c>
      <c r="B141" s="9">
        <v>2.2935213999999999</v>
      </c>
      <c r="C141" s="9">
        <v>3.4105976</v>
      </c>
      <c r="D141" s="9">
        <v>2.5456465000000001</v>
      </c>
      <c r="E141" s="9">
        <v>4.8842309999999998</v>
      </c>
    </row>
    <row r="142" spans="1:5" x14ac:dyDescent="0.35">
      <c r="A142" s="8" t="s">
        <v>291</v>
      </c>
      <c r="B142" s="9">
        <v>1.3660205000000001</v>
      </c>
      <c r="C142" s="9">
        <v>-0.27070335000000001</v>
      </c>
      <c r="D142" s="9">
        <v>5.8520549999999998E-2</v>
      </c>
      <c r="E142" s="9">
        <v>5.5908914999999997</v>
      </c>
    </row>
    <row r="143" spans="1:5" x14ac:dyDescent="0.35">
      <c r="A143" s="8" t="s">
        <v>293</v>
      </c>
      <c r="B143" s="9">
        <v>1.4942192000000001</v>
      </c>
      <c r="C143" s="9">
        <v>-0.19774681</v>
      </c>
      <c r="D143" s="9">
        <v>0.83697319999999997</v>
      </c>
      <c r="E143" s="9">
        <v>2.2565005</v>
      </c>
    </row>
    <row r="144" spans="1:5" x14ac:dyDescent="0.35">
      <c r="A144" s="8" t="s">
        <v>295</v>
      </c>
      <c r="B144" s="9">
        <v>-0.51282110000000003</v>
      </c>
      <c r="C144" s="9">
        <v>-3.6252323999999998</v>
      </c>
      <c r="D144" s="9">
        <v>-1.0030462</v>
      </c>
      <c r="E144" s="9">
        <v>6.0346943</v>
      </c>
    </row>
    <row r="145" spans="1:5" x14ac:dyDescent="0.35">
      <c r="A145" s="8" t="s">
        <v>297</v>
      </c>
      <c r="B145" s="9">
        <v>8.5826650000000004E-2</v>
      </c>
      <c r="C145" s="9">
        <v>-3.9230282000000001</v>
      </c>
      <c r="D145" s="9">
        <v>-4.3460079999999998E-2</v>
      </c>
      <c r="E145" s="9">
        <v>6.7083624999999998</v>
      </c>
    </row>
    <row r="146" spans="1:5" x14ac:dyDescent="0.35">
      <c r="A146" s="8" t="s">
        <v>299</v>
      </c>
      <c r="B146" s="9">
        <v>1.0648291000000001</v>
      </c>
      <c r="C146" s="9">
        <v>3.6056887999999998</v>
      </c>
      <c r="D146" s="9">
        <v>0.59626787999999997</v>
      </c>
      <c r="E146" s="9">
        <v>6.2886175</v>
      </c>
    </row>
    <row r="147" spans="1:5" x14ac:dyDescent="0.35">
      <c r="A147" s="8" t="s">
        <v>301</v>
      </c>
      <c r="B147" s="9">
        <v>0.40526667999999999</v>
      </c>
      <c r="C147" s="9">
        <v>1.3019038000000001</v>
      </c>
      <c r="D147" s="9">
        <v>0.34948803000000001</v>
      </c>
      <c r="E147" s="9">
        <v>-0.96164623999999999</v>
      </c>
    </row>
    <row r="148" spans="1:5" x14ac:dyDescent="0.35">
      <c r="A148" s="8" t="s">
        <v>303</v>
      </c>
      <c r="B148" s="9">
        <v>7.3737899999999999E-3</v>
      </c>
      <c r="C148" s="9">
        <v>0.28452458000000003</v>
      </c>
      <c r="D148" s="9">
        <v>-0.68921312999999995</v>
      </c>
      <c r="E148" s="9">
        <v>-1.8999436000000001</v>
      </c>
    </row>
    <row r="149" spans="1:5" x14ac:dyDescent="0.35">
      <c r="A149" s="8" t="s">
        <v>305</v>
      </c>
      <c r="B149" s="9">
        <v>1.6412739999999999</v>
      </c>
      <c r="C149" s="9">
        <v>-0.39218599999999998</v>
      </c>
      <c r="D149" s="9">
        <v>0.69763825000000002</v>
      </c>
      <c r="E149" s="9">
        <v>3.5526968000000001</v>
      </c>
    </row>
    <row r="150" spans="1:5" x14ac:dyDescent="0.35">
      <c r="A150" s="8" t="s">
        <v>307</v>
      </c>
      <c r="B150" s="9">
        <v>1.6525453000000001</v>
      </c>
      <c r="C150" s="9">
        <v>2.0752632000000002</v>
      </c>
      <c r="D150" s="9">
        <v>1.1815066999999999</v>
      </c>
      <c r="E150" s="9">
        <v>1.0476989000000001</v>
      </c>
    </row>
    <row r="151" spans="1:5" x14ac:dyDescent="0.35">
      <c r="A151" s="8" t="s">
        <v>309</v>
      </c>
      <c r="B151" s="9">
        <v>0.64501229999999998</v>
      </c>
      <c r="C151" s="9">
        <v>-0.56714469000000001</v>
      </c>
      <c r="D151" s="9">
        <v>-0.40328097000000002</v>
      </c>
      <c r="E151" s="9">
        <v>6.8256830000000004E-2</v>
      </c>
    </row>
    <row r="152" spans="1:5" x14ac:dyDescent="0.35">
      <c r="A152" s="8" t="s">
        <v>311</v>
      </c>
      <c r="B152" s="9">
        <v>0.47647359</v>
      </c>
      <c r="C152" s="9">
        <v>-7.4420029999999998E-2</v>
      </c>
      <c r="D152" s="9">
        <v>-0.86648544000000005</v>
      </c>
      <c r="E152" s="9">
        <v>-2.2355925999999999</v>
      </c>
    </row>
    <row r="153" spans="1:5" x14ac:dyDescent="0.35">
      <c r="A153" s="8" t="s">
        <v>313</v>
      </c>
      <c r="B153" s="9">
        <v>0.89938463000000002</v>
      </c>
      <c r="C153" s="9">
        <v>6.1818900000000003E-2</v>
      </c>
      <c r="D153" s="9">
        <v>-0.17357513999999999</v>
      </c>
      <c r="E153" s="9">
        <v>2.5169142</v>
      </c>
    </row>
    <row r="154" spans="1:5" x14ac:dyDescent="0.35">
      <c r="A154" s="8" t="s">
        <v>315</v>
      </c>
      <c r="B154" s="9">
        <v>1.3063534000000001</v>
      </c>
      <c r="C154" s="9">
        <v>1.8148378000000001</v>
      </c>
      <c r="D154" s="9">
        <v>1.0827948999999999</v>
      </c>
      <c r="E154" s="9">
        <v>1.0157691</v>
      </c>
    </row>
    <row r="155" spans="1:5" x14ac:dyDescent="0.35">
      <c r="A155" s="8" t="s">
        <v>317</v>
      </c>
      <c r="B155" s="9">
        <v>1.5705076</v>
      </c>
      <c r="C155" s="9">
        <v>-0.69917998999999997</v>
      </c>
      <c r="D155" s="9">
        <v>-0.23447454000000001</v>
      </c>
      <c r="E155" s="9">
        <v>0.83152996999999995</v>
      </c>
    </row>
    <row r="156" spans="1:5" x14ac:dyDescent="0.35">
      <c r="A156" s="8" t="s">
        <v>319</v>
      </c>
      <c r="B156" s="9">
        <v>-0.11541588</v>
      </c>
      <c r="C156" s="9">
        <v>1.6866977999999999</v>
      </c>
      <c r="D156" s="9">
        <v>1.8314307000000001</v>
      </c>
      <c r="E156" s="9">
        <v>0.82827225999999998</v>
      </c>
    </row>
    <row r="157" spans="1:5" x14ac:dyDescent="0.35">
      <c r="A157" s="8" t="s">
        <v>321</v>
      </c>
      <c r="B157" s="9">
        <v>-0.13047872999999999</v>
      </c>
      <c r="C157" s="9">
        <v>8.8237250000000003E-2</v>
      </c>
      <c r="D157" s="9">
        <v>0.51256206000000004</v>
      </c>
      <c r="E157" s="9">
        <v>-1.3090002000000001</v>
      </c>
    </row>
    <row r="158" spans="1:5" x14ac:dyDescent="0.35">
      <c r="A158" s="8" t="s">
        <v>323</v>
      </c>
      <c r="B158" s="9">
        <v>-2.4774017000000002</v>
      </c>
      <c r="C158" s="9">
        <v>2.2922373</v>
      </c>
      <c r="D158" s="9">
        <v>2.5605247000000002</v>
      </c>
      <c r="E158" s="9">
        <v>6.3588842999999997</v>
      </c>
    </row>
    <row r="159" spans="1:5" x14ac:dyDescent="0.35">
      <c r="A159" s="8" t="s">
        <v>325</v>
      </c>
      <c r="B159" s="9">
        <v>4.2116023</v>
      </c>
      <c r="C159" s="9">
        <v>-4.4329939999999999</v>
      </c>
      <c r="D159" s="9">
        <v>-1.7754989000000001</v>
      </c>
      <c r="E159" s="9">
        <v>6.3303668999999996</v>
      </c>
    </row>
    <row r="160" spans="1:5" x14ac:dyDescent="0.35">
      <c r="A160" s="8" t="s">
        <v>327</v>
      </c>
      <c r="B160" s="9">
        <v>-0.58612427</v>
      </c>
      <c r="C160" s="9">
        <v>3.7854687999999999</v>
      </c>
      <c r="D160" s="9">
        <v>9.2949080000000003E-2</v>
      </c>
      <c r="E160" s="9"/>
    </row>
    <row r="161" spans="1:5" x14ac:dyDescent="0.35">
      <c r="A161" s="8" t="s">
        <v>329</v>
      </c>
      <c r="B161" s="9">
        <v>1.1748917999999999</v>
      </c>
      <c r="C161" s="9">
        <v>0.99761860999999996</v>
      </c>
      <c r="D161" s="9">
        <v>1.6075096</v>
      </c>
      <c r="E161" s="9">
        <v>1.3056589999999999</v>
      </c>
    </row>
    <row r="162" spans="1:5" x14ac:dyDescent="0.35">
      <c r="A162" s="8" t="s">
        <v>331</v>
      </c>
      <c r="B162" s="9">
        <v>2.0545955999999999</v>
      </c>
      <c r="C162" s="9">
        <v>1.4622926000000001</v>
      </c>
      <c r="D162" s="9">
        <v>1.9759021999999999</v>
      </c>
      <c r="E162" s="9">
        <v>6.0653936000000002</v>
      </c>
    </row>
    <row r="163" spans="1:5" x14ac:dyDescent="0.35">
      <c r="A163" s="8" t="s">
        <v>333</v>
      </c>
      <c r="B163" s="9">
        <v>0.95623099</v>
      </c>
      <c r="C163" s="9">
        <v>1.0295502000000001</v>
      </c>
      <c r="D163" s="9">
        <v>1.1385672</v>
      </c>
      <c r="E163" s="9">
        <v>7.2263847999999999</v>
      </c>
    </row>
  </sheetData>
  <mergeCells count="1">
    <mergeCell ref="A1:F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7"/>
  <sheetViews>
    <sheetView workbookViewId="0">
      <selection sqref="A1:F1"/>
    </sheetView>
  </sheetViews>
  <sheetFormatPr defaultColWidth="11" defaultRowHeight="15.5" x14ac:dyDescent="0.35"/>
  <cols>
    <col min="2" max="2" width="16.58203125" bestFit="1" customWidth="1"/>
    <col min="3" max="3" width="17.33203125" bestFit="1" customWidth="1"/>
  </cols>
  <sheetData>
    <row r="1" spans="1:6" x14ac:dyDescent="0.35">
      <c r="A1" s="138" t="s">
        <v>823</v>
      </c>
      <c r="B1" s="138"/>
      <c r="C1" s="138"/>
      <c r="D1" s="138"/>
      <c r="E1" s="138"/>
      <c r="F1" s="138"/>
    </row>
    <row r="2" spans="1:6" s="18" customFormat="1" x14ac:dyDescent="0.35">
      <c r="A2" s="18" t="s">
        <v>393</v>
      </c>
    </row>
    <row r="3" spans="1:6" x14ac:dyDescent="0.35">
      <c r="A3" s="19" t="s">
        <v>767</v>
      </c>
      <c r="B3" s="20" t="s">
        <v>773</v>
      </c>
      <c r="C3" s="20" t="s">
        <v>774</v>
      </c>
    </row>
    <row r="4" spans="1:6" x14ac:dyDescent="0.35">
      <c r="A4" s="21" t="s">
        <v>25</v>
      </c>
      <c r="B4" s="22">
        <v>5.99</v>
      </c>
      <c r="C4" s="22">
        <v>3.19</v>
      </c>
    </row>
    <row r="5" spans="1:6" x14ac:dyDescent="0.35">
      <c r="A5" s="19" t="s">
        <v>27</v>
      </c>
      <c r="B5" s="23">
        <v>-1.0900000000000001</v>
      </c>
      <c r="C5" s="23">
        <v>-4.5</v>
      </c>
    </row>
    <row r="6" spans="1:6" x14ac:dyDescent="0.35">
      <c r="A6" s="19" t="s">
        <v>31</v>
      </c>
      <c r="B6" s="23">
        <v>1.88</v>
      </c>
      <c r="C6" s="23">
        <v>-5.2</v>
      </c>
    </row>
    <row r="7" spans="1:6" x14ac:dyDescent="0.35">
      <c r="A7" s="19" t="s">
        <v>39</v>
      </c>
      <c r="B7" s="23">
        <v>-4.4800000000000004</v>
      </c>
      <c r="C7" s="23">
        <v>-5.91</v>
      </c>
    </row>
    <row r="8" spans="1:6" x14ac:dyDescent="0.35">
      <c r="A8" s="19" t="s">
        <v>47</v>
      </c>
      <c r="B8" s="23">
        <v>-2.5299999999999998</v>
      </c>
      <c r="C8" s="23">
        <v>-3.67</v>
      </c>
    </row>
    <row r="9" spans="1:6" x14ac:dyDescent="0.35">
      <c r="A9" s="19" t="s">
        <v>57</v>
      </c>
      <c r="B9" s="23">
        <v>7.99</v>
      </c>
      <c r="C9" s="23">
        <v>-1.01</v>
      </c>
    </row>
    <row r="10" spans="1:6" x14ac:dyDescent="0.35">
      <c r="A10" s="19" t="s">
        <v>59</v>
      </c>
      <c r="B10" s="23">
        <v>0.01</v>
      </c>
      <c r="C10" s="23">
        <v>-3.33</v>
      </c>
    </row>
    <row r="11" spans="1:6" x14ac:dyDescent="0.35">
      <c r="A11" s="19" t="s">
        <v>63</v>
      </c>
      <c r="B11" s="23">
        <v>1.52</v>
      </c>
      <c r="C11" s="23">
        <v>0.77</v>
      </c>
    </row>
    <row r="12" spans="1:6" x14ac:dyDescent="0.35">
      <c r="A12" s="19" t="s">
        <v>81</v>
      </c>
      <c r="B12" s="23">
        <v>-5.0199999999999996</v>
      </c>
      <c r="C12" s="23">
        <v>-6.44</v>
      </c>
    </row>
    <row r="13" spans="1:6" x14ac:dyDescent="0.35">
      <c r="A13" s="19" t="s">
        <v>83</v>
      </c>
      <c r="B13" s="23">
        <v>-0.59</v>
      </c>
      <c r="C13" s="23">
        <v>-4.6500000000000004</v>
      </c>
    </row>
    <row r="14" spans="1:6" x14ac:dyDescent="0.35">
      <c r="A14" s="19" t="s">
        <v>85</v>
      </c>
      <c r="B14" s="23">
        <v>-0.11</v>
      </c>
      <c r="C14" s="23">
        <v>-3.58</v>
      </c>
    </row>
    <row r="15" spans="1:6" x14ac:dyDescent="0.35">
      <c r="A15" s="19" t="s">
        <v>91</v>
      </c>
      <c r="B15" s="23">
        <v>-2.25</v>
      </c>
      <c r="C15" s="23">
        <v>-5.86</v>
      </c>
    </row>
    <row r="16" spans="1:6" x14ac:dyDescent="0.35">
      <c r="A16" s="19" t="s">
        <v>99</v>
      </c>
      <c r="B16" s="23">
        <v>-0.4</v>
      </c>
      <c r="C16" s="23">
        <v>-2.77</v>
      </c>
    </row>
    <row r="17" spans="1:3" x14ac:dyDescent="0.35">
      <c r="A17" s="19" t="s">
        <v>101</v>
      </c>
      <c r="B17" s="23">
        <v>-3.26</v>
      </c>
      <c r="C17" s="23">
        <v>-6.06</v>
      </c>
    </row>
    <row r="18" spans="1:3" x14ac:dyDescent="0.35">
      <c r="A18" s="19" t="s">
        <v>103</v>
      </c>
      <c r="B18" s="23">
        <v>-1.9</v>
      </c>
      <c r="C18" s="23">
        <v>-4.9400000000000004</v>
      </c>
    </row>
    <row r="19" spans="1:3" x14ac:dyDescent="0.35">
      <c r="A19" s="19" t="s">
        <v>107</v>
      </c>
      <c r="B19" s="23">
        <v>-0.98</v>
      </c>
      <c r="C19" s="23">
        <v>-3.82</v>
      </c>
    </row>
    <row r="20" spans="1:3" x14ac:dyDescent="0.35">
      <c r="A20" s="19" t="s">
        <v>111</v>
      </c>
      <c r="B20" s="23">
        <v>-0.1</v>
      </c>
      <c r="C20" s="23">
        <v>-2.92</v>
      </c>
    </row>
    <row r="21" spans="1:3" x14ac:dyDescent="0.35">
      <c r="A21" s="19" t="s">
        <v>123</v>
      </c>
      <c r="B21" s="23">
        <v>-3.81</v>
      </c>
      <c r="C21" s="23">
        <v>-4.8600000000000003</v>
      </c>
    </row>
    <row r="22" spans="1:3" x14ac:dyDescent="0.35">
      <c r="A22" s="19" t="s">
        <v>135</v>
      </c>
      <c r="B22" s="23">
        <v>-4.1900000000000004</v>
      </c>
      <c r="C22" s="23">
        <v>-5.59</v>
      </c>
    </row>
    <row r="23" spans="1:3" x14ac:dyDescent="0.35">
      <c r="A23" s="19" t="s">
        <v>139</v>
      </c>
      <c r="B23" s="23">
        <v>2.57</v>
      </c>
      <c r="C23" s="23">
        <v>-5.19</v>
      </c>
    </row>
    <row r="24" spans="1:3" x14ac:dyDescent="0.35">
      <c r="A24" s="19" t="s">
        <v>141</v>
      </c>
      <c r="B24" s="23">
        <v>4.4000000000000004</v>
      </c>
      <c r="C24" s="23">
        <v>1.25</v>
      </c>
    </row>
    <row r="25" spans="1:3" x14ac:dyDescent="0.35">
      <c r="A25" s="19" t="s">
        <v>143</v>
      </c>
      <c r="B25" s="23">
        <v>-1.03</v>
      </c>
      <c r="C25" s="23">
        <v>-2.11</v>
      </c>
    </row>
    <row r="26" spans="1:3" x14ac:dyDescent="0.35">
      <c r="A26" s="19" t="s">
        <v>145</v>
      </c>
      <c r="B26" s="23">
        <v>9.4</v>
      </c>
      <c r="C26" s="23">
        <v>-7.95</v>
      </c>
    </row>
    <row r="27" spans="1:3" x14ac:dyDescent="0.35">
      <c r="A27" s="19" t="s">
        <v>151</v>
      </c>
      <c r="B27" s="23">
        <v>-2.94</v>
      </c>
      <c r="C27" s="23">
        <v>-4.43</v>
      </c>
    </row>
    <row r="28" spans="1:3" x14ac:dyDescent="0.35">
      <c r="A28" s="19" t="s">
        <v>157</v>
      </c>
      <c r="B28" s="23">
        <v>3.62</v>
      </c>
      <c r="C28" s="23">
        <v>1.23</v>
      </c>
    </row>
    <row r="29" spans="1:3" x14ac:dyDescent="0.35">
      <c r="A29" s="19" t="s">
        <v>169</v>
      </c>
      <c r="B29" s="23">
        <v>-4.2</v>
      </c>
      <c r="C29" s="23">
        <v>-5.89</v>
      </c>
    </row>
    <row r="30" spans="1:3" x14ac:dyDescent="0.35">
      <c r="A30" s="19" t="s">
        <v>183</v>
      </c>
      <c r="B30" s="23">
        <v>-3.11</v>
      </c>
      <c r="C30" s="23">
        <v>-4.72</v>
      </c>
    </row>
    <row r="31" spans="1:3" x14ac:dyDescent="0.35">
      <c r="A31" s="19" t="s">
        <v>185</v>
      </c>
      <c r="B31" s="23">
        <v>5.27</v>
      </c>
      <c r="C31" s="23">
        <v>-8.5299999999999994</v>
      </c>
    </row>
    <row r="32" spans="1:3" x14ac:dyDescent="0.35">
      <c r="A32" s="19" t="s">
        <v>187</v>
      </c>
      <c r="B32" s="23">
        <v>-4.24</v>
      </c>
      <c r="C32" s="23">
        <v>-5.28</v>
      </c>
    </row>
    <row r="33" spans="1:3" x14ac:dyDescent="0.35">
      <c r="A33" s="19" t="s">
        <v>199</v>
      </c>
      <c r="B33" s="23">
        <v>6.79</v>
      </c>
      <c r="C33" s="23">
        <v>-3.5</v>
      </c>
    </row>
    <row r="34" spans="1:3" x14ac:dyDescent="0.35">
      <c r="A34" s="19" t="s">
        <v>205</v>
      </c>
      <c r="B34" s="23">
        <v>-5.01</v>
      </c>
      <c r="C34" s="23">
        <v>-9.76</v>
      </c>
    </row>
    <row r="35" spans="1:3" x14ac:dyDescent="0.35">
      <c r="A35" s="19" t="s">
        <v>231</v>
      </c>
      <c r="B35" s="23">
        <v>2.14</v>
      </c>
      <c r="C35" s="23">
        <v>-4.53</v>
      </c>
    </row>
    <row r="36" spans="1:3" x14ac:dyDescent="0.35">
      <c r="A36" s="19" t="s">
        <v>233</v>
      </c>
      <c r="B36" s="23">
        <v>8.48</v>
      </c>
      <c r="C36" s="23">
        <v>1.98</v>
      </c>
    </row>
    <row r="37" spans="1:3" x14ac:dyDescent="0.35">
      <c r="A37" s="19" t="s">
        <v>251</v>
      </c>
      <c r="B37" s="23">
        <v>-3.13</v>
      </c>
      <c r="C37" s="23">
        <v>-5.19</v>
      </c>
    </row>
    <row r="38" spans="1:3" x14ac:dyDescent="0.35">
      <c r="A38" s="19" t="s">
        <v>253</v>
      </c>
      <c r="B38" s="23">
        <v>5.22</v>
      </c>
      <c r="C38" s="23">
        <v>-0.08</v>
      </c>
    </row>
    <row r="39" spans="1:3" x14ac:dyDescent="0.35">
      <c r="A39" s="19" t="s">
        <v>259</v>
      </c>
      <c r="B39" s="23">
        <v>-0.4</v>
      </c>
      <c r="C39" s="23">
        <v>-2.79</v>
      </c>
    </row>
    <row r="40" spans="1:3" x14ac:dyDescent="0.35">
      <c r="A40" s="19" t="s">
        <v>261</v>
      </c>
      <c r="B40" s="23">
        <v>-3.18</v>
      </c>
      <c r="C40" s="23">
        <v>-3.95</v>
      </c>
    </row>
    <row r="41" spans="1:3" x14ac:dyDescent="0.35">
      <c r="A41" s="19" t="s">
        <v>279</v>
      </c>
      <c r="B41" s="23">
        <v>-2.48</v>
      </c>
      <c r="C41" s="23">
        <v>-5.42</v>
      </c>
    </row>
    <row r="42" spans="1:3" x14ac:dyDescent="0.35">
      <c r="A42" s="19" t="s">
        <v>281</v>
      </c>
      <c r="B42" s="23">
        <v>-4.82</v>
      </c>
      <c r="C42" s="23">
        <v>-6.5</v>
      </c>
    </row>
    <row r="43" spans="1:3" x14ac:dyDescent="0.35">
      <c r="A43" s="19" t="s">
        <v>283</v>
      </c>
      <c r="B43" s="23">
        <v>2</v>
      </c>
      <c r="C43" s="23">
        <v>-2.65</v>
      </c>
    </row>
    <row r="44" spans="1:3" x14ac:dyDescent="0.35">
      <c r="A44" s="19" t="s">
        <v>303</v>
      </c>
      <c r="B44" s="23">
        <v>-4.58</v>
      </c>
      <c r="C44" s="23">
        <v>-5.67</v>
      </c>
    </row>
    <row r="45" spans="1:3" x14ac:dyDescent="0.35">
      <c r="A45" s="19" t="s">
        <v>305</v>
      </c>
      <c r="B45" s="23">
        <v>4.59</v>
      </c>
      <c r="C45" s="23">
        <v>-2.0299999999999998</v>
      </c>
    </row>
    <row r="46" spans="1:3" x14ac:dyDescent="0.35">
      <c r="A46" s="19" t="s">
        <v>315</v>
      </c>
      <c r="B46" s="23">
        <v>3.79</v>
      </c>
      <c r="C46" s="23">
        <v>1.38</v>
      </c>
    </row>
    <row r="47" spans="1:3" x14ac:dyDescent="0.35">
      <c r="A47" s="24" t="s">
        <v>766</v>
      </c>
      <c r="B47" s="25">
        <v>0</v>
      </c>
      <c r="C47" s="25">
        <v>0.19</v>
      </c>
    </row>
  </sheetData>
  <mergeCells count="1">
    <mergeCell ref="A1:F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47"/>
  <sheetViews>
    <sheetView workbookViewId="0">
      <selection sqref="A1:G1"/>
    </sheetView>
  </sheetViews>
  <sheetFormatPr defaultColWidth="11" defaultRowHeight="15.5" x14ac:dyDescent="0.35"/>
  <cols>
    <col min="2" max="2" width="15" customWidth="1"/>
    <col min="3" max="3" width="20.83203125" customWidth="1"/>
    <col min="4" max="4" width="16.33203125" customWidth="1"/>
    <col min="5" max="5" width="18.75" customWidth="1"/>
  </cols>
  <sheetData>
    <row r="1" spans="1:7" x14ac:dyDescent="0.35">
      <c r="A1" s="138" t="s">
        <v>824</v>
      </c>
      <c r="B1" s="138"/>
      <c r="C1" s="138"/>
      <c r="D1" s="138"/>
      <c r="E1" s="138"/>
      <c r="F1" s="138"/>
      <c r="G1" s="138"/>
    </row>
    <row r="2" spans="1:7" s="18" customFormat="1" x14ac:dyDescent="0.35">
      <c r="A2" s="18" t="s">
        <v>395</v>
      </c>
    </row>
    <row r="3" spans="1:7" x14ac:dyDescent="0.35">
      <c r="A3" s="19" t="s">
        <v>767</v>
      </c>
      <c r="B3" s="97" t="s">
        <v>764</v>
      </c>
      <c r="C3" s="28" t="s">
        <v>773</v>
      </c>
      <c r="D3" s="28" t="s">
        <v>774</v>
      </c>
      <c r="E3" s="98" t="s">
        <v>765</v>
      </c>
    </row>
    <row r="4" spans="1:7" x14ac:dyDescent="0.35">
      <c r="A4" s="21" t="s">
        <v>25</v>
      </c>
      <c r="B4" s="99">
        <v>2.71</v>
      </c>
      <c r="C4" s="22">
        <v>6.05</v>
      </c>
      <c r="D4" s="22">
        <v>3.24</v>
      </c>
      <c r="E4" s="100">
        <v>56.78</v>
      </c>
    </row>
    <row r="5" spans="1:7" x14ac:dyDescent="0.35">
      <c r="A5" s="19" t="s">
        <v>27</v>
      </c>
      <c r="B5" s="101">
        <v>3.45</v>
      </c>
      <c r="C5" s="23">
        <v>-0.87</v>
      </c>
      <c r="D5" s="23">
        <v>-4.17</v>
      </c>
      <c r="E5" s="102">
        <v>24.52</v>
      </c>
    </row>
    <row r="6" spans="1:7" x14ac:dyDescent="0.35">
      <c r="A6" s="19" t="s">
        <v>31</v>
      </c>
      <c r="B6" s="101">
        <v>7.45</v>
      </c>
      <c r="C6" s="23">
        <v>1.97</v>
      </c>
      <c r="D6" s="23">
        <v>-5.0999999999999996</v>
      </c>
      <c r="E6" s="102">
        <v>37.17</v>
      </c>
    </row>
    <row r="7" spans="1:7" x14ac:dyDescent="0.35">
      <c r="A7" s="19" t="s">
        <v>39</v>
      </c>
      <c r="B7" s="101">
        <v>0.81</v>
      </c>
      <c r="C7" s="23">
        <v>-5.46</v>
      </c>
      <c r="D7" s="23">
        <v>-6.22</v>
      </c>
      <c r="E7" s="102">
        <v>0.78</v>
      </c>
    </row>
    <row r="8" spans="1:7" x14ac:dyDescent="0.35">
      <c r="A8" s="19" t="s">
        <v>47</v>
      </c>
      <c r="B8" s="101">
        <v>1.2</v>
      </c>
      <c r="C8" s="23">
        <v>-2.4900000000000002</v>
      </c>
      <c r="D8" s="23">
        <v>-3.64</v>
      </c>
      <c r="E8" s="102">
        <v>34.119999999999997</v>
      </c>
    </row>
    <row r="9" spans="1:7" x14ac:dyDescent="0.35">
      <c r="A9" s="19" t="s">
        <v>57</v>
      </c>
      <c r="B9" s="101">
        <v>12.24</v>
      </c>
      <c r="C9" s="23">
        <v>14.23</v>
      </c>
      <c r="D9" s="23">
        <v>1.77</v>
      </c>
      <c r="E9" s="102">
        <v>144.57</v>
      </c>
    </row>
    <row r="10" spans="1:7" x14ac:dyDescent="0.35">
      <c r="A10" s="19" t="s">
        <v>59</v>
      </c>
      <c r="B10" s="101">
        <v>3.45</v>
      </c>
      <c r="C10" s="23">
        <v>0.15</v>
      </c>
      <c r="D10" s="23">
        <v>-3.19</v>
      </c>
      <c r="E10" s="102">
        <v>33.5</v>
      </c>
    </row>
    <row r="11" spans="1:7" x14ac:dyDescent="0.35">
      <c r="A11" s="19" t="s">
        <v>63</v>
      </c>
      <c r="B11" s="101">
        <v>0.74</v>
      </c>
      <c r="C11" s="23">
        <v>1.68</v>
      </c>
      <c r="D11" s="23">
        <v>0.94</v>
      </c>
      <c r="E11" s="102">
        <v>50.48</v>
      </c>
    </row>
    <row r="12" spans="1:7" x14ac:dyDescent="0.35">
      <c r="A12" s="19" t="s">
        <v>81</v>
      </c>
      <c r="B12" s="101">
        <v>-0.79</v>
      </c>
      <c r="C12" s="23">
        <v>-10.93</v>
      </c>
      <c r="D12" s="23">
        <v>-10.220000000000001</v>
      </c>
      <c r="E12" s="102">
        <v>-15.02</v>
      </c>
    </row>
    <row r="13" spans="1:7" x14ac:dyDescent="0.35">
      <c r="A13" s="19" t="s">
        <v>83</v>
      </c>
      <c r="B13" s="101">
        <v>4.1399999999999997</v>
      </c>
      <c r="C13" s="23">
        <v>-0.37</v>
      </c>
      <c r="D13" s="23">
        <v>-4.33</v>
      </c>
      <c r="E13" s="102">
        <v>27.99</v>
      </c>
    </row>
    <row r="14" spans="1:7" x14ac:dyDescent="0.35">
      <c r="A14" s="19" t="s">
        <v>85</v>
      </c>
      <c r="B14" s="101">
        <v>3.54</v>
      </c>
      <c r="C14" s="23">
        <v>0.06</v>
      </c>
      <c r="D14" s="23">
        <v>-3.36</v>
      </c>
      <c r="E14" s="102">
        <v>35.33</v>
      </c>
    </row>
    <row r="15" spans="1:7" x14ac:dyDescent="0.35">
      <c r="A15" s="19" t="s">
        <v>91</v>
      </c>
      <c r="B15" s="101">
        <v>3.79</v>
      </c>
      <c r="C15" s="23">
        <v>-2.12</v>
      </c>
      <c r="D15" s="23">
        <v>-5.7</v>
      </c>
      <c r="E15" s="102">
        <v>25.49</v>
      </c>
    </row>
    <row r="16" spans="1:7" x14ac:dyDescent="0.35">
      <c r="A16" s="19" t="s">
        <v>99</v>
      </c>
      <c r="B16" s="101">
        <v>2.48</v>
      </c>
      <c r="C16" s="23">
        <v>-0.36</v>
      </c>
      <c r="D16" s="23">
        <v>-2.77</v>
      </c>
      <c r="E16" s="102">
        <v>44.06</v>
      </c>
    </row>
    <row r="17" spans="1:5" x14ac:dyDescent="0.35">
      <c r="A17" s="19" t="s">
        <v>101</v>
      </c>
      <c r="B17" s="101">
        <v>2.64</v>
      </c>
      <c r="C17" s="23">
        <v>-3.07</v>
      </c>
      <c r="D17" s="23">
        <v>-5.56</v>
      </c>
      <c r="E17" s="102">
        <v>10.72</v>
      </c>
    </row>
    <row r="18" spans="1:5" x14ac:dyDescent="0.35">
      <c r="A18" s="19" t="s">
        <v>103</v>
      </c>
      <c r="B18" s="101">
        <v>3.1</v>
      </c>
      <c r="C18" s="23">
        <v>-1.71</v>
      </c>
      <c r="D18" s="23">
        <v>-4.66</v>
      </c>
      <c r="E18" s="102">
        <v>30.75</v>
      </c>
    </row>
    <row r="19" spans="1:5" x14ac:dyDescent="0.35">
      <c r="A19" s="19" t="s">
        <v>107</v>
      </c>
      <c r="B19" s="101">
        <v>2.96</v>
      </c>
      <c r="C19" s="23">
        <v>-0.88</v>
      </c>
      <c r="D19" s="23">
        <v>-3.73</v>
      </c>
      <c r="E19" s="102">
        <v>45.31</v>
      </c>
    </row>
    <row r="20" spans="1:5" x14ac:dyDescent="0.35">
      <c r="A20" s="19" t="s">
        <v>111</v>
      </c>
      <c r="B20" s="101">
        <v>2.94</v>
      </c>
      <c r="C20" s="23">
        <v>0.01</v>
      </c>
      <c r="D20" s="23">
        <v>-2.85</v>
      </c>
      <c r="E20" s="102">
        <v>46.14</v>
      </c>
    </row>
    <row r="21" spans="1:5" x14ac:dyDescent="0.35">
      <c r="A21" s="19" t="s">
        <v>123</v>
      </c>
      <c r="B21" s="101">
        <v>0.93</v>
      </c>
      <c r="C21" s="23">
        <v>-3.81</v>
      </c>
      <c r="D21" s="23">
        <v>-4.7</v>
      </c>
      <c r="E21" s="102">
        <v>6.94</v>
      </c>
    </row>
    <row r="22" spans="1:5" x14ac:dyDescent="0.35">
      <c r="A22" s="19" t="s">
        <v>135</v>
      </c>
      <c r="B22" s="101">
        <v>-0.28000000000000003</v>
      </c>
      <c r="C22" s="23">
        <v>-8.4</v>
      </c>
      <c r="D22" s="23">
        <v>-8.14</v>
      </c>
      <c r="E22" s="102">
        <v>-10.39</v>
      </c>
    </row>
    <row r="23" spans="1:5" x14ac:dyDescent="0.35">
      <c r="A23" s="19" t="s">
        <v>139</v>
      </c>
      <c r="B23" s="101">
        <v>8.06</v>
      </c>
      <c r="C23" s="23">
        <v>2.77</v>
      </c>
      <c r="D23" s="23">
        <v>-4.9000000000000004</v>
      </c>
      <c r="E23" s="102">
        <v>33.630000000000003</v>
      </c>
    </row>
    <row r="24" spans="1:5" x14ac:dyDescent="0.35">
      <c r="A24" s="19" t="s">
        <v>141</v>
      </c>
      <c r="B24" s="101">
        <v>3.08</v>
      </c>
      <c r="C24" s="23">
        <v>4.5</v>
      </c>
      <c r="D24" s="23">
        <v>1.38</v>
      </c>
      <c r="E24" s="102">
        <v>56.89</v>
      </c>
    </row>
    <row r="25" spans="1:5" x14ac:dyDescent="0.35">
      <c r="A25" s="19" t="s">
        <v>143</v>
      </c>
      <c r="B25" s="101">
        <v>1.1000000000000001</v>
      </c>
      <c r="C25" s="23">
        <v>-1.01</v>
      </c>
      <c r="D25" s="23">
        <v>-2.09</v>
      </c>
      <c r="E25" s="102">
        <v>29.9</v>
      </c>
    </row>
    <row r="26" spans="1:5" x14ac:dyDescent="0.35">
      <c r="A26" s="19" t="s">
        <v>145</v>
      </c>
      <c r="B26" s="101">
        <v>21.71</v>
      </c>
      <c r="C26" s="23">
        <v>12.56</v>
      </c>
      <c r="D26" s="23">
        <v>-7.52</v>
      </c>
      <c r="E26" s="102">
        <v>56.29</v>
      </c>
    </row>
    <row r="27" spans="1:5" x14ac:dyDescent="0.35">
      <c r="A27" s="19" t="s">
        <v>151</v>
      </c>
      <c r="B27" s="101">
        <v>1.51</v>
      </c>
      <c r="C27" s="23">
        <v>-2.76</v>
      </c>
      <c r="D27" s="23">
        <v>-4.21</v>
      </c>
      <c r="E27" s="102">
        <v>27.34</v>
      </c>
    </row>
    <row r="28" spans="1:5" x14ac:dyDescent="0.35">
      <c r="A28" s="19" t="s">
        <v>157</v>
      </c>
      <c r="B28" s="101">
        <v>2.37</v>
      </c>
      <c r="C28" s="23">
        <v>3.76</v>
      </c>
      <c r="D28" s="23">
        <v>1.35</v>
      </c>
      <c r="E28" s="102">
        <v>71.89</v>
      </c>
    </row>
    <row r="29" spans="1:5" x14ac:dyDescent="0.35">
      <c r="A29" s="19" t="s">
        <v>169</v>
      </c>
      <c r="B29" s="101">
        <v>1.51</v>
      </c>
      <c r="C29" s="23">
        <v>-5.2</v>
      </c>
      <c r="D29" s="23">
        <v>-6.61</v>
      </c>
      <c r="E29" s="102">
        <v>14.85</v>
      </c>
    </row>
    <row r="30" spans="1:5" x14ac:dyDescent="0.35">
      <c r="A30" s="19" t="s">
        <v>183</v>
      </c>
      <c r="B30" s="101">
        <v>-0.32</v>
      </c>
      <c r="C30" s="23">
        <v>-5.95</v>
      </c>
      <c r="D30" s="23">
        <v>-5.65</v>
      </c>
      <c r="E30" s="102">
        <v>-6.64</v>
      </c>
    </row>
    <row r="31" spans="1:5" x14ac:dyDescent="0.35">
      <c r="A31" s="19" t="s">
        <v>185</v>
      </c>
      <c r="B31" s="101">
        <v>15.22</v>
      </c>
      <c r="C31" s="23">
        <v>5.36</v>
      </c>
      <c r="D31" s="23">
        <v>-8.56</v>
      </c>
      <c r="E31" s="102">
        <v>40.08</v>
      </c>
    </row>
    <row r="32" spans="1:5" x14ac:dyDescent="0.35">
      <c r="A32" s="19" t="s">
        <v>187</v>
      </c>
      <c r="B32" s="101">
        <v>0.44</v>
      </c>
      <c r="C32" s="23">
        <v>-5.05</v>
      </c>
      <c r="D32" s="23">
        <v>-5.46</v>
      </c>
      <c r="E32" s="102">
        <v>-0.32</v>
      </c>
    </row>
    <row r="33" spans="1:5" x14ac:dyDescent="0.35">
      <c r="A33" s="19" t="s">
        <v>199</v>
      </c>
      <c r="B33" s="101">
        <v>16.989999999999998</v>
      </c>
      <c r="C33" s="23">
        <v>17.440000000000001</v>
      </c>
      <c r="D33" s="23">
        <v>0.38</v>
      </c>
      <c r="E33" s="102">
        <v>205.33</v>
      </c>
    </row>
    <row r="34" spans="1:5" x14ac:dyDescent="0.35">
      <c r="A34" s="19" t="s">
        <v>205</v>
      </c>
      <c r="B34" s="101">
        <v>4.74</v>
      </c>
      <c r="C34" s="23">
        <v>-4.67</v>
      </c>
      <c r="D34" s="23">
        <v>-8.98</v>
      </c>
      <c r="E34" s="102">
        <v>11.65</v>
      </c>
    </row>
    <row r="35" spans="1:5" x14ac:dyDescent="0.35">
      <c r="A35" s="19" t="s">
        <v>231</v>
      </c>
      <c r="B35" s="101">
        <v>7.01</v>
      </c>
      <c r="C35" s="23">
        <v>2.27</v>
      </c>
      <c r="D35" s="23">
        <v>-4.43</v>
      </c>
      <c r="E35" s="102">
        <v>33.08</v>
      </c>
    </row>
    <row r="36" spans="1:5" x14ac:dyDescent="0.35">
      <c r="A36" s="19" t="s">
        <v>233</v>
      </c>
      <c r="B36" s="101">
        <v>6.41</v>
      </c>
      <c r="C36" s="23">
        <v>8.58</v>
      </c>
      <c r="D36" s="23">
        <v>2.04</v>
      </c>
      <c r="E36" s="102">
        <v>48.07</v>
      </c>
    </row>
    <row r="37" spans="1:5" x14ac:dyDescent="0.35">
      <c r="A37" s="19" t="s">
        <v>251</v>
      </c>
      <c r="B37" s="101">
        <v>2</v>
      </c>
      <c r="C37" s="23">
        <v>-2.77</v>
      </c>
      <c r="D37" s="23">
        <v>-4.68</v>
      </c>
      <c r="E37" s="102">
        <v>18.79</v>
      </c>
    </row>
    <row r="38" spans="1:5" x14ac:dyDescent="0.35">
      <c r="A38" s="19" t="s">
        <v>253</v>
      </c>
      <c r="B38" s="101">
        <v>5.35</v>
      </c>
      <c r="C38" s="23">
        <v>5.5</v>
      </c>
      <c r="D38" s="23">
        <v>0.14000000000000001</v>
      </c>
      <c r="E38" s="102">
        <v>65.42</v>
      </c>
    </row>
    <row r="39" spans="1:5" x14ac:dyDescent="0.35">
      <c r="A39" s="19" t="s">
        <v>259</v>
      </c>
      <c r="B39" s="101">
        <v>2.2799999999999998</v>
      </c>
      <c r="C39" s="23">
        <v>-0.08</v>
      </c>
      <c r="D39" s="23">
        <v>-2.31</v>
      </c>
      <c r="E39" s="102">
        <v>26.25</v>
      </c>
    </row>
    <row r="40" spans="1:5" x14ac:dyDescent="0.35">
      <c r="A40" s="19" t="s">
        <v>261</v>
      </c>
      <c r="B40" s="101">
        <v>0.4</v>
      </c>
      <c r="C40" s="23">
        <v>-5.87</v>
      </c>
      <c r="D40" s="23">
        <v>-6.25</v>
      </c>
      <c r="E40" s="102">
        <v>2.5299999999999998</v>
      </c>
    </row>
    <row r="41" spans="1:5" x14ac:dyDescent="0.35">
      <c r="A41" s="19" t="s">
        <v>279</v>
      </c>
      <c r="B41" s="101">
        <v>2.94</v>
      </c>
      <c r="C41" s="23">
        <v>-2.2999999999999998</v>
      </c>
      <c r="D41" s="23">
        <v>-5.09</v>
      </c>
      <c r="E41" s="102">
        <v>15.76</v>
      </c>
    </row>
    <row r="42" spans="1:5" x14ac:dyDescent="0.35">
      <c r="A42" s="19" t="s">
        <v>281</v>
      </c>
      <c r="B42" s="101">
        <v>-0.6</v>
      </c>
      <c r="C42" s="23">
        <v>-10.02</v>
      </c>
      <c r="D42" s="23">
        <v>-9.48</v>
      </c>
      <c r="E42" s="102">
        <v>-12.93</v>
      </c>
    </row>
    <row r="43" spans="1:5" x14ac:dyDescent="0.35">
      <c r="A43" s="19" t="s">
        <v>283</v>
      </c>
      <c r="B43" s="101">
        <v>4.72</v>
      </c>
      <c r="C43" s="23">
        <v>2.17</v>
      </c>
      <c r="D43" s="23">
        <v>-2.4300000000000002</v>
      </c>
      <c r="E43" s="102">
        <v>42.99</v>
      </c>
    </row>
    <row r="44" spans="1:5" x14ac:dyDescent="0.35">
      <c r="A44" s="19" t="s">
        <v>303</v>
      </c>
      <c r="B44" s="101">
        <v>0.31</v>
      </c>
      <c r="C44" s="23">
        <v>-7.55</v>
      </c>
      <c r="D44" s="23">
        <v>-7.84</v>
      </c>
      <c r="E44" s="102">
        <v>-3.66</v>
      </c>
    </row>
    <row r="45" spans="1:5" x14ac:dyDescent="0.35">
      <c r="A45" s="19" t="s">
        <v>305</v>
      </c>
      <c r="B45" s="101">
        <v>6.8</v>
      </c>
      <c r="C45" s="23">
        <v>4.7699999999999996</v>
      </c>
      <c r="D45" s="23">
        <v>-1.9</v>
      </c>
      <c r="E45" s="102">
        <v>42.97</v>
      </c>
    </row>
    <row r="46" spans="1:5" x14ac:dyDescent="0.35">
      <c r="A46" s="19" t="s">
        <v>315</v>
      </c>
      <c r="B46" s="101">
        <v>2.84</v>
      </c>
      <c r="C46" s="23">
        <v>4.08</v>
      </c>
      <c r="D46" s="23">
        <v>1.2</v>
      </c>
      <c r="E46" s="102">
        <v>110.99</v>
      </c>
    </row>
    <row r="47" spans="1:5" x14ac:dyDescent="0.35">
      <c r="A47" s="24" t="s">
        <v>766</v>
      </c>
      <c r="B47" s="103">
        <v>-0.15</v>
      </c>
      <c r="C47" s="25">
        <v>0</v>
      </c>
      <c r="D47" s="25">
        <v>0.15</v>
      </c>
      <c r="E47" s="104">
        <v>-2.5099999999999998</v>
      </c>
    </row>
  </sheetData>
  <mergeCells count="1">
    <mergeCell ref="A1:G1"/>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8"/>
  <sheetViews>
    <sheetView workbookViewId="0"/>
  </sheetViews>
  <sheetFormatPr defaultColWidth="11" defaultRowHeight="15.5" x14ac:dyDescent="0.35"/>
  <cols>
    <col min="2" max="2" width="14" customWidth="1"/>
    <col min="3" max="3" width="17.25" customWidth="1"/>
    <col min="4" max="4" width="17.5" customWidth="1"/>
    <col min="5" max="5" width="14" customWidth="1"/>
    <col min="6" max="6" width="16.08203125" customWidth="1"/>
    <col min="7" max="7" width="17.83203125" customWidth="1"/>
    <col min="8" max="8" width="21.25" customWidth="1"/>
    <col min="9" max="9" width="21.5" customWidth="1"/>
  </cols>
  <sheetData>
    <row r="1" spans="1:9" x14ac:dyDescent="0.35">
      <c r="A1" s="122" t="s">
        <v>825</v>
      </c>
    </row>
    <row r="2" spans="1:9" s="18" customFormat="1" x14ac:dyDescent="0.35">
      <c r="A2" s="18" t="s">
        <v>826</v>
      </c>
    </row>
    <row r="3" spans="1:9" x14ac:dyDescent="0.35">
      <c r="A3" s="21"/>
      <c r="B3" s="141" t="s">
        <v>827</v>
      </c>
      <c r="C3" s="142"/>
      <c r="D3" s="142"/>
      <c r="E3" s="143"/>
      <c r="F3" s="144" t="s">
        <v>828</v>
      </c>
      <c r="G3" s="142"/>
      <c r="H3" s="142"/>
      <c r="I3" s="142"/>
    </row>
    <row r="4" spans="1:9" x14ac:dyDescent="0.35">
      <c r="A4" s="19" t="s">
        <v>767</v>
      </c>
      <c r="B4" s="97" t="s">
        <v>764</v>
      </c>
      <c r="C4" s="28" t="s">
        <v>773</v>
      </c>
      <c r="D4" s="28" t="s">
        <v>774</v>
      </c>
      <c r="E4" s="98" t="s">
        <v>765</v>
      </c>
      <c r="F4" s="27" t="s">
        <v>764</v>
      </c>
      <c r="G4" s="20" t="s">
        <v>773</v>
      </c>
      <c r="H4" s="20" t="s">
        <v>774</v>
      </c>
      <c r="I4" s="20" t="s">
        <v>765</v>
      </c>
    </row>
    <row r="5" spans="1:9" x14ac:dyDescent="0.35">
      <c r="A5" s="21" t="s">
        <v>25</v>
      </c>
      <c r="B5" s="99">
        <v>1.41</v>
      </c>
      <c r="C5" s="22">
        <v>-2.8</v>
      </c>
      <c r="D5" s="22">
        <v>-4.1500000000000004</v>
      </c>
      <c r="E5" s="100">
        <v>42.72</v>
      </c>
      <c r="F5" s="22">
        <v>1.1599999999999999</v>
      </c>
      <c r="G5" s="22">
        <v>-2.2599999999999998</v>
      </c>
      <c r="H5" s="22">
        <v>-3.38</v>
      </c>
      <c r="I5" s="22">
        <v>35.409999999999997</v>
      </c>
    </row>
    <row r="6" spans="1:9" x14ac:dyDescent="0.35">
      <c r="A6" s="19" t="s">
        <v>27</v>
      </c>
      <c r="B6" s="101">
        <v>0.03</v>
      </c>
      <c r="C6" s="23">
        <v>-4.03</v>
      </c>
      <c r="D6" s="23">
        <v>-4.05</v>
      </c>
      <c r="E6" s="102">
        <v>-3.01</v>
      </c>
      <c r="F6" s="23">
        <v>0.78</v>
      </c>
      <c r="G6" s="23">
        <v>-3.94</v>
      </c>
      <c r="H6" s="23">
        <v>-4.68</v>
      </c>
      <c r="I6" s="23">
        <v>3.33</v>
      </c>
    </row>
    <row r="7" spans="1:9" x14ac:dyDescent="0.35">
      <c r="A7" s="19" t="s">
        <v>31</v>
      </c>
      <c r="B7" s="101">
        <v>0.24</v>
      </c>
      <c r="C7" s="23">
        <v>-6.48</v>
      </c>
      <c r="D7" s="23">
        <v>-6.71</v>
      </c>
      <c r="E7" s="102">
        <v>-3.41</v>
      </c>
      <c r="F7" s="23">
        <v>1.79</v>
      </c>
      <c r="G7" s="23">
        <v>-3.35</v>
      </c>
      <c r="H7" s="23">
        <v>-5.05</v>
      </c>
      <c r="I7" s="23">
        <v>2.69</v>
      </c>
    </row>
    <row r="8" spans="1:9" x14ac:dyDescent="0.35">
      <c r="A8" s="19" t="s">
        <v>39</v>
      </c>
      <c r="B8" s="101">
        <v>0.44</v>
      </c>
      <c r="C8" s="23">
        <v>-4.04</v>
      </c>
      <c r="D8" s="23">
        <v>-4.46</v>
      </c>
      <c r="E8" s="102">
        <v>1.1499999999999999</v>
      </c>
      <c r="F8" s="23">
        <v>0.82</v>
      </c>
      <c r="G8" s="23">
        <v>-3.97</v>
      </c>
      <c r="H8" s="23">
        <v>-4.75</v>
      </c>
      <c r="I8" s="23">
        <v>5.72</v>
      </c>
    </row>
    <row r="9" spans="1:9" x14ac:dyDescent="0.35">
      <c r="A9" s="19" t="s">
        <v>47</v>
      </c>
      <c r="B9" s="101">
        <v>3.42</v>
      </c>
      <c r="C9" s="23">
        <v>2.2200000000000002</v>
      </c>
      <c r="D9" s="23">
        <v>-1.1599999999999999</v>
      </c>
      <c r="E9" s="102">
        <v>63.89</v>
      </c>
      <c r="F9" s="23">
        <v>3.2</v>
      </c>
      <c r="G9" s="23">
        <v>2.57</v>
      </c>
      <c r="H9" s="23">
        <v>-0.62</v>
      </c>
      <c r="I9" s="23">
        <v>60.83</v>
      </c>
    </row>
    <row r="10" spans="1:9" x14ac:dyDescent="0.35">
      <c r="A10" s="19" t="s">
        <v>57</v>
      </c>
      <c r="B10" s="101">
        <v>4.8899999999999997</v>
      </c>
      <c r="C10" s="23">
        <v>-1.82</v>
      </c>
      <c r="D10" s="23">
        <v>-6.39</v>
      </c>
      <c r="E10" s="102">
        <v>74.83</v>
      </c>
      <c r="F10" s="23">
        <v>4.0999999999999996</v>
      </c>
      <c r="G10" s="23">
        <v>-1.66</v>
      </c>
      <c r="H10" s="23">
        <v>-5.53</v>
      </c>
      <c r="I10" s="23">
        <v>63.91</v>
      </c>
    </row>
    <row r="11" spans="1:9" x14ac:dyDescent="0.35">
      <c r="A11" s="19" t="s">
        <v>59</v>
      </c>
      <c r="B11" s="101">
        <v>-0.8</v>
      </c>
      <c r="C11" s="23">
        <v>-10.35</v>
      </c>
      <c r="D11" s="23">
        <v>-9.6300000000000008</v>
      </c>
      <c r="E11" s="102">
        <v>-8.02</v>
      </c>
      <c r="F11" s="23">
        <v>1.1399999999999999</v>
      </c>
      <c r="G11" s="23">
        <v>-2.21</v>
      </c>
      <c r="H11" s="23">
        <v>-3.31</v>
      </c>
      <c r="I11" s="23">
        <v>4.53</v>
      </c>
    </row>
    <row r="12" spans="1:9" x14ac:dyDescent="0.35">
      <c r="A12" s="19" t="s">
        <v>63</v>
      </c>
      <c r="B12" s="101">
        <v>0.6</v>
      </c>
      <c r="C12" s="23">
        <v>-3.18</v>
      </c>
      <c r="D12" s="23">
        <v>-3.76</v>
      </c>
      <c r="E12" s="102">
        <v>62.98</v>
      </c>
      <c r="F12" s="23">
        <v>0.51</v>
      </c>
      <c r="G12" s="23">
        <v>-2.3199999999999998</v>
      </c>
      <c r="H12" s="23">
        <v>-2.82</v>
      </c>
      <c r="I12" s="23">
        <v>54.29</v>
      </c>
    </row>
    <row r="13" spans="1:9" x14ac:dyDescent="0.35">
      <c r="A13" s="19" t="s">
        <v>81</v>
      </c>
      <c r="B13" s="101">
        <v>3.07</v>
      </c>
      <c r="C13" s="23">
        <v>3.83</v>
      </c>
      <c r="D13" s="23">
        <v>0.74</v>
      </c>
      <c r="E13" s="102">
        <v>41.5</v>
      </c>
      <c r="F13" s="23">
        <v>3.3</v>
      </c>
      <c r="G13" s="23">
        <v>3.11</v>
      </c>
      <c r="H13" s="23">
        <v>-0.18</v>
      </c>
      <c r="I13" s="23">
        <v>42.8</v>
      </c>
    </row>
    <row r="14" spans="1:9" x14ac:dyDescent="0.35">
      <c r="A14" s="19" t="s">
        <v>83</v>
      </c>
      <c r="B14" s="101">
        <v>1.1499999999999999</v>
      </c>
      <c r="C14" s="23">
        <v>-0.51</v>
      </c>
      <c r="D14" s="23">
        <v>-1.64</v>
      </c>
      <c r="E14" s="102">
        <v>13.12</v>
      </c>
      <c r="F14" s="23">
        <v>1.87</v>
      </c>
      <c r="G14" s="23">
        <v>-0.94</v>
      </c>
      <c r="H14" s="23">
        <v>-2.76</v>
      </c>
      <c r="I14" s="23">
        <v>20.85</v>
      </c>
    </row>
    <row r="15" spans="1:9" x14ac:dyDescent="0.35">
      <c r="A15" s="19" t="s">
        <v>85</v>
      </c>
      <c r="B15" s="101">
        <v>-0.06</v>
      </c>
      <c r="C15" s="23">
        <v>-8.1300000000000008</v>
      </c>
      <c r="D15" s="23">
        <v>-8.07</v>
      </c>
      <c r="E15" s="102">
        <v>-4.8899999999999997</v>
      </c>
      <c r="F15" s="23">
        <v>1.22</v>
      </c>
      <c r="G15" s="23">
        <v>-3.76</v>
      </c>
      <c r="H15" s="23">
        <v>-4.91</v>
      </c>
      <c r="I15" s="23">
        <v>5.14</v>
      </c>
    </row>
    <row r="16" spans="1:9" x14ac:dyDescent="0.35">
      <c r="A16" s="19" t="s">
        <v>91</v>
      </c>
      <c r="B16" s="101">
        <v>0.28999999999999998</v>
      </c>
      <c r="C16" s="23">
        <v>-3.94</v>
      </c>
      <c r="D16" s="23">
        <v>-4.21</v>
      </c>
      <c r="E16" s="102">
        <v>-1.31</v>
      </c>
      <c r="F16" s="23">
        <v>1.1299999999999999</v>
      </c>
      <c r="G16" s="23">
        <v>-3.21</v>
      </c>
      <c r="H16" s="23">
        <v>-4.29</v>
      </c>
      <c r="I16" s="23">
        <v>7.03</v>
      </c>
    </row>
    <row r="17" spans="1:9" x14ac:dyDescent="0.35">
      <c r="A17" s="19" t="s">
        <v>99</v>
      </c>
      <c r="B17" s="101">
        <v>2.7</v>
      </c>
      <c r="C17" s="23">
        <v>8.0399999999999991</v>
      </c>
      <c r="D17" s="23">
        <v>5.2</v>
      </c>
      <c r="E17" s="102">
        <v>55.16</v>
      </c>
      <c r="F17" s="23">
        <v>2.68</v>
      </c>
      <c r="G17" s="23">
        <v>7.82</v>
      </c>
      <c r="H17" s="23">
        <v>5</v>
      </c>
      <c r="I17" s="23">
        <v>54.7</v>
      </c>
    </row>
    <row r="18" spans="1:9" x14ac:dyDescent="0.35">
      <c r="A18" s="19" t="s">
        <v>101</v>
      </c>
      <c r="B18" s="101">
        <v>-2.06</v>
      </c>
      <c r="C18" s="23">
        <v>-7.85</v>
      </c>
      <c r="D18" s="23">
        <v>-5.9</v>
      </c>
      <c r="E18" s="102">
        <v>-31.38</v>
      </c>
      <c r="F18" s="23">
        <v>0.81</v>
      </c>
      <c r="G18" s="23">
        <v>-3.25</v>
      </c>
      <c r="H18" s="23">
        <v>-4.03</v>
      </c>
      <c r="I18" s="23">
        <v>4.26</v>
      </c>
    </row>
    <row r="19" spans="1:9" x14ac:dyDescent="0.35">
      <c r="A19" s="19" t="s">
        <v>103</v>
      </c>
      <c r="B19" s="101">
        <v>-0.08</v>
      </c>
      <c r="C19" s="23">
        <v>-6.27</v>
      </c>
      <c r="D19" s="23">
        <v>-6.19</v>
      </c>
      <c r="E19" s="102">
        <v>-7.14</v>
      </c>
      <c r="F19" s="23">
        <v>0.8</v>
      </c>
      <c r="G19" s="23">
        <v>-4.16</v>
      </c>
      <c r="H19" s="23">
        <v>-4.92</v>
      </c>
      <c r="I19" s="23">
        <v>6.35</v>
      </c>
    </row>
    <row r="20" spans="1:9" x14ac:dyDescent="0.35">
      <c r="A20" s="19" t="s">
        <v>107</v>
      </c>
      <c r="B20" s="101">
        <v>0.74</v>
      </c>
      <c r="C20" s="23">
        <v>-4.88</v>
      </c>
      <c r="D20" s="23">
        <v>-5.57</v>
      </c>
      <c r="E20" s="102">
        <v>8.35</v>
      </c>
      <c r="F20" s="23">
        <v>1.01</v>
      </c>
      <c r="G20" s="23">
        <v>-4.49</v>
      </c>
      <c r="H20" s="23">
        <v>-5.44</v>
      </c>
      <c r="I20" s="23">
        <v>14.01</v>
      </c>
    </row>
    <row r="21" spans="1:9" x14ac:dyDescent="0.35">
      <c r="A21" s="19" t="s">
        <v>111</v>
      </c>
      <c r="B21" s="101">
        <v>1.25</v>
      </c>
      <c r="C21" s="23">
        <v>-3.21</v>
      </c>
      <c r="D21" s="23">
        <v>-4.41</v>
      </c>
      <c r="E21" s="102">
        <v>10.98</v>
      </c>
      <c r="F21" s="23">
        <v>1.33</v>
      </c>
      <c r="G21" s="23">
        <v>-3.27</v>
      </c>
      <c r="H21" s="23">
        <v>-4.54</v>
      </c>
      <c r="I21" s="23">
        <v>11.84</v>
      </c>
    </row>
    <row r="22" spans="1:9" x14ac:dyDescent="0.35">
      <c r="A22" s="19" t="s">
        <v>123</v>
      </c>
      <c r="B22" s="101">
        <v>1.1100000000000001</v>
      </c>
      <c r="C22" s="23">
        <v>-2.78</v>
      </c>
      <c r="D22" s="23">
        <v>-3.85</v>
      </c>
      <c r="E22" s="102">
        <v>12.54</v>
      </c>
      <c r="F22" s="23">
        <v>1.31</v>
      </c>
      <c r="G22" s="23">
        <v>-3.26</v>
      </c>
      <c r="H22" s="23">
        <v>-4.51</v>
      </c>
      <c r="I22" s="23">
        <v>14.65</v>
      </c>
    </row>
    <row r="23" spans="1:9" x14ac:dyDescent="0.35">
      <c r="A23" s="19" t="s">
        <v>135</v>
      </c>
      <c r="B23" s="101">
        <v>-0.83</v>
      </c>
      <c r="C23" s="23">
        <v>-8.6199999999999992</v>
      </c>
      <c r="D23" s="23">
        <v>-7.86</v>
      </c>
      <c r="E23" s="102">
        <v>-19.78</v>
      </c>
      <c r="F23" s="23">
        <v>0.72</v>
      </c>
      <c r="G23" s="23">
        <v>-3.65</v>
      </c>
      <c r="H23" s="23">
        <v>-4.34</v>
      </c>
      <c r="I23" s="23">
        <v>6.2</v>
      </c>
    </row>
    <row r="24" spans="1:9" x14ac:dyDescent="0.35">
      <c r="A24" s="19" t="s">
        <v>139</v>
      </c>
      <c r="B24" s="101">
        <v>0.14000000000000001</v>
      </c>
      <c r="C24" s="23">
        <v>-4.66</v>
      </c>
      <c r="D24" s="23">
        <v>-4.79</v>
      </c>
      <c r="E24" s="102">
        <v>-3.63</v>
      </c>
      <c r="F24" s="23">
        <v>0.88</v>
      </c>
      <c r="G24" s="23">
        <v>-4.3</v>
      </c>
      <c r="H24" s="23">
        <v>-5.14</v>
      </c>
      <c r="I24" s="23">
        <v>5.36</v>
      </c>
    </row>
    <row r="25" spans="1:9" x14ac:dyDescent="0.35">
      <c r="A25" s="19" t="s">
        <v>141</v>
      </c>
      <c r="B25" s="101">
        <v>4.5999999999999996</v>
      </c>
      <c r="C25" s="23">
        <v>11.15</v>
      </c>
      <c r="D25" s="23">
        <v>6.27</v>
      </c>
      <c r="E25" s="102">
        <v>75.31</v>
      </c>
      <c r="F25" s="23">
        <v>3.06</v>
      </c>
      <c r="G25" s="23">
        <v>6.44</v>
      </c>
      <c r="H25" s="23">
        <v>3.29</v>
      </c>
      <c r="I25" s="23">
        <v>48.96</v>
      </c>
    </row>
    <row r="26" spans="1:9" x14ac:dyDescent="0.35">
      <c r="A26" s="19" t="s">
        <v>143</v>
      </c>
      <c r="B26" s="101">
        <v>0.73</v>
      </c>
      <c r="C26" s="23">
        <v>0.69</v>
      </c>
      <c r="D26" s="23">
        <v>-0.05</v>
      </c>
      <c r="E26" s="102">
        <v>36.409999999999997</v>
      </c>
      <c r="F26" s="23">
        <v>0.64</v>
      </c>
      <c r="G26" s="23">
        <v>1.07</v>
      </c>
      <c r="H26" s="23">
        <v>0.43</v>
      </c>
      <c r="I26" s="23">
        <v>32.409999999999997</v>
      </c>
    </row>
    <row r="27" spans="1:9" x14ac:dyDescent="0.35">
      <c r="A27" s="19" t="s">
        <v>145</v>
      </c>
      <c r="B27" s="101">
        <v>14.31</v>
      </c>
      <c r="C27" s="23">
        <v>7.35</v>
      </c>
      <c r="D27" s="23">
        <v>-6.09</v>
      </c>
      <c r="E27" s="102">
        <v>50.94</v>
      </c>
      <c r="F27" s="23">
        <v>13.56</v>
      </c>
      <c r="G27" s="23">
        <v>7.4</v>
      </c>
      <c r="H27" s="23">
        <v>-5.42</v>
      </c>
      <c r="I27" s="23">
        <v>49.43</v>
      </c>
    </row>
    <row r="28" spans="1:9" x14ac:dyDescent="0.35">
      <c r="A28" s="19" t="s">
        <v>151</v>
      </c>
      <c r="B28" s="101">
        <v>1.54</v>
      </c>
      <c r="C28" s="23">
        <v>0.86</v>
      </c>
      <c r="D28" s="23">
        <v>-0.67</v>
      </c>
      <c r="E28" s="102">
        <v>28.49</v>
      </c>
      <c r="F28" s="23">
        <v>1.74</v>
      </c>
      <c r="G28" s="23">
        <v>0.77</v>
      </c>
      <c r="H28" s="23">
        <v>-0.95</v>
      </c>
      <c r="I28" s="23">
        <v>31.82</v>
      </c>
    </row>
    <row r="29" spans="1:9" x14ac:dyDescent="0.35">
      <c r="A29" s="19" t="s">
        <v>157</v>
      </c>
      <c r="B29" s="101">
        <v>4.53</v>
      </c>
      <c r="C29" s="23">
        <v>10.48</v>
      </c>
      <c r="D29" s="23">
        <v>5.69</v>
      </c>
      <c r="E29" s="102">
        <v>119.86</v>
      </c>
      <c r="F29" s="23">
        <v>2.71</v>
      </c>
      <c r="G29" s="23">
        <v>4.1399999999999997</v>
      </c>
      <c r="H29" s="23">
        <v>1.39</v>
      </c>
      <c r="I29" s="23">
        <v>68.77</v>
      </c>
    </row>
    <row r="30" spans="1:9" x14ac:dyDescent="0.35">
      <c r="A30" s="19" t="s">
        <v>169</v>
      </c>
      <c r="B30" s="101">
        <v>6.05</v>
      </c>
      <c r="C30" s="23">
        <v>11.76</v>
      </c>
      <c r="D30" s="23">
        <v>5.39</v>
      </c>
      <c r="E30" s="102">
        <v>65.22</v>
      </c>
      <c r="F30" s="23">
        <v>4.59</v>
      </c>
      <c r="G30" s="23">
        <v>9.44</v>
      </c>
      <c r="H30" s="23">
        <v>4.6399999999999997</v>
      </c>
      <c r="I30" s="23">
        <v>50.16</v>
      </c>
    </row>
    <row r="31" spans="1:9" x14ac:dyDescent="0.35">
      <c r="A31" s="19" t="s">
        <v>183</v>
      </c>
      <c r="B31" s="101">
        <v>-3.23</v>
      </c>
      <c r="C31" s="23">
        <v>-10.36</v>
      </c>
      <c r="D31" s="23">
        <v>-7.36</v>
      </c>
      <c r="E31" s="102">
        <v>-25.37</v>
      </c>
      <c r="F31" s="23">
        <v>1.21</v>
      </c>
      <c r="G31" s="23">
        <v>-2.88</v>
      </c>
      <c r="H31" s="23">
        <v>-4.03</v>
      </c>
      <c r="I31" s="23">
        <v>2.82</v>
      </c>
    </row>
    <row r="32" spans="1:9" x14ac:dyDescent="0.35">
      <c r="A32" s="19" t="s">
        <v>185</v>
      </c>
      <c r="B32" s="101">
        <v>7.28</v>
      </c>
      <c r="C32" s="23">
        <v>8.49</v>
      </c>
      <c r="D32" s="23">
        <v>1.1299999999999999</v>
      </c>
      <c r="E32" s="102">
        <v>8.42</v>
      </c>
      <c r="F32" s="23">
        <v>9.6199999999999992</v>
      </c>
      <c r="G32" s="23">
        <v>9.09</v>
      </c>
      <c r="H32" s="23">
        <v>-0.48</v>
      </c>
      <c r="I32" s="23">
        <v>9.6300000000000008</v>
      </c>
    </row>
    <row r="33" spans="1:9" x14ac:dyDescent="0.35">
      <c r="A33" s="19" t="s">
        <v>187</v>
      </c>
      <c r="B33" s="101">
        <v>-1.9</v>
      </c>
      <c r="C33" s="23">
        <v>-2.54</v>
      </c>
      <c r="D33" s="23">
        <v>-0.64</v>
      </c>
      <c r="E33" s="102">
        <v>-34.770000000000003</v>
      </c>
      <c r="F33" s="23">
        <v>0.6</v>
      </c>
      <c r="G33" s="23">
        <v>-2.95</v>
      </c>
      <c r="H33" s="23">
        <v>-3.53</v>
      </c>
      <c r="I33" s="23">
        <v>3.95</v>
      </c>
    </row>
    <row r="34" spans="1:9" x14ac:dyDescent="0.35">
      <c r="A34" s="19" t="s">
        <v>199</v>
      </c>
      <c r="B34" s="101">
        <v>7.69</v>
      </c>
      <c r="C34" s="23">
        <v>3.43</v>
      </c>
      <c r="D34" s="23">
        <v>-3.96</v>
      </c>
      <c r="E34" s="102">
        <v>173.13</v>
      </c>
      <c r="F34" s="23">
        <v>6.69</v>
      </c>
      <c r="G34" s="23">
        <v>3.74</v>
      </c>
      <c r="H34" s="23">
        <v>-2.77</v>
      </c>
      <c r="I34" s="23">
        <v>155.49</v>
      </c>
    </row>
    <row r="35" spans="1:9" x14ac:dyDescent="0.35">
      <c r="A35" s="19" t="s">
        <v>205</v>
      </c>
      <c r="B35" s="101">
        <v>5.79</v>
      </c>
      <c r="C35" s="23">
        <v>7.03</v>
      </c>
      <c r="D35" s="23">
        <v>1.18</v>
      </c>
      <c r="E35" s="102">
        <v>35.72</v>
      </c>
      <c r="F35" s="23">
        <v>5.9</v>
      </c>
      <c r="G35" s="23">
        <v>7.05</v>
      </c>
      <c r="H35" s="23">
        <v>1.08</v>
      </c>
      <c r="I35" s="23">
        <v>36.270000000000003</v>
      </c>
    </row>
    <row r="36" spans="1:9" x14ac:dyDescent="0.35">
      <c r="A36" s="19" t="s">
        <v>231</v>
      </c>
      <c r="B36" s="101">
        <v>1.97</v>
      </c>
      <c r="C36" s="23">
        <v>-2.85</v>
      </c>
      <c r="D36" s="23">
        <v>-4.7300000000000004</v>
      </c>
      <c r="E36" s="102">
        <v>10.52</v>
      </c>
      <c r="F36" s="23">
        <v>2.2999999999999998</v>
      </c>
      <c r="G36" s="23">
        <v>-2.56</v>
      </c>
      <c r="H36" s="23">
        <v>-4.75</v>
      </c>
      <c r="I36" s="23">
        <v>12.98</v>
      </c>
    </row>
    <row r="37" spans="1:9" x14ac:dyDescent="0.35">
      <c r="A37" s="19" t="s">
        <v>233</v>
      </c>
      <c r="B37" s="101">
        <v>2.9</v>
      </c>
      <c r="C37" s="23">
        <v>5.88</v>
      </c>
      <c r="D37" s="23">
        <v>2.9</v>
      </c>
      <c r="E37" s="102">
        <v>33.229999999999997</v>
      </c>
      <c r="F37" s="23">
        <v>3.36</v>
      </c>
      <c r="G37" s="23">
        <v>5.87</v>
      </c>
      <c r="H37" s="23">
        <v>2.42</v>
      </c>
      <c r="I37" s="23">
        <v>37.42</v>
      </c>
    </row>
    <row r="38" spans="1:9" x14ac:dyDescent="0.35">
      <c r="A38" s="19" t="s">
        <v>251</v>
      </c>
      <c r="B38" s="101">
        <v>-0.75</v>
      </c>
      <c r="C38" s="23">
        <v>-8.75</v>
      </c>
      <c r="D38" s="23">
        <v>-8.06</v>
      </c>
      <c r="E38" s="102">
        <v>-26.87</v>
      </c>
      <c r="F38" s="23">
        <v>0.5</v>
      </c>
      <c r="G38" s="23">
        <v>-4.3</v>
      </c>
      <c r="H38" s="23">
        <v>-4.78</v>
      </c>
      <c r="I38" s="23">
        <v>5.15</v>
      </c>
    </row>
    <row r="39" spans="1:9" x14ac:dyDescent="0.35">
      <c r="A39" s="19" t="s">
        <v>253</v>
      </c>
      <c r="B39" s="101">
        <v>5.38</v>
      </c>
      <c r="C39" s="23">
        <v>5.33</v>
      </c>
      <c r="D39" s="23">
        <v>-0.04</v>
      </c>
      <c r="E39" s="102">
        <v>86.78</v>
      </c>
      <c r="F39" s="23">
        <v>4.3499999999999996</v>
      </c>
      <c r="G39" s="23">
        <v>2.08</v>
      </c>
      <c r="H39" s="23">
        <v>-2.17</v>
      </c>
      <c r="I39" s="23">
        <v>67.09</v>
      </c>
    </row>
    <row r="40" spans="1:9" x14ac:dyDescent="0.35">
      <c r="A40" s="19" t="s">
        <v>259</v>
      </c>
      <c r="B40" s="101">
        <v>0.11</v>
      </c>
      <c r="C40" s="23">
        <v>-4.6500000000000004</v>
      </c>
      <c r="D40" s="23">
        <v>-4.75</v>
      </c>
      <c r="E40" s="102">
        <v>-2.2200000000000002</v>
      </c>
      <c r="F40" s="23">
        <v>0.48</v>
      </c>
      <c r="G40" s="23">
        <v>-3.81</v>
      </c>
      <c r="H40" s="23">
        <v>-4.26</v>
      </c>
      <c r="I40" s="23">
        <v>7.45</v>
      </c>
    </row>
    <row r="41" spans="1:9" x14ac:dyDescent="0.35">
      <c r="A41" s="19" t="s">
        <v>261</v>
      </c>
      <c r="B41" s="101">
        <v>0.54</v>
      </c>
      <c r="C41" s="23">
        <v>-5.33</v>
      </c>
      <c r="D41" s="23">
        <v>-5.83</v>
      </c>
      <c r="E41" s="102">
        <v>6.25</v>
      </c>
      <c r="F41" s="23">
        <v>0.81</v>
      </c>
      <c r="G41" s="23">
        <v>-4.01</v>
      </c>
      <c r="H41" s="23">
        <v>-4.78</v>
      </c>
      <c r="I41" s="23">
        <v>13.1</v>
      </c>
    </row>
    <row r="42" spans="1:9" x14ac:dyDescent="0.35">
      <c r="A42" s="19" t="s">
        <v>279</v>
      </c>
      <c r="B42" s="101">
        <v>5.41</v>
      </c>
      <c r="C42" s="23">
        <v>9.6300000000000008</v>
      </c>
      <c r="D42" s="23">
        <v>4</v>
      </c>
      <c r="E42" s="102">
        <v>59.88</v>
      </c>
      <c r="F42" s="23">
        <v>5.97</v>
      </c>
      <c r="G42" s="23">
        <v>8.32</v>
      </c>
      <c r="H42" s="23">
        <v>2.21</v>
      </c>
      <c r="I42" s="23">
        <v>62.18</v>
      </c>
    </row>
    <row r="43" spans="1:9" x14ac:dyDescent="0.35">
      <c r="A43" s="19" t="s">
        <v>281</v>
      </c>
      <c r="B43" s="101">
        <v>-1.06</v>
      </c>
      <c r="C43" s="23">
        <v>-9.8800000000000008</v>
      </c>
      <c r="D43" s="23">
        <v>-8.91</v>
      </c>
      <c r="E43" s="102">
        <v>-16.5</v>
      </c>
      <c r="F43" s="23">
        <v>1.97</v>
      </c>
      <c r="G43" s="23">
        <v>-4.59</v>
      </c>
      <c r="H43" s="23">
        <v>-6.43</v>
      </c>
      <c r="I43" s="23">
        <v>6.94</v>
      </c>
    </row>
    <row r="44" spans="1:9" x14ac:dyDescent="0.35">
      <c r="A44" s="19" t="s">
        <v>283</v>
      </c>
      <c r="B44" s="101">
        <v>0.42</v>
      </c>
      <c r="C44" s="23">
        <v>-3.85</v>
      </c>
      <c r="D44" s="23">
        <v>-4.25</v>
      </c>
      <c r="E44" s="102">
        <v>0.68</v>
      </c>
      <c r="F44" s="23">
        <v>1.04</v>
      </c>
      <c r="G44" s="23">
        <v>-3.25</v>
      </c>
      <c r="H44" s="23">
        <v>-4.25</v>
      </c>
      <c r="I44" s="23">
        <v>5.94</v>
      </c>
    </row>
    <row r="45" spans="1:9" x14ac:dyDescent="0.35">
      <c r="A45" s="19" t="s">
        <v>303</v>
      </c>
      <c r="B45" s="101">
        <v>1.02</v>
      </c>
      <c r="C45" s="23">
        <v>-4.91</v>
      </c>
      <c r="D45" s="23">
        <v>-5.87</v>
      </c>
      <c r="E45" s="102">
        <v>17.38</v>
      </c>
      <c r="F45" s="23">
        <v>1.03</v>
      </c>
      <c r="G45" s="23">
        <v>-4.88</v>
      </c>
      <c r="H45" s="23">
        <v>-5.86</v>
      </c>
      <c r="I45" s="23">
        <v>17.91</v>
      </c>
    </row>
    <row r="46" spans="1:9" x14ac:dyDescent="0.35">
      <c r="A46" s="19" t="s">
        <v>305</v>
      </c>
      <c r="B46" s="101">
        <v>10.97</v>
      </c>
      <c r="C46" s="23">
        <v>16.170000000000002</v>
      </c>
      <c r="D46" s="23">
        <v>4.6900000000000004</v>
      </c>
      <c r="E46" s="102">
        <v>71.58</v>
      </c>
      <c r="F46" s="23">
        <v>6.77</v>
      </c>
      <c r="G46" s="23">
        <v>8.7200000000000006</v>
      </c>
      <c r="H46" s="23">
        <v>1.82</v>
      </c>
      <c r="I46" s="23">
        <v>43.85</v>
      </c>
    </row>
    <row r="47" spans="1:9" x14ac:dyDescent="0.35">
      <c r="A47" s="19" t="s">
        <v>315</v>
      </c>
      <c r="B47" s="101">
        <v>2.65</v>
      </c>
      <c r="C47" s="23">
        <v>8.64</v>
      </c>
      <c r="D47" s="23">
        <v>5.84</v>
      </c>
      <c r="E47" s="102">
        <v>76.5</v>
      </c>
      <c r="F47" s="23">
        <v>2.17</v>
      </c>
      <c r="G47" s="23">
        <v>6.52</v>
      </c>
      <c r="H47" s="23">
        <v>4.26</v>
      </c>
      <c r="I47" s="23">
        <v>61.63</v>
      </c>
    </row>
    <row r="48" spans="1:9" x14ac:dyDescent="0.35">
      <c r="A48" s="24" t="s">
        <v>766</v>
      </c>
      <c r="B48" s="103">
        <v>0</v>
      </c>
      <c r="C48" s="25">
        <v>0</v>
      </c>
      <c r="D48" s="25">
        <v>0</v>
      </c>
      <c r="E48" s="104">
        <v>0.14000000000000001</v>
      </c>
      <c r="F48" s="25">
        <v>-0.06</v>
      </c>
      <c r="G48" s="25">
        <v>0</v>
      </c>
      <c r="H48" s="25">
        <v>0.06</v>
      </c>
      <c r="I48" s="25">
        <v>-2.0699999999999998</v>
      </c>
    </row>
  </sheetData>
  <mergeCells count="2">
    <mergeCell ref="B3:E3"/>
    <mergeCell ref="F3:I3"/>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48"/>
  <sheetViews>
    <sheetView workbookViewId="0"/>
  </sheetViews>
  <sheetFormatPr defaultColWidth="11" defaultRowHeight="15.5" x14ac:dyDescent="0.35"/>
  <cols>
    <col min="6" max="6" width="17.33203125" customWidth="1"/>
    <col min="7" max="7" width="15.75" customWidth="1"/>
    <col min="8" max="9" width="18.58203125" customWidth="1"/>
  </cols>
  <sheetData>
    <row r="1" spans="1:9" x14ac:dyDescent="0.35">
      <c r="A1" s="122" t="s">
        <v>829</v>
      </c>
    </row>
    <row r="2" spans="1:9" s="18" customFormat="1" x14ac:dyDescent="0.35">
      <c r="A2" s="18" t="s">
        <v>830</v>
      </c>
    </row>
    <row r="3" spans="1:9" x14ac:dyDescent="0.35">
      <c r="A3" s="21"/>
      <c r="B3" s="141" t="s">
        <v>827</v>
      </c>
      <c r="C3" s="142"/>
      <c r="D3" s="142"/>
      <c r="E3" s="143"/>
      <c r="F3" s="144" t="s">
        <v>828</v>
      </c>
      <c r="G3" s="142"/>
      <c r="H3" s="142"/>
      <c r="I3" s="142"/>
    </row>
    <row r="4" spans="1:9" x14ac:dyDescent="0.35">
      <c r="A4" s="19" t="s">
        <v>767</v>
      </c>
      <c r="B4" s="97" t="s">
        <v>764</v>
      </c>
      <c r="C4" s="28" t="s">
        <v>773</v>
      </c>
      <c r="D4" s="28" t="s">
        <v>774</v>
      </c>
      <c r="E4" s="98" t="s">
        <v>765</v>
      </c>
      <c r="F4" s="27" t="s">
        <v>764</v>
      </c>
      <c r="G4" s="20" t="s">
        <v>773</v>
      </c>
      <c r="H4" s="20" t="s">
        <v>774</v>
      </c>
      <c r="I4" s="20" t="s">
        <v>765</v>
      </c>
    </row>
    <row r="5" spans="1:9" x14ac:dyDescent="0.35">
      <c r="A5" s="21" t="s">
        <v>25</v>
      </c>
      <c r="B5" s="99">
        <v>3.14</v>
      </c>
      <c r="C5" s="22">
        <v>2.06</v>
      </c>
      <c r="D5" s="22">
        <v>-1.05</v>
      </c>
      <c r="E5" s="100">
        <v>45.72</v>
      </c>
      <c r="F5" s="22">
        <v>2.59</v>
      </c>
      <c r="G5" s="22">
        <v>4.9400000000000004</v>
      </c>
      <c r="H5" s="22">
        <v>2.2799999999999998</v>
      </c>
      <c r="I5" s="22">
        <v>41.89</v>
      </c>
    </row>
    <row r="6" spans="1:9" x14ac:dyDescent="0.35">
      <c r="A6" s="19" t="s">
        <v>27</v>
      </c>
      <c r="B6" s="101">
        <v>23.47</v>
      </c>
      <c r="C6" s="23">
        <v>25.75</v>
      </c>
      <c r="D6" s="23">
        <v>1.84</v>
      </c>
      <c r="E6" s="102">
        <v>49.94</v>
      </c>
      <c r="F6" s="23">
        <v>10.64</v>
      </c>
      <c r="G6" s="23">
        <v>11.1</v>
      </c>
      <c r="H6" s="23">
        <v>0.42</v>
      </c>
      <c r="I6" s="23">
        <v>22.81</v>
      </c>
    </row>
    <row r="7" spans="1:9" x14ac:dyDescent="0.35">
      <c r="A7" s="19" t="s">
        <v>31</v>
      </c>
      <c r="B7" s="101">
        <v>36.979999999999997</v>
      </c>
      <c r="C7" s="23">
        <v>23.9</v>
      </c>
      <c r="D7" s="23">
        <v>-9.5500000000000007</v>
      </c>
      <c r="E7" s="102">
        <v>25.91</v>
      </c>
      <c r="F7" s="23">
        <v>15.05</v>
      </c>
      <c r="G7" s="23">
        <v>11.16</v>
      </c>
      <c r="H7" s="23">
        <v>-3.38</v>
      </c>
      <c r="I7" s="23">
        <v>10.8</v>
      </c>
    </row>
    <row r="8" spans="1:9" x14ac:dyDescent="0.35">
      <c r="A8" s="19" t="s">
        <v>39</v>
      </c>
      <c r="B8" s="101">
        <v>1.94</v>
      </c>
      <c r="C8" s="23">
        <v>-2.99</v>
      </c>
      <c r="D8" s="23">
        <v>-4.83</v>
      </c>
      <c r="E8" s="102">
        <v>5.88</v>
      </c>
      <c r="F8" s="23">
        <v>1.46</v>
      </c>
      <c r="G8" s="23">
        <v>-1.62</v>
      </c>
      <c r="H8" s="23">
        <v>-3.04</v>
      </c>
      <c r="I8" s="23">
        <v>4.8600000000000003</v>
      </c>
    </row>
    <row r="9" spans="1:9" x14ac:dyDescent="0.35">
      <c r="A9" s="19" t="s">
        <v>47</v>
      </c>
      <c r="B9" s="101">
        <v>3.53</v>
      </c>
      <c r="C9" s="23">
        <v>-0.03</v>
      </c>
      <c r="D9" s="23">
        <v>-3.43</v>
      </c>
      <c r="E9" s="102">
        <v>43.47</v>
      </c>
      <c r="F9" s="23">
        <v>2.2599999999999998</v>
      </c>
      <c r="G9" s="23">
        <v>1.52</v>
      </c>
      <c r="H9" s="23">
        <v>-0.72</v>
      </c>
      <c r="I9" s="23">
        <v>30.31</v>
      </c>
    </row>
    <row r="10" spans="1:9" x14ac:dyDescent="0.35">
      <c r="A10" s="19" t="s">
        <v>57</v>
      </c>
      <c r="B10" s="101">
        <v>45.79</v>
      </c>
      <c r="C10" s="23">
        <v>44.17</v>
      </c>
      <c r="D10" s="23">
        <v>-1.1100000000000001</v>
      </c>
      <c r="E10" s="102">
        <v>348.7</v>
      </c>
      <c r="F10" s="23">
        <v>9.15</v>
      </c>
      <c r="G10" s="23">
        <v>5.66</v>
      </c>
      <c r="H10" s="23">
        <v>-3.19</v>
      </c>
      <c r="I10" s="23">
        <v>90.17</v>
      </c>
    </row>
    <row r="11" spans="1:9" x14ac:dyDescent="0.35">
      <c r="A11" s="19" t="s">
        <v>59</v>
      </c>
      <c r="B11" s="101">
        <v>21.11</v>
      </c>
      <c r="C11" s="23">
        <v>23.45</v>
      </c>
      <c r="D11" s="23">
        <v>1.93</v>
      </c>
      <c r="E11" s="102">
        <v>28.64</v>
      </c>
      <c r="F11" s="23">
        <v>7.4</v>
      </c>
      <c r="G11" s="23">
        <v>7.77</v>
      </c>
      <c r="H11" s="23">
        <v>0.35</v>
      </c>
      <c r="I11" s="23">
        <v>8.89</v>
      </c>
    </row>
    <row r="12" spans="1:9" x14ac:dyDescent="0.35">
      <c r="A12" s="19" t="s">
        <v>63</v>
      </c>
      <c r="B12" s="101">
        <v>0.42</v>
      </c>
      <c r="C12" s="23">
        <v>-6.65</v>
      </c>
      <c r="D12" s="23">
        <v>-7.04</v>
      </c>
      <c r="E12" s="102">
        <v>15.98</v>
      </c>
      <c r="F12" s="23">
        <v>0.36</v>
      </c>
      <c r="G12" s="23">
        <v>-3.84</v>
      </c>
      <c r="H12" s="23">
        <v>-4.1900000000000004</v>
      </c>
      <c r="I12" s="23">
        <v>17.420000000000002</v>
      </c>
    </row>
    <row r="13" spans="1:9" x14ac:dyDescent="0.35">
      <c r="A13" s="19" t="s">
        <v>81</v>
      </c>
      <c r="B13" s="101">
        <v>4.4000000000000004</v>
      </c>
      <c r="C13" s="23">
        <v>-1.7</v>
      </c>
      <c r="D13" s="23">
        <v>-5.85</v>
      </c>
      <c r="E13" s="102">
        <v>2.72</v>
      </c>
      <c r="F13" s="23">
        <v>2.73</v>
      </c>
      <c r="G13" s="23">
        <v>-0.78</v>
      </c>
      <c r="H13" s="23">
        <v>-3.41</v>
      </c>
      <c r="I13" s="23">
        <v>1.96</v>
      </c>
    </row>
    <row r="14" spans="1:9" x14ac:dyDescent="0.35">
      <c r="A14" s="19" t="s">
        <v>83</v>
      </c>
      <c r="B14" s="101">
        <v>10.75</v>
      </c>
      <c r="C14" s="23">
        <v>2.37</v>
      </c>
      <c r="D14" s="23">
        <v>-7.56</v>
      </c>
      <c r="E14" s="102">
        <v>49.74</v>
      </c>
      <c r="F14" s="23">
        <v>8.1199999999999992</v>
      </c>
      <c r="G14" s="23">
        <v>4.3</v>
      </c>
      <c r="H14" s="23">
        <v>-3.53</v>
      </c>
      <c r="I14" s="23">
        <v>42.65</v>
      </c>
    </row>
    <row r="15" spans="1:9" x14ac:dyDescent="0.35">
      <c r="A15" s="19" t="s">
        <v>85</v>
      </c>
      <c r="B15" s="101">
        <v>26.71</v>
      </c>
      <c r="C15" s="23">
        <v>17.829999999999998</v>
      </c>
      <c r="D15" s="23">
        <v>-7.01</v>
      </c>
      <c r="E15" s="102">
        <v>33.54</v>
      </c>
      <c r="F15" s="23">
        <v>12.13</v>
      </c>
      <c r="G15" s="23">
        <v>11.05</v>
      </c>
      <c r="H15" s="23">
        <v>-0.96</v>
      </c>
      <c r="I15" s="23">
        <v>18.100000000000001</v>
      </c>
    </row>
    <row r="16" spans="1:9" x14ac:dyDescent="0.35">
      <c r="A16" s="19" t="s">
        <v>91</v>
      </c>
      <c r="B16" s="101">
        <v>53.11</v>
      </c>
      <c r="C16" s="23">
        <v>54.94</v>
      </c>
      <c r="D16" s="23">
        <v>1.2</v>
      </c>
      <c r="E16" s="102">
        <v>72.2</v>
      </c>
      <c r="F16" s="23">
        <v>10.69</v>
      </c>
      <c r="G16" s="23">
        <v>8.43</v>
      </c>
      <c r="H16" s="23">
        <v>-2.0499999999999998</v>
      </c>
      <c r="I16" s="23">
        <v>11.51</v>
      </c>
    </row>
    <row r="17" spans="1:9" x14ac:dyDescent="0.35">
      <c r="A17" s="19" t="s">
        <v>99</v>
      </c>
      <c r="B17" s="101">
        <v>6.53</v>
      </c>
      <c r="C17" s="23">
        <v>4.05</v>
      </c>
      <c r="D17" s="23">
        <v>-2.3199999999999998</v>
      </c>
      <c r="E17" s="102">
        <v>18.39</v>
      </c>
      <c r="F17" s="23">
        <v>4.5199999999999996</v>
      </c>
      <c r="G17" s="23">
        <v>5.39</v>
      </c>
      <c r="H17" s="23">
        <v>0.84</v>
      </c>
      <c r="I17" s="23">
        <v>14.44</v>
      </c>
    </row>
    <row r="18" spans="1:9" x14ac:dyDescent="0.35">
      <c r="A18" s="19" t="s">
        <v>101</v>
      </c>
      <c r="B18" s="101">
        <v>18.420000000000002</v>
      </c>
      <c r="C18" s="23">
        <v>10.56</v>
      </c>
      <c r="D18" s="23">
        <v>-6.64</v>
      </c>
      <c r="E18" s="102">
        <v>42.91</v>
      </c>
      <c r="F18" s="23">
        <v>12.44</v>
      </c>
      <c r="G18" s="23">
        <v>9.0500000000000007</v>
      </c>
      <c r="H18" s="23">
        <v>-3.02</v>
      </c>
      <c r="I18" s="23">
        <v>32.79</v>
      </c>
    </row>
    <row r="19" spans="1:9" x14ac:dyDescent="0.35">
      <c r="A19" s="19" t="s">
        <v>103</v>
      </c>
      <c r="B19" s="101">
        <v>12.82</v>
      </c>
      <c r="C19" s="23">
        <v>4.2300000000000004</v>
      </c>
      <c r="D19" s="23">
        <v>-7.62</v>
      </c>
      <c r="E19" s="102">
        <v>30.6</v>
      </c>
      <c r="F19" s="23">
        <v>8.56</v>
      </c>
      <c r="G19" s="23">
        <v>5.96</v>
      </c>
      <c r="H19" s="23">
        <v>-2.39</v>
      </c>
      <c r="I19" s="23">
        <v>24.48</v>
      </c>
    </row>
    <row r="20" spans="1:9" x14ac:dyDescent="0.35">
      <c r="A20" s="19" t="s">
        <v>107</v>
      </c>
      <c r="B20" s="101">
        <v>11.21</v>
      </c>
      <c r="C20" s="23">
        <v>2.76</v>
      </c>
      <c r="D20" s="23">
        <v>-7.59</v>
      </c>
      <c r="E20" s="102">
        <v>12.52</v>
      </c>
      <c r="F20" s="23">
        <v>6.71</v>
      </c>
      <c r="G20" s="23">
        <v>3.48</v>
      </c>
      <c r="H20" s="23">
        <v>-3.03</v>
      </c>
      <c r="I20" s="23">
        <v>9.01</v>
      </c>
    </row>
    <row r="21" spans="1:9" x14ac:dyDescent="0.35">
      <c r="A21" s="19" t="s">
        <v>111</v>
      </c>
      <c r="B21" s="101">
        <v>27.52</v>
      </c>
      <c r="C21" s="23">
        <v>24.67</v>
      </c>
      <c r="D21" s="23">
        <v>-2.23</v>
      </c>
      <c r="E21" s="102">
        <v>129.58000000000001</v>
      </c>
      <c r="F21" s="23">
        <v>6.93</v>
      </c>
      <c r="G21" s="23">
        <v>2.37</v>
      </c>
      <c r="H21" s="23">
        <v>-4.2699999999999996</v>
      </c>
      <c r="I21" s="23">
        <v>35.340000000000003</v>
      </c>
    </row>
    <row r="22" spans="1:9" x14ac:dyDescent="0.35">
      <c r="A22" s="19" t="s">
        <v>123</v>
      </c>
      <c r="B22" s="101">
        <v>5.42</v>
      </c>
      <c r="C22" s="23">
        <v>-1.5</v>
      </c>
      <c r="D22" s="23">
        <v>-6.56</v>
      </c>
      <c r="E22" s="102">
        <v>4.7300000000000004</v>
      </c>
      <c r="F22" s="23">
        <v>2.63</v>
      </c>
      <c r="G22" s="23">
        <v>-0.79</v>
      </c>
      <c r="H22" s="23">
        <v>-3.33</v>
      </c>
      <c r="I22" s="23">
        <v>2.5299999999999998</v>
      </c>
    </row>
    <row r="23" spans="1:9" x14ac:dyDescent="0.35">
      <c r="A23" s="19" t="s">
        <v>135</v>
      </c>
      <c r="B23" s="101">
        <v>5.0999999999999996</v>
      </c>
      <c r="C23" s="23">
        <v>-3.97</v>
      </c>
      <c r="D23" s="23">
        <v>-8.6300000000000008</v>
      </c>
      <c r="E23" s="102">
        <v>22.24</v>
      </c>
      <c r="F23" s="23">
        <v>3.41</v>
      </c>
      <c r="G23" s="23">
        <v>-2.78</v>
      </c>
      <c r="H23" s="23">
        <v>-5.98</v>
      </c>
      <c r="I23" s="23">
        <v>15.58</v>
      </c>
    </row>
    <row r="24" spans="1:9" x14ac:dyDescent="0.35">
      <c r="A24" s="19" t="s">
        <v>139</v>
      </c>
      <c r="B24" s="101">
        <v>13.61</v>
      </c>
      <c r="C24" s="23">
        <v>1.2</v>
      </c>
      <c r="D24" s="23">
        <v>-10.92</v>
      </c>
      <c r="E24" s="102">
        <v>9.2200000000000006</v>
      </c>
      <c r="F24" s="23">
        <v>7.93</v>
      </c>
      <c r="G24" s="23">
        <v>1.74</v>
      </c>
      <c r="H24" s="23">
        <v>-5.74</v>
      </c>
      <c r="I24" s="23">
        <v>6.66</v>
      </c>
    </row>
    <row r="25" spans="1:9" x14ac:dyDescent="0.35">
      <c r="A25" s="19" t="s">
        <v>141</v>
      </c>
      <c r="B25" s="101">
        <v>1.29</v>
      </c>
      <c r="C25" s="23">
        <v>0.71</v>
      </c>
      <c r="D25" s="23">
        <v>-0.56999999999999995</v>
      </c>
      <c r="E25" s="102">
        <v>15.1</v>
      </c>
      <c r="F25" s="23">
        <v>1.24</v>
      </c>
      <c r="G25" s="23">
        <v>1.58</v>
      </c>
      <c r="H25" s="23">
        <v>0.34</v>
      </c>
      <c r="I25" s="23">
        <v>15.26</v>
      </c>
    </row>
    <row r="26" spans="1:9" x14ac:dyDescent="0.35">
      <c r="A26" s="19" t="s">
        <v>143</v>
      </c>
      <c r="B26" s="101">
        <v>2.27</v>
      </c>
      <c r="C26" s="23">
        <v>-0.12</v>
      </c>
      <c r="D26" s="23">
        <v>-2.33</v>
      </c>
      <c r="E26" s="102">
        <v>10.11</v>
      </c>
      <c r="F26" s="23">
        <v>1.49</v>
      </c>
      <c r="G26" s="23">
        <v>0.87</v>
      </c>
      <c r="H26" s="23">
        <v>-0.61</v>
      </c>
      <c r="I26" s="23">
        <v>7.15</v>
      </c>
    </row>
    <row r="27" spans="1:9" x14ac:dyDescent="0.35">
      <c r="A27" s="19" t="s">
        <v>145</v>
      </c>
      <c r="B27" s="101">
        <v>32.06</v>
      </c>
      <c r="C27" s="23">
        <v>7.03</v>
      </c>
      <c r="D27" s="23">
        <v>-18.95</v>
      </c>
      <c r="E27" s="102">
        <v>19.7</v>
      </c>
      <c r="F27" s="23">
        <v>17.41</v>
      </c>
      <c r="G27" s="23">
        <v>6.89</v>
      </c>
      <c r="H27" s="23">
        <v>-8.9600000000000009</v>
      </c>
      <c r="I27" s="23">
        <v>15.22</v>
      </c>
    </row>
    <row r="28" spans="1:9" x14ac:dyDescent="0.35">
      <c r="A28" s="19" t="s">
        <v>151</v>
      </c>
      <c r="B28" s="101">
        <v>5.85</v>
      </c>
      <c r="C28" s="23">
        <v>-0.6</v>
      </c>
      <c r="D28" s="23">
        <v>-6.1</v>
      </c>
      <c r="E28" s="102">
        <v>11.48</v>
      </c>
      <c r="F28" s="23">
        <v>3.49</v>
      </c>
      <c r="G28" s="23">
        <v>0.84</v>
      </c>
      <c r="H28" s="23">
        <v>-2.56</v>
      </c>
      <c r="I28" s="23">
        <v>7.89</v>
      </c>
    </row>
    <row r="29" spans="1:9" x14ac:dyDescent="0.35">
      <c r="A29" s="19" t="s">
        <v>157</v>
      </c>
      <c r="B29" s="101">
        <v>2.95</v>
      </c>
      <c r="C29" s="23">
        <v>-3.6</v>
      </c>
      <c r="D29" s="23">
        <v>-6.36</v>
      </c>
      <c r="E29" s="102">
        <v>3.27</v>
      </c>
      <c r="F29" s="23">
        <v>3.02</v>
      </c>
      <c r="G29" s="23">
        <v>-1.81</v>
      </c>
      <c r="H29" s="23">
        <v>-4.68</v>
      </c>
      <c r="I29" s="23">
        <v>5.42</v>
      </c>
    </row>
    <row r="30" spans="1:9" x14ac:dyDescent="0.35">
      <c r="A30" s="19" t="s">
        <v>169</v>
      </c>
      <c r="B30" s="101">
        <v>2.0299999999999998</v>
      </c>
      <c r="C30" s="23">
        <v>-0.4</v>
      </c>
      <c r="D30" s="23">
        <v>-2.39</v>
      </c>
      <c r="E30" s="102">
        <v>1.03</v>
      </c>
      <c r="F30" s="23">
        <v>1.31</v>
      </c>
      <c r="G30" s="23">
        <v>0.72</v>
      </c>
      <c r="H30" s="23">
        <v>-0.57999999999999996</v>
      </c>
      <c r="I30" s="23">
        <v>0.86</v>
      </c>
    </row>
    <row r="31" spans="1:9" x14ac:dyDescent="0.35">
      <c r="A31" s="19" t="s">
        <v>183</v>
      </c>
      <c r="B31" s="101">
        <v>28.94</v>
      </c>
      <c r="C31" s="23">
        <v>19.63</v>
      </c>
      <c r="D31" s="23">
        <v>-7.22</v>
      </c>
      <c r="E31" s="102">
        <v>24.26</v>
      </c>
      <c r="F31" s="23">
        <v>15.04</v>
      </c>
      <c r="G31" s="23">
        <v>9.74</v>
      </c>
      <c r="H31" s="23">
        <v>-4.6100000000000003</v>
      </c>
      <c r="I31" s="23">
        <v>12.13</v>
      </c>
    </row>
    <row r="32" spans="1:9" x14ac:dyDescent="0.35">
      <c r="A32" s="19" t="s">
        <v>185</v>
      </c>
      <c r="B32" s="101">
        <v>17.78</v>
      </c>
      <c r="C32" s="23">
        <v>1.49</v>
      </c>
      <c r="D32" s="23">
        <v>-13.83</v>
      </c>
      <c r="E32" s="102">
        <v>1.54</v>
      </c>
      <c r="F32" s="23">
        <v>9.56</v>
      </c>
      <c r="G32" s="23">
        <v>0.64</v>
      </c>
      <c r="H32" s="23">
        <v>-8.15</v>
      </c>
      <c r="I32" s="23">
        <v>0.68</v>
      </c>
    </row>
    <row r="33" spans="1:9" x14ac:dyDescent="0.35">
      <c r="A33" s="19" t="s">
        <v>187</v>
      </c>
      <c r="B33" s="101">
        <v>33.5</v>
      </c>
      <c r="C33" s="23">
        <v>30.15</v>
      </c>
      <c r="D33" s="23">
        <v>-2.5099999999999998</v>
      </c>
      <c r="E33" s="102">
        <v>69.540000000000006</v>
      </c>
      <c r="F33" s="23">
        <v>11.13</v>
      </c>
      <c r="G33" s="23">
        <v>7.55</v>
      </c>
      <c r="H33" s="23">
        <v>-3.22</v>
      </c>
      <c r="I33" s="23">
        <v>23.56</v>
      </c>
    </row>
    <row r="34" spans="1:9" x14ac:dyDescent="0.35">
      <c r="A34" s="19" t="s">
        <v>199</v>
      </c>
      <c r="B34" s="101">
        <v>6.51</v>
      </c>
      <c r="C34" s="23">
        <v>-9.39</v>
      </c>
      <c r="D34" s="23">
        <v>-14.93</v>
      </c>
      <c r="E34" s="102">
        <v>47.01</v>
      </c>
      <c r="F34" s="23">
        <v>3.67</v>
      </c>
      <c r="G34" s="23">
        <v>-5.76</v>
      </c>
      <c r="H34" s="23">
        <v>-9.1</v>
      </c>
      <c r="I34" s="23">
        <v>29.63</v>
      </c>
    </row>
    <row r="35" spans="1:9" x14ac:dyDescent="0.35">
      <c r="A35" s="19" t="s">
        <v>205</v>
      </c>
      <c r="B35" s="101">
        <v>21.02</v>
      </c>
      <c r="C35" s="23">
        <v>5.39</v>
      </c>
      <c r="D35" s="23">
        <v>-12.91</v>
      </c>
      <c r="E35" s="102">
        <v>10.39</v>
      </c>
      <c r="F35" s="23">
        <v>11.36</v>
      </c>
      <c r="G35" s="23">
        <v>4.1900000000000004</v>
      </c>
      <c r="H35" s="23">
        <v>-6.44</v>
      </c>
      <c r="I35" s="23">
        <v>7.14</v>
      </c>
    </row>
    <row r="36" spans="1:9" x14ac:dyDescent="0.35">
      <c r="A36" s="19" t="s">
        <v>231</v>
      </c>
      <c r="B36" s="101">
        <v>48.03</v>
      </c>
      <c r="C36" s="23">
        <v>55.16</v>
      </c>
      <c r="D36" s="23">
        <v>4.82</v>
      </c>
      <c r="E36" s="102">
        <v>100.25</v>
      </c>
      <c r="F36" s="23">
        <v>10.91</v>
      </c>
      <c r="G36" s="23">
        <v>12.57</v>
      </c>
      <c r="H36" s="23">
        <v>1.49</v>
      </c>
      <c r="I36" s="23">
        <v>23.63</v>
      </c>
    </row>
    <row r="37" spans="1:9" x14ac:dyDescent="0.35">
      <c r="A37" s="19" t="s">
        <v>233</v>
      </c>
      <c r="B37" s="101">
        <v>18.850000000000001</v>
      </c>
      <c r="C37" s="23">
        <v>9.4499999999999993</v>
      </c>
      <c r="D37" s="23">
        <v>-7.92</v>
      </c>
      <c r="E37" s="102">
        <v>91.52</v>
      </c>
      <c r="F37" s="23">
        <v>6.81</v>
      </c>
      <c r="G37" s="23">
        <v>2.46</v>
      </c>
      <c r="H37" s="23">
        <v>-4.07</v>
      </c>
      <c r="I37" s="23">
        <v>38.19</v>
      </c>
    </row>
    <row r="38" spans="1:9" x14ac:dyDescent="0.35">
      <c r="A38" s="19" t="s">
        <v>251</v>
      </c>
      <c r="B38" s="101">
        <v>9.48</v>
      </c>
      <c r="C38" s="23">
        <v>6.09</v>
      </c>
      <c r="D38" s="23">
        <v>-3.1</v>
      </c>
      <c r="E38" s="102">
        <v>91.79</v>
      </c>
      <c r="F38" s="23">
        <v>5.92</v>
      </c>
      <c r="G38" s="23">
        <v>4.26</v>
      </c>
      <c r="H38" s="23">
        <v>-1.57</v>
      </c>
      <c r="I38" s="23">
        <v>61.22</v>
      </c>
    </row>
    <row r="39" spans="1:9" x14ac:dyDescent="0.35">
      <c r="A39" s="19" t="s">
        <v>253</v>
      </c>
      <c r="B39" s="101">
        <v>10.92</v>
      </c>
      <c r="C39" s="23">
        <v>7.85</v>
      </c>
      <c r="D39" s="23">
        <v>-2.77</v>
      </c>
      <c r="E39" s="102">
        <v>18.45</v>
      </c>
      <c r="F39" s="23">
        <v>6.54</v>
      </c>
      <c r="G39" s="23">
        <v>4.6100000000000003</v>
      </c>
      <c r="H39" s="23">
        <v>-1.81</v>
      </c>
      <c r="I39" s="23">
        <v>11.27</v>
      </c>
    </row>
    <row r="40" spans="1:9" x14ac:dyDescent="0.35">
      <c r="A40" s="19" t="s">
        <v>259</v>
      </c>
      <c r="B40" s="101">
        <v>1.73</v>
      </c>
      <c r="C40" s="23">
        <v>-5.65</v>
      </c>
      <c r="D40" s="23">
        <v>-7.25</v>
      </c>
      <c r="E40" s="102">
        <v>10.06</v>
      </c>
      <c r="F40" s="23">
        <v>1.46</v>
      </c>
      <c r="G40" s="23">
        <v>-2.54</v>
      </c>
      <c r="H40" s="23">
        <v>-3.95</v>
      </c>
      <c r="I40" s="23">
        <v>10.45</v>
      </c>
    </row>
    <row r="41" spans="1:9" x14ac:dyDescent="0.35">
      <c r="A41" s="19" t="s">
        <v>261</v>
      </c>
      <c r="B41" s="101">
        <v>1.47</v>
      </c>
      <c r="C41" s="23">
        <v>-4.6500000000000004</v>
      </c>
      <c r="D41" s="23">
        <v>-6.03</v>
      </c>
      <c r="E41" s="102">
        <v>9.36</v>
      </c>
      <c r="F41" s="23">
        <v>0.98</v>
      </c>
      <c r="G41" s="23">
        <v>-1.99</v>
      </c>
      <c r="H41" s="23">
        <v>-2.94</v>
      </c>
      <c r="I41" s="23">
        <v>6.89</v>
      </c>
    </row>
    <row r="42" spans="1:9" x14ac:dyDescent="0.35">
      <c r="A42" s="19" t="s">
        <v>279</v>
      </c>
      <c r="B42" s="101">
        <v>5.57</v>
      </c>
      <c r="C42" s="23">
        <v>-4.6500000000000004</v>
      </c>
      <c r="D42" s="23">
        <v>-9.68</v>
      </c>
      <c r="E42" s="102">
        <v>1.87</v>
      </c>
      <c r="F42" s="23">
        <v>4.8499999999999996</v>
      </c>
      <c r="G42" s="23">
        <v>-1.54</v>
      </c>
      <c r="H42" s="23">
        <v>-6.09</v>
      </c>
      <c r="I42" s="23">
        <v>3.53</v>
      </c>
    </row>
    <row r="43" spans="1:9" x14ac:dyDescent="0.35">
      <c r="A43" s="19" t="s">
        <v>281</v>
      </c>
      <c r="B43" s="101">
        <v>8.14</v>
      </c>
      <c r="C43" s="23">
        <v>-0.87</v>
      </c>
      <c r="D43" s="23">
        <v>-8.33</v>
      </c>
      <c r="E43" s="102">
        <v>9.2200000000000006</v>
      </c>
      <c r="F43" s="23">
        <v>5.36</v>
      </c>
      <c r="G43" s="23">
        <v>-0.1</v>
      </c>
      <c r="H43" s="23">
        <v>-5.18</v>
      </c>
      <c r="I43" s="23">
        <v>6.83</v>
      </c>
    </row>
    <row r="44" spans="1:9" x14ac:dyDescent="0.35">
      <c r="A44" s="19" t="s">
        <v>283</v>
      </c>
      <c r="B44" s="101">
        <v>15.68</v>
      </c>
      <c r="C44" s="23">
        <v>3.86</v>
      </c>
      <c r="D44" s="23">
        <v>-10.210000000000001</v>
      </c>
      <c r="E44" s="102">
        <v>25.74</v>
      </c>
      <c r="F44" s="23">
        <v>9.3000000000000007</v>
      </c>
      <c r="G44" s="23">
        <v>5.53</v>
      </c>
      <c r="H44" s="23">
        <v>-3.45</v>
      </c>
      <c r="I44" s="23">
        <v>19.3</v>
      </c>
    </row>
    <row r="45" spans="1:9" x14ac:dyDescent="0.35">
      <c r="A45" s="19" t="s">
        <v>303</v>
      </c>
      <c r="B45" s="101">
        <v>3.41</v>
      </c>
      <c r="C45" s="23">
        <v>-2.11</v>
      </c>
      <c r="D45" s="23">
        <v>-5.34</v>
      </c>
      <c r="E45" s="102">
        <v>14.37</v>
      </c>
      <c r="F45" s="23">
        <v>2.3199999999999998</v>
      </c>
      <c r="G45" s="23">
        <v>-1.1100000000000001</v>
      </c>
      <c r="H45" s="23">
        <v>-3.35</v>
      </c>
      <c r="I45" s="23">
        <v>10.39</v>
      </c>
    </row>
    <row r="46" spans="1:9" x14ac:dyDescent="0.35">
      <c r="A46" s="19" t="s">
        <v>305</v>
      </c>
      <c r="B46" s="101">
        <v>2.89</v>
      </c>
      <c r="C46" s="23">
        <v>-3.76</v>
      </c>
      <c r="D46" s="23">
        <v>-6.46</v>
      </c>
      <c r="E46" s="102">
        <v>-0.88</v>
      </c>
      <c r="F46" s="23">
        <v>2.64</v>
      </c>
      <c r="G46" s="23">
        <v>-0.82</v>
      </c>
      <c r="H46" s="23">
        <v>-3.37</v>
      </c>
      <c r="I46" s="23">
        <v>0.16</v>
      </c>
    </row>
    <row r="47" spans="1:9" x14ac:dyDescent="0.35">
      <c r="A47" s="19" t="s">
        <v>315</v>
      </c>
      <c r="B47" s="101">
        <v>11.32</v>
      </c>
      <c r="C47" s="23">
        <v>6.54</v>
      </c>
      <c r="D47" s="23">
        <v>-4.3</v>
      </c>
      <c r="E47" s="102">
        <v>168.95</v>
      </c>
      <c r="F47" s="23">
        <v>3.35</v>
      </c>
      <c r="G47" s="23">
        <v>2.39</v>
      </c>
      <c r="H47" s="23">
        <v>-0.94</v>
      </c>
      <c r="I47" s="23">
        <v>57.67</v>
      </c>
    </row>
    <row r="48" spans="1:9" x14ac:dyDescent="0.35">
      <c r="A48" s="24" t="s">
        <v>766</v>
      </c>
      <c r="B48" s="103">
        <v>-0.33</v>
      </c>
      <c r="C48" s="25">
        <v>0</v>
      </c>
      <c r="D48" s="25">
        <v>0.33</v>
      </c>
      <c r="E48" s="104">
        <v>-17.32</v>
      </c>
      <c r="F48" s="25">
        <v>-0.2</v>
      </c>
      <c r="G48" s="25">
        <v>0</v>
      </c>
      <c r="H48" s="25">
        <v>0.2</v>
      </c>
      <c r="I48" s="25">
        <v>-10.23</v>
      </c>
    </row>
  </sheetData>
  <mergeCells count="2">
    <mergeCell ref="B3:E3"/>
    <mergeCell ref="F3:I3"/>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48"/>
  <sheetViews>
    <sheetView workbookViewId="0"/>
  </sheetViews>
  <sheetFormatPr defaultColWidth="11" defaultRowHeight="15.5" x14ac:dyDescent="0.35"/>
  <cols>
    <col min="2" max="2" width="16.25" customWidth="1"/>
    <col min="3" max="4" width="17.25" customWidth="1"/>
    <col min="5" max="5" width="17.83203125" customWidth="1"/>
    <col min="6" max="6" width="16.33203125" customWidth="1"/>
    <col min="7" max="7" width="18" customWidth="1"/>
    <col min="8" max="8" width="22.08203125" customWidth="1"/>
    <col min="9" max="9" width="23.33203125" customWidth="1"/>
  </cols>
  <sheetData>
    <row r="1" spans="1:9" x14ac:dyDescent="0.35">
      <c r="A1" s="122" t="s">
        <v>831</v>
      </c>
    </row>
    <row r="2" spans="1:9" s="18" customFormat="1" x14ac:dyDescent="0.35">
      <c r="A2" s="18" t="s">
        <v>832</v>
      </c>
    </row>
    <row r="3" spans="1:9" x14ac:dyDescent="0.35">
      <c r="A3" s="21"/>
      <c r="B3" s="141" t="s">
        <v>827</v>
      </c>
      <c r="C3" s="142"/>
      <c r="D3" s="142"/>
      <c r="E3" s="143"/>
      <c r="F3" s="144" t="s">
        <v>828</v>
      </c>
      <c r="G3" s="142"/>
      <c r="H3" s="142"/>
      <c r="I3" s="142"/>
    </row>
    <row r="4" spans="1:9" x14ac:dyDescent="0.35">
      <c r="A4" s="19" t="s">
        <v>767</v>
      </c>
      <c r="B4" s="97" t="s">
        <v>764</v>
      </c>
      <c r="C4" s="28" t="s">
        <v>773</v>
      </c>
      <c r="D4" s="28" t="s">
        <v>774</v>
      </c>
      <c r="E4" s="98" t="s">
        <v>765</v>
      </c>
      <c r="F4" s="27" t="s">
        <v>764</v>
      </c>
      <c r="G4" s="20" t="s">
        <v>773</v>
      </c>
      <c r="H4" s="20" t="s">
        <v>774</v>
      </c>
      <c r="I4" s="20" t="s">
        <v>765</v>
      </c>
    </row>
    <row r="5" spans="1:9" x14ac:dyDescent="0.35">
      <c r="A5" s="21" t="s">
        <v>25</v>
      </c>
      <c r="B5" s="99">
        <v>6.16</v>
      </c>
      <c r="C5" s="22">
        <v>12.71</v>
      </c>
      <c r="D5" s="22">
        <v>6.17</v>
      </c>
      <c r="E5" s="100">
        <v>35.840000000000003</v>
      </c>
      <c r="F5" s="22">
        <v>6.15</v>
      </c>
      <c r="G5" s="22">
        <v>12.59</v>
      </c>
      <c r="H5" s="22">
        <v>6.06</v>
      </c>
      <c r="I5" s="22">
        <v>35.700000000000003</v>
      </c>
    </row>
    <row r="6" spans="1:9" x14ac:dyDescent="0.35">
      <c r="A6" s="19" t="s">
        <v>27</v>
      </c>
      <c r="B6" s="101">
        <v>5.79</v>
      </c>
      <c r="C6" s="23">
        <v>1.35</v>
      </c>
      <c r="D6" s="23">
        <v>-4.2</v>
      </c>
      <c r="E6" s="102">
        <v>21.36</v>
      </c>
      <c r="F6" s="23">
        <v>6</v>
      </c>
      <c r="G6" s="23">
        <v>1.1200000000000001</v>
      </c>
      <c r="H6" s="23">
        <v>-4.5999999999999996</v>
      </c>
      <c r="I6" s="23">
        <v>21.71</v>
      </c>
    </row>
    <row r="7" spans="1:9" x14ac:dyDescent="0.35">
      <c r="A7" s="19" t="s">
        <v>31</v>
      </c>
      <c r="B7" s="101">
        <v>9.7899999999999991</v>
      </c>
      <c r="C7" s="23">
        <v>3.15</v>
      </c>
      <c r="D7" s="23">
        <v>-6.04</v>
      </c>
      <c r="E7" s="102">
        <v>24.69</v>
      </c>
      <c r="F7" s="23">
        <v>9.81</v>
      </c>
      <c r="G7" s="23">
        <v>3.02</v>
      </c>
      <c r="H7" s="23">
        <v>-6.18</v>
      </c>
      <c r="I7" s="23">
        <v>24.57</v>
      </c>
    </row>
    <row r="8" spans="1:9" x14ac:dyDescent="0.35">
      <c r="A8" s="19" t="s">
        <v>39</v>
      </c>
      <c r="B8" s="101">
        <v>0.59</v>
      </c>
      <c r="C8" s="23">
        <v>-4.26</v>
      </c>
      <c r="D8" s="23">
        <v>-4.82</v>
      </c>
      <c r="E8" s="102">
        <v>-1.84</v>
      </c>
      <c r="F8" s="23">
        <v>1.49</v>
      </c>
      <c r="G8" s="23">
        <v>-3.66</v>
      </c>
      <c r="H8" s="23">
        <v>-5.07</v>
      </c>
      <c r="I8" s="23">
        <v>2.78</v>
      </c>
    </row>
    <row r="9" spans="1:9" x14ac:dyDescent="0.35">
      <c r="A9" s="19" t="s">
        <v>47</v>
      </c>
      <c r="B9" s="101">
        <v>1.1599999999999999</v>
      </c>
      <c r="C9" s="23">
        <v>-3.53</v>
      </c>
      <c r="D9" s="23">
        <v>-4.63</v>
      </c>
      <c r="E9" s="102">
        <v>22.06</v>
      </c>
      <c r="F9" s="23">
        <v>1.1200000000000001</v>
      </c>
      <c r="G9" s="23">
        <v>-3.61</v>
      </c>
      <c r="H9" s="23">
        <v>-4.67</v>
      </c>
      <c r="I9" s="23">
        <v>21.24</v>
      </c>
    </row>
    <row r="10" spans="1:9" x14ac:dyDescent="0.35">
      <c r="A10" s="19" t="s">
        <v>57</v>
      </c>
      <c r="B10" s="101">
        <v>23.16</v>
      </c>
      <c r="C10" s="23">
        <v>22.75</v>
      </c>
      <c r="D10" s="23">
        <v>-0.34</v>
      </c>
      <c r="E10" s="102">
        <v>103.55</v>
      </c>
      <c r="F10" s="23">
        <v>16.739999999999998</v>
      </c>
      <c r="G10" s="23">
        <v>13.81</v>
      </c>
      <c r="H10" s="23">
        <v>-2.5099999999999998</v>
      </c>
      <c r="I10" s="23">
        <v>74.98</v>
      </c>
    </row>
    <row r="11" spans="1:9" x14ac:dyDescent="0.35">
      <c r="A11" s="19" t="s">
        <v>59</v>
      </c>
      <c r="B11" s="101">
        <v>5.19</v>
      </c>
      <c r="C11" s="23">
        <v>1.91</v>
      </c>
      <c r="D11" s="23">
        <v>-3.12</v>
      </c>
      <c r="E11" s="102">
        <v>37.119999999999997</v>
      </c>
      <c r="F11" s="23">
        <v>5.0599999999999996</v>
      </c>
      <c r="G11" s="23">
        <v>1.85</v>
      </c>
      <c r="H11" s="23">
        <v>-3.06</v>
      </c>
      <c r="I11" s="23">
        <v>36.270000000000003</v>
      </c>
    </row>
    <row r="12" spans="1:9" x14ac:dyDescent="0.35">
      <c r="A12" s="19" t="s">
        <v>63</v>
      </c>
      <c r="B12" s="101">
        <v>0.69</v>
      </c>
      <c r="C12" s="23">
        <v>1.59</v>
      </c>
      <c r="D12" s="23">
        <v>0.89</v>
      </c>
      <c r="E12" s="102">
        <v>52.32</v>
      </c>
      <c r="F12" s="23">
        <v>0.7</v>
      </c>
      <c r="G12" s="23">
        <v>1.34</v>
      </c>
      <c r="H12" s="23">
        <v>0.64</v>
      </c>
      <c r="I12" s="23">
        <v>52.16</v>
      </c>
    </row>
    <row r="13" spans="1:9" x14ac:dyDescent="0.35">
      <c r="A13" s="19" t="s">
        <v>81</v>
      </c>
      <c r="B13" s="101">
        <v>1.93</v>
      </c>
      <c r="C13" s="23">
        <v>-0.77</v>
      </c>
      <c r="D13" s="23">
        <v>-2.65</v>
      </c>
      <c r="E13" s="102">
        <v>7.79</v>
      </c>
      <c r="F13" s="23">
        <v>2.48</v>
      </c>
      <c r="G13" s="23">
        <v>-0.96</v>
      </c>
      <c r="H13" s="23">
        <v>-3.36</v>
      </c>
      <c r="I13" s="23">
        <v>9.8800000000000008</v>
      </c>
    </row>
    <row r="14" spans="1:9" x14ac:dyDescent="0.35">
      <c r="A14" s="19" t="s">
        <v>83</v>
      </c>
      <c r="B14" s="101">
        <v>7.04</v>
      </c>
      <c r="C14" s="23">
        <v>2.48</v>
      </c>
      <c r="D14" s="23">
        <v>-4.26</v>
      </c>
      <c r="E14" s="102">
        <v>28.91</v>
      </c>
      <c r="F14" s="23">
        <v>7.17</v>
      </c>
      <c r="G14" s="23">
        <v>2.2200000000000002</v>
      </c>
      <c r="H14" s="23">
        <v>-4.62</v>
      </c>
      <c r="I14" s="23">
        <v>28.97</v>
      </c>
    </row>
    <row r="15" spans="1:9" x14ac:dyDescent="0.35">
      <c r="A15" s="19" t="s">
        <v>85</v>
      </c>
      <c r="B15" s="101">
        <v>4.41</v>
      </c>
      <c r="C15" s="23">
        <v>0.28000000000000003</v>
      </c>
      <c r="D15" s="23">
        <v>-3.96</v>
      </c>
      <c r="E15" s="102">
        <v>29.21</v>
      </c>
      <c r="F15" s="23">
        <v>4.51</v>
      </c>
      <c r="G15" s="23">
        <v>0.05</v>
      </c>
      <c r="H15" s="23">
        <v>-4.26</v>
      </c>
      <c r="I15" s="23">
        <v>29.44</v>
      </c>
    </row>
    <row r="16" spans="1:9" x14ac:dyDescent="0.35">
      <c r="A16" s="19" t="s">
        <v>91</v>
      </c>
      <c r="B16" s="101">
        <v>4.26</v>
      </c>
      <c r="C16" s="23">
        <v>-1.96</v>
      </c>
      <c r="D16" s="23">
        <v>-5.96</v>
      </c>
      <c r="E16" s="102">
        <v>13.83</v>
      </c>
      <c r="F16" s="23">
        <v>4.2699999999999996</v>
      </c>
      <c r="G16" s="23">
        <v>-2.11</v>
      </c>
      <c r="H16" s="23">
        <v>-6.12</v>
      </c>
      <c r="I16" s="23">
        <v>13.71</v>
      </c>
    </row>
    <row r="17" spans="1:9" x14ac:dyDescent="0.35">
      <c r="A17" s="19" t="s">
        <v>99</v>
      </c>
      <c r="B17" s="101">
        <v>2.84</v>
      </c>
      <c r="C17" s="23">
        <v>-1.41</v>
      </c>
      <c r="D17" s="23">
        <v>-4.1399999999999997</v>
      </c>
      <c r="E17" s="102">
        <v>32.68</v>
      </c>
      <c r="F17" s="23">
        <v>2.69</v>
      </c>
      <c r="G17" s="23">
        <v>-1.36</v>
      </c>
      <c r="H17" s="23">
        <v>-3.94</v>
      </c>
      <c r="I17" s="23">
        <v>30.98</v>
      </c>
    </row>
    <row r="18" spans="1:9" x14ac:dyDescent="0.35">
      <c r="A18" s="19" t="s">
        <v>101</v>
      </c>
      <c r="B18" s="101">
        <v>6.42</v>
      </c>
      <c r="C18" s="23">
        <v>1.1200000000000001</v>
      </c>
      <c r="D18" s="23">
        <v>-4.9800000000000004</v>
      </c>
      <c r="E18" s="102">
        <v>19.940000000000001</v>
      </c>
      <c r="F18" s="23">
        <v>6.64</v>
      </c>
      <c r="G18" s="23">
        <v>0.93</v>
      </c>
      <c r="H18" s="23">
        <v>-5.36</v>
      </c>
      <c r="I18" s="23">
        <v>20.239999999999998</v>
      </c>
    </row>
    <row r="19" spans="1:9" x14ac:dyDescent="0.35">
      <c r="A19" s="19" t="s">
        <v>103</v>
      </c>
      <c r="B19" s="101">
        <v>4.09</v>
      </c>
      <c r="C19" s="23">
        <v>0.17</v>
      </c>
      <c r="D19" s="23">
        <v>-3.76</v>
      </c>
      <c r="E19" s="102">
        <v>27.93</v>
      </c>
      <c r="F19" s="23">
        <v>4.25</v>
      </c>
      <c r="G19" s="23">
        <v>-0.06</v>
      </c>
      <c r="H19" s="23">
        <v>-4.13</v>
      </c>
      <c r="I19" s="23">
        <v>28.6</v>
      </c>
    </row>
    <row r="20" spans="1:9" x14ac:dyDescent="0.35">
      <c r="A20" s="19" t="s">
        <v>107</v>
      </c>
      <c r="B20" s="101">
        <v>4.2699999999999996</v>
      </c>
      <c r="C20" s="23">
        <v>0.3</v>
      </c>
      <c r="D20" s="23">
        <v>-3.81</v>
      </c>
      <c r="E20" s="102">
        <v>30.55</v>
      </c>
      <c r="F20" s="23">
        <v>4.29</v>
      </c>
      <c r="G20" s="23">
        <v>0.16</v>
      </c>
      <c r="H20" s="23">
        <v>-3.96</v>
      </c>
      <c r="I20" s="23">
        <v>30.48</v>
      </c>
    </row>
    <row r="21" spans="1:9" x14ac:dyDescent="0.35">
      <c r="A21" s="19" t="s">
        <v>111</v>
      </c>
      <c r="B21" s="101">
        <v>5.43</v>
      </c>
      <c r="C21" s="23">
        <v>2.64</v>
      </c>
      <c r="D21" s="23">
        <v>-2.64</v>
      </c>
      <c r="E21" s="102">
        <v>41.15</v>
      </c>
      <c r="F21" s="23">
        <v>5.33</v>
      </c>
      <c r="G21" s="23">
        <v>2.5</v>
      </c>
      <c r="H21" s="23">
        <v>-2.68</v>
      </c>
      <c r="I21" s="23">
        <v>40.35</v>
      </c>
    </row>
    <row r="22" spans="1:9" x14ac:dyDescent="0.35">
      <c r="A22" s="19" t="s">
        <v>123</v>
      </c>
      <c r="B22" s="101">
        <v>-0.26</v>
      </c>
      <c r="C22" s="23">
        <v>-3.94</v>
      </c>
      <c r="D22" s="23">
        <v>-3.69</v>
      </c>
      <c r="E22" s="102">
        <v>-7.12</v>
      </c>
      <c r="F22" s="23">
        <v>0.51</v>
      </c>
      <c r="G22" s="23">
        <v>-2.29</v>
      </c>
      <c r="H22" s="23">
        <v>-2.79</v>
      </c>
      <c r="I22" s="23">
        <v>1.91</v>
      </c>
    </row>
    <row r="23" spans="1:9" x14ac:dyDescent="0.35">
      <c r="A23" s="19" t="s">
        <v>135</v>
      </c>
      <c r="B23" s="101">
        <v>-1.59</v>
      </c>
      <c r="C23" s="23">
        <v>-11.24</v>
      </c>
      <c r="D23" s="23">
        <v>-9.81</v>
      </c>
      <c r="E23" s="102">
        <v>-16.98</v>
      </c>
      <c r="F23" s="23">
        <v>1.71</v>
      </c>
      <c r="G23" s="23">
        <v>-3.9</v>
      </c>
      <c r="H23" s="23">
        <v>-5.52</v>
      </c>
      <c r="I23" s="23">
        <v>4.78</v>
      </c>
    </row>
    <row r="24" spans="1:9" x14ac:dyDescent="0.35">
      <c r="A24" s="19" t="s">
        <v>139</v>
      </c>
      <c r="B24" s="101">
        <v>10.39</v>
      </c>
      <c r="C24" s="23">
        <v>4.0199999999999996</v>
      </c>
      <c r="D24" s="23">
        <v>-5.77</v>
      </c>
      <c r="E24" s="102">
        <v>27.23</v>
      </c>
      <c r="F24" s="23">
        <v>10.5</v>
      </c>
      <c r="G24" s="23">
        <v>3.76</v>
      </c>
      <c r="H24" s="23">
        <v>-6.1</v>
      </c>
      <c r="I24" s="23">
        <v>27.08</v>
      </c>
    </row>
    <row r="25" spans="1:9" x14ac:dyDescent="0.35">
      <c r="A25" s="19" t="s">
        <v>141</v>
      </c>
      <c r="B25" s="101">
        <v>3.61</v>
      </c>
      <c r="C25" s="23">
        <v>5.63</v>
      </c>
      <c r="D25" s="23">
        <v>1.95</v>
      </c>
      <c r="E25" s="102">
        <v>46.7</v>
      </c>
      <c r="F25" s="23">
        <v>3.66</v>
      </c>
      <c r="G25" s="23">
        <v>5.49</v>
      </c>
      <c r="H25" s="23">
        <v>1.76</v>
      </c>
      <c r="I25" s="23">
        <v>47.11</v>
      </c>
    </row>
    <row r="26" spans="1:9" x14ac:dyDescent="0.35">
      <c r="A26" s="19" t="s">
        <v>143</v>
      </c>
      <c r="B26" s="101">
        <v>1</v>
      </c>
      <c r="C26" s="23">
        <v>-1.39</v>
      </c>
      <c r="D26" s="23">
        <v>-2.37</v>
      </c>
      <c r="E26" s="102">
        <v>30.03</v>
      </c>
      <c r="F26" s="23">
        <v>0.99</v>
      </c>
      <c r="G26" s="23">
        <v>-1.38</v>
      </c>
      <c r="H26" s="23">
        <v>-2.35</v>
      </c>
      <c r="I26" s="23">
        <v>29.53</v>
      </c>
    </row>
    <row r="27" spans="1:9" x14ac:dyDescent="0.35">
      <c r="A27" s="19" t="s">
        <v>145</v>
      </c>
      <c r="B27" s="101">
        <v>37.92</v>
      </c>
      <c r="C27" s="23">
        <v>25.28</v>
      </c>
      <c r="D27" s="23">
        <v>-9.16</v>
      </c>
      <c r="E27" s="102">
        <v>56.6</v>
      </c>
      <c r="F27" s="23">
        <v>26.46</v>
      </c>
      <c r="G27" s="23">
        <v>13.82</v>
      </c>
      <c r="H27" s="23">
        <v>-9.99</v>
      </c>
      <c r="I27" s="23">
        <v>37.770000000000003</v>
      </c>
    </row>
    <row r="28" spans="1:9" x14ac:dyDescent="0.35">
      <c r="A28" s="19" t="s">
        <v>151</v>
      </c>
      <c r="B28" s="101">
        <v>1.61</v>
      </c>
      <c r="C28" s="23">
        <v>-3.01</v>
      </c>
      <c r="D28" s="23">
        <v>-4.55</v>
      </c>
      <c r="E28" s="102">
        <v>17.8</v>
      </c>
      <c r="F28" s="23">
        <v>1.68</v>
      </c>
      <c r="G28" s="23">
        <v>-3.22</v>
      </c>
      <c r="H28" s="23">
        <v>-4.8099999999999996</v>
      </c>
      <c r="I28" s="23">
        <v>18.329999999999998</v>
      </c>
    </row>
    <row r="29" spans="1:9" x14ac:dyDescent="0.35">
      <c r="A29" s="19" t="s">
        <v>157</v>
      </c>
      <c r="B29" s="101">
        <v>3</v>
      </c>
      <c r="C29" s="23">
        <v>4.58</v>
      </c>
      <c r="D29" s="23">
        <v>1.53</v>
      </c>
      <c r="E29" s="102">
        <v>62.82</v>
      </c>
      <c r="F29" s="23">
        <v>3</v>
      </c>
      <c r="G29" s="23">
        <v>4.3600000000000003</v>
      </c>
      <c r="H29" s="23">
        <v>1.33</v>
      </c>
      <c r="I29" s="23">
        <v>62.36</v>
      </c>
    </row>
    <row r="30" spans="1:9" x14ac:dyDescent="0.35">
      <c r="A30" s="19" t="s">
        <v>169</v>
      </c>
      <c r="B30" s="101">
        <v>1.4</v>
      </c>
      <c r="C30" s="23">
        <v>-5.29</v>
      </c>
      <c r="D30" s="23">
        <v>-6.6</v>
      </c>
      <c r="E30" s="102">
        <v>11.44</v>
      </c>
      <c r="F30" s="23">
        <v>1.82</v>
      </c>
      <c r="G30" s="23">
        <v>-4.01</v>
      </c>
      <c r="H30" s="23">
        <v>-5.73</v>
      </c>
      <c r="I30" s="23">
        <v>18.329999999999998</v>
      </c>
    </row>
    <row r="31" spans="1:9" x14ac:dyDescent="0.35">
      <c r="A31" s="19" t="s">
        <v>183</v>
      </c>
      <c r="B31" s="101">
        <v>0.81</v>
      </c>
      <c r="C31" s="23">
        <v>-2.62</v>
      </c>
      <c r="D31" s="23">
        <v>-3.4</v>
      </c>
      <c r="E31" s="102">
        <v>-0.53</v>
      </c>
      <c r="F31" s="23">
        <v>1.59</v>
      </c>
      <c r="G31" s="23">
        <v>-2.76</v>
      </c>
      <c r="H31" s="23">
        <v>-4.28</v>
      </c>
      <c r="I31" s="23">
        <v>1.56</v>
      </c>
    </row>
    <row r="32" spans="1:9" x14ac:dyDescent="0.35">
      <c r="A32" s="19" t="s">
        <v>185</v>
      </c>
      <c r="B32" s="101">
        <v>17.27</v>
      </c>
      <c r="C32" s="23">
        <v>8.5</v>
      </c>
      <c r="D32" s="23">
        <v>-7.48</v>
      </c>
      <c r="E32" s="102">
        <v>12.24</v>
      </c>
      <c r="F32" s="23">
        <v>17.420000000000002</v>
      </c>
      <c r="G32" s="23">
        <v>8.3000000000000007</v>
      </c>
      <c r="H32" s="23">
        <v>-7.76</v>
      </c>
      <c r="I32" s="23">
        <v>12.07</v>
      </c>
    </row>
    <row r="33" spans="1:9" x14ac:dyDescent="0.35">
      <c r="A33" s="19" t="s">
        <v>187</v>
      </c>
      <c r="B33" s="101">
        <v>1.29</v>
      </c>
      <c r="C33" s="23">
        <v>-3.47</v>
      </c>
      <c r="D33" s="23">
        <v>-4.7</v>
      </c>
      <c r="E33" s="102">
        <v>2.1800000000000002</v>
      </c>
      <c r="F33" s="23">
        <v>1.69</v>
      </c>
      <c r="G33" s="23">
        <v>-3.48</v>
      </c>
      <c r="H33" s="23">
        <v>-5.08</v>
      </c>
      <c r="I33" s="23">
        <v>3.67</v>
      </c>
    </row>
    <row r="34" spans="1:9" x14ac:dyDescent="0.35">
      <c r="A34" s="19" t="s">
        <v>199</v>
      </c>
      <c r="B34" s="101">
        <v>27.32</v>
      </c>
      <c r="C34" s="23">
        <v>30.01</v>
      </c>
      <c r="D34" s="23">
        <v>2.12</v>
      </c>
      <c r="E34" s="102">
        <v>258.08</v>
      </c>
      <c r="F34" s="23">
        <v>12.36</v>
      </c>
      <c r="G34" s="23">
        <v>7.74</v>
      </c>
      <c r="H34" s="23">
        <v>-4.1100000000000003</v>
      </c>
      <c r="I34" s="23">
        <v>121.2</v>
      </c>
    </row>
    <row r="35" spans="1:9" x14ac:dyDescent="0.35">
      <c r="A35" s="19" t="s">
        <v>205</v>
      </c>
      <c r="B35" s="101">
        <v>2.86</v>
      </c>
      <c r="C35" s="23">
        <v>-4.47</v>
      </c>
      <c r="D35" s="23">
        <v>-7.12</v>
      </c>
      <c r="E35" s="102">
        <v>1.52</v>
      </c>
      <c r="F35" s="23">
        <v>4</v>
      </c>
      <c r="G35" s="23">
        <v>-3.47</v>
      </c>
      <c r="H35" s="23">
        <v>-7.17</v>
      </c>
      <c r="I35" s="23">
        <v>4.57</v>
      </c>
    </row>
    <row r="36" spans="1:9" x14ac:dyDescent="0.35">
      <c r="A36" s="19" t="s">
        <v>231</v>
      </c>
      <c r="B36" s="101">
        <v>10.31</v>
      </c>
      <c r="C36" s="23">
        <v>4.4400000000000004</v>
      </c>
      <c r="D36" s="23">
        <v>-5.32</v>
      </c>
      <c r="E36" s="102">
        <v>21.97</v>
      </c>
      <c r="F36" s="23">
        <v>10.28</v>
      </c>
      <c r="G36" s="23">
        <v>4.2300000000000004</v>
      </c>
      <c r="H36" s="23">
        <v>-5.49</v>
      </c>
      <c r="I36" s="23">
        <v>21.71</v>
      </c>
    </row>
    <row r="37" spans="1:9" x14ac:dyDescent="0.35">
      <c r="A37" s="19" t="s">
        <v>233</v>
      </c>
      <c r="B37" s="101">
        <v>6.86</v>
      </c>
      <c r="C37" s="23">
        <v>9.35</v>
      </c>
      <c r="D37" s="23">
        <v>2.33</v>
      </c>
      <c r="E37" s="102">
        <v>26.21</v>
      </c>
      <c r="F37" s="23">
        <v>6.75</v>
      </c>
      <c r="G37" s="23">
        <v>9.19</v>
      </c>
      <c r="H37" s="23">
        <v>2.29</v>
      </c>
      <c r="I37" s="23">
        <v>25.78</v>
      </c>
    </row>
    <row r="38" spans="1:9" x14ac:dyDescent="0.35">
      <c r="A38" s="19" t="s">
        <v>251</v>
      </c>
      <c r="B38" s="101">
        <v>2.4700000000000002</v>
      </c>
      <c r="C38" s="23">
        <v>-1.96</v>
      </c>
      <c r="D38" s="23">
        <v>-4.32</v>
      </c>
      <c r="E38" s="102">
        <v>15.95</v>
      </c>
      <c r="F38" s="23">
        <v>2.67</v>
      </c>
      <c r="G38" s="23">
        <v>-2.37</v>
      </c>
      <c r="H38" s="23">
        <v>-4.91</v>
      </c>
      <c r="I38" s="23">
        <v>16.8</v>
      </c>
    </row>
    <row r="39" spans="1:9" x14ac:dyDescent="0.35">
      <c r="A39" s="19" t="s">
        <v>253</v>
      </c>
      <c r="B39" s="101">
        <v>7.04</v>
      </c>
      <c r="C39" s="23">
        <v>5.89</v>
      </c>
      <c r="D39" s="23">
        <v>-1.08</v>
      </c>
      <c r="E39" s="102">
        <v>53.56</v>
      </c>
      <c r="F39" s="23">
        <v>7.08</v>
      </c>
      <c r="G39" s="23">
        <v>5.76</v>
      </c>
      <c r="H39" s="23">
        <v>-1.23</v>
      </c>
      <c r="I39" s="23">
        <v>53.56</v>
      </c>
    </row>
    <row r="40" spans="1:9" x14ac:dyDescent="0.35">
      <c r="A40" s="19" t="s">
        <v>259</v>
      </c>
      <c r="B40" s="101">
        <v>2.74</v>
      </c>
      <c r="C40" s="23">
        <v>1.17</v>
      </c>
      <c r="D40" s="23">
        <v>-1.53</v>
      </c>
      <c r="E40" s="102">
        <v>21.73</v>
      </c>
      <c r="F40" s="23">
        <v>2.99</v>
      </c>
      <c r="G40" s="23">
        <v>0.81</v>
      </c>
      <c r="H40" s="23">
        <v>-2.11</v>
      </c>
      <c r="I40" s="23">
        <v>23.07</v>
      </c>
    </row>
    <row r="41" spans="1:9" x14ac:dyDescent="0.35">
      <c r="A41" s="19" t="s">
        <v>261</v>
      </c>
      <c r="B41" s="101">
        <v>0.36</v>
      </c>
      <c r="C41" s="23">
        <v>-5.86</v>
      </c>
      <c r="D41" s="23">
        <v>-6.2</v>
      </c>
      <c r="E41" s="102">
        <v>0.53</v>
      </c>
      <c r="F41" s="23">
        <v>0.91</v>
      </c>
      <c r="G41" s="23">
        <v>-2.72</v>
      </c>
      <c r="H41" s="23">
        <v>-3.6</v>
      </c>
      <c r="I41" s="23">
        <v>5.89</v>
      </c>
    </row>
    <row r="42" spans="1:9" x14ac:dyDescent="0.35">
      <c r="A42" s="19" t="s">
        <v>279</v>
      </c>
      <c r="B42" s="101">
        <v>7.02</v>
      </c>
      <c r="C42" s="23">
        <v>2.7</v>
      </c>
      <c r="D42" s="23">
        <v>-4.04</v>
      </c>
      <c r="E42" s="102">
        <v>28.39</v>
      </c>
      <c r="F42" s="23">
        <v>7.28</v>
      </c>
      <c r="G42" s="23">
        <v>2.4900000000000002</v>
      </c>
      <c r="H42" s="23">
        <v>-4.47</v>
      </c>
      <c r="I42" s="23">
        <v>28.86</v>
      </c>
    </row>
    <row r="43" spans="1:9" x14ac:dyDescent="0.35">
      <c r="A43" s="19" t="s">
        <v>281</v>
      </c>
      <c r="B43" s="101">
        <v>-1.73</v>
      </c>
      <c r="C43" s="23">
        <v>-10.58</v>
      </c>
      <c r="D43" s="23">
        <v>-9.01</v>
      </c>
      <c r="E43" s="102">
        <v>-16.09</v>
      </c>
      <c r="F43" s="23">
        <v>2.2200000000000002</v>
      </c>
      <c r="G43" s="23">
        <v>-4.3899999999999997</v>
      </c>
      <c r="H43" s="23">
        <v>-6.46</v>
      </c>
      <c r="I43" s="23">
        <v>3.12</v>
      </c>
    </row>
    <row r="44" spans="1:9" x14ac:dyDescent="0.35">
      <c r="A44" s="19" t="s">
        <v>283</v>
      </c>
      <c r="B44" s="101">
        <v>5.73</v>
      </c>
      <c r="C44" s="23">
        <v>2.83</v>
      </c>
      <c r="D44" s="23">
        <v>-2.74</v>
      </c>
      <c r="E44" s="102">
        <v>32.65</v>
      </c>
      <c r="F44" s="23">
        <v>5.84</v>
      </c>
      <c r="G44" s="23">
        <v>2.59</v>
      </c>
      <c r="H44" s="23">
        <v>-3.07</v>
      </c>
      <c r="I44" s="23">
        <v>32.85</v>
      </c>
    </row>
    <row r="45" spans="1:9" x14ac:dyDescent="0.35">
      <c r="A45" s="19" t="s">
        <v>303</v>
      </c>
      <c r="B45" s="101">
        <v>-0.01</v>
      </c>
      <c r="C45" s="23">
        <v>-7.49</v>
      </c>
      <c r="D45" s="23">
        <v>-7.48</v>
      </c>
      <c r="E45" s="102">
        <v>-9.0299999999999994</v>
      </c>
      <c r="F45" s="23">
        <v>1.25</v>
      </c>
      <c r="G45" s="23">
        <v>-4.0199999999999996</v>
      </c>
      <c r="H45" s="23">
        <v>-5.21</v>
      </c>
      <c r="I45" s="23">
        <v>10.14</v>
      </c>
    </row>
    <row r="46" spans="1:9" x14ac:dyDescent="0.35">
      <c r="A46" s="19" t="s">
        <v>305</v>
      </c>
      <c r="B46" s="101">
        <v>7.31</v>
      </c>
      <c r="C46" s="23">
        <v>5.37</v>
      </c>
      <c r="D46" s="23">
        <v>-1.81</v>
      </c>
      <c r="E46" s="102">
        <v>45.4</v>
      </c>
      <c r="F46" s="23">
        <v>7.3</v>
      </c>
      <c r="G46" s="23">
        <v>5.08</v>
      </c>
      <c r="H46" s="23">
        <v>-2.06</v>
      </c>
      <c r="I46" s="23">
        <v>44.94</v>
      </c>
    </row>
    <row r="47" spans="1:9" x14ac:dyDescent="0.35">
      <c r="A47" s="19" t="s">
        <v>315</v>
      </c>
      <c r="B47" s="101">
        <v>5.15</v>
      </c>
      <c r="C47" s="23">
        <v>5.18</v>
      </c>
      <c r="D47" s="23">
        <v>0.03</v>
      </c>
      <c r="E47" s="102">
        <v>119.16</v>
      </c>
      <c r="F47" s="23">
        <v>3.91</v>
      </c>
      <c r="G47" s="23">
        <v>4.87</v>
      </c>
      <c r="H47" s="23">
        <v>0.92</v>
      </c>
      <c r="I47" s="23">
        <v>93.86</v>
      </c>
    </row>
    <row r="48" spans="1:9" x14ac:dyDescent="0.35">
      <c r="A48" s="24" t="s">
        <v>766</v>
      </c>
      <c r="B48" s="103">
        <v>-0.26</v>
      </c>
      <c r="C48" s="25">
        <v>0</v>
      </c>
      <c r="D48" s="25">
        <v>0.26</v>
      </c>
      <c r="E48" s="104">
        <v>-2.72</v>
      </c>
      <c r="F48" s="25">
        <v>-0.3</v>
      </c>
      <c r="G48" s="25">
        <v>0</v>
      </c>
      <c r="H48" s="25">
        <v>0.3</v>
      </c>
      <c r="I48" s="25">
        <v>-3.2</v>
      </c>
    </row>
  </sheetData>
  <mergeCells count="2">
    <mergeCell ref="B3:E3"/>
    <mergeCell ref="F3:I3"/>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48"/>
  <sheetViews>
    <sheetView workbookViewId="0"/>
  </sheetViews>
  <sheetFormatPr defaultColWidth="11" defaultRowHeight="15.5" x14ac:dyDescent="0.35"/>
  <cols>
    <col min="2" max="2" width="14.5" customWidth="1"/>
    <col min="3" max="3" width="18" customWidth="1"/>
    <col min="4" max="4" width="19.08203125" customWidth="1"/>
    <col min="5" max="5" width="17.83203125" customWidth="1"/>
    <col min="6" max="6" width="15.58203125" customWidth="1"/>
    <col min="7" max="7" width="19.25" customWidth="1"/>
    <col min="8" max="8" width="19.75" customWidth="1"/>
    <col min="9" max="9" width="18.75" customWidth="1"/>
  </cols>
  <sheetData>
    <row r="1" spans="1:9" x14ac:dyDescent="0.35">
      <c r="A1" s="122" t="s">
        <v>833</v>
      </c>
    </row>
    <row r="2" spans="1:9" s="18" customFormat="1" x14ac:dyDescent="0.35">
      <c r="A2" s="18" t="s">
        <v>834</v>
      </c>
    </row>
    <row r="3" spans="1:9" x14ac:dyDescent="0.35">
      <c r="A3" s="21"/>
      <c r="B3" s="141" t="s">
        <v>827</v>
      </c>
      <c r="C3" s="142"/>
      <c r="D3" s="142"/>
      <c r="E3" s="143"/>
      <c r="F3" s="144" t="s">
        <v>828</v>
      </c>
      <c r="G3" s="142"/>
      <c r="H3" s="142"/>
      <c r="I3" s="142"/>
    </row>
    <row r="4" spans="1:9" x14ac:dyDescent="0.35">
      <c r="A4" s="19" t="s">
        <v>767</v>
      </c>
      <c r="B4" s="97" t="s">
        <v>764</v>
      </c>
      <c r="C4" s="28" t="s">
        <v>773</v>
      </c>
      <c r="D4" s="28" t="s">
        <v>774</v>
      </c>
      <c r="E4" s="98" t="s">
        <v>765</v>
      </c>
      <c r="F4" s="27" t="s">
        <v>764</v>
      </c>
      <c r="G4" s="20" t="s">
        <v>773</v>
      </c>
      <c r="H4" s="20" t="s">
        <v>774</v>
      </c>
      <c r="I4" s="20" t="s">
        <v>765</v>
      </c>
    </row>
    <row r="5" spans="1:9" x14ac:dyDescent="0.35">
      <c r="A5" s="21" t="s">
        <v>25</v>
      </c>
      <c r="B5" s="99">
        <v>4.0199999999999996</v>
      </c>
      <c r="C5" s="22">
        <v>11.74</v>
      </c>
      <c r="D5" s="22">
        <v>7.42</v>
      </c>
      <c r="E5" s="100">
        <v>202.66</v>
      </c>
      <c r="F5" s="22">
        <v>2.06</v>
      </c>
      <c r="G5" s="22">
        <v>3.71</v>
      </c>
      <c r="H5" s="22">
        <v>1.62</v>
      </c>
      <c r="I5" s="22">
        <v>98.24</v>
      </c>
    </row>
    <row r="6" spans="1:9" x14ac:dyDescent="0.35">
      <c r="A6" s="19" t="s">
        <v>27</v>
      </c>
      <c r="B6" s="101">
        <v>-0.7</v>
      </c>
      <c r="C6" s="23">
        <v>-8.39</v>
      </c>
      <c r="D6" s="23">
        <v>-7.74</v>
      </c>
      <c r="E6" s="102">
        <v>-17.309999999999999</v>
      </c>
      <c r="F6" s="23">
        <v>0.53</v>
      </c>
      <c r="G6" s="23">
        <v>-4.53</v>
      </c>
      <c r="H6" s="23">
        <v>-5.03</v>
      </c>
      <c r="I6" s="23">
        <v>2.91</v>
      </c>
    </row>
    <row r="7" spans="1:9" x14ac:dyDescent="0.35">
      <c r="A7" s="19" t="s">
        <v>31</v>
      </c>
      <c r="B7" s="101">
        <v>1.77</v>
      </c>
      <c r="C7" s="23">
        <v>-3.55</v>
      </c>
      <c r="D7" s="23">
        <v>-5.24</v>
      </c>
      <c r="E7" s="102">
        <v>10.9</v>
      </c>
      <c r="F7" s="23">
        <v>2.2200000000000002</v>
      </c>
      <c r="G7" s="23">
        <v>-3.46</v>
      </c>
      <c r="H7" s="23">
        <v>-5.56</v>
      </c>
      <c r="I7" s="23">
        <v>14.44</v>
      </c>
    </row>
    <row r="8" spans="1:9" x14ac:dyDescent="0.35">
      <c r="A8" s="19" t="s">
        <v>39</v>
      </c>
      <c r="B8" s="101">
        <v>-1.24</v>
      </c>
      <c r="C8" s="23">
        <v>-11.43</v>
      </c>
      <c r="D8" s="23">
        <v>-10.31</v>
      </c>
      <c r="E8" s="102">
        <v>-25.24</v>
      </c>
      <c r="F8" s="23">
        <v>0.85</v>
      </c>
      <c r="G8" s="23">
        <v>-4.66</v>
      </c>
      <c r="H8" s="23">
        <v>-5.46</v>
      </c>
      <c r="I8" s="23">
        <v>5.39</v>
      </c>
    </row>
    <row r="9" spans="1:9" x14ac:dyDescent="0.35">
      <c r="A9" s="19" t="s">
        <v>47</v>
      </c>
      <c r="B9" s="101">
        <v>1.19</v>
      </c>
      <c r="C9" s="23">
        <v>-0.75</v>
      </c>
      <c r="D9" s="23">
        <v>-1.92</v>
      </c>
      <c r="E9" s="102">
        <v>60.39</v>
      </c>
      <c r="F9" s="23">
        <v>1.05</v>
      </c>
      <c r="G9" s="23">
        <v>-0.01</v>
      </c>
      <c r="H9" s="23">
        <v>-1.05</v>
      </c>
      <c r="I9" s="23">
        <v>54.5</v>
      </c>
    </row>
    <row r="10" spans="1:9" x14ac:dyDescent="0.35">
      <c r="A10" s="19" t="s">
        <v>57</v>
      </c>
      <c r="B10" s="101">
        <v>8.07</v>
      </c>
      <c r="C10" s="23">
        <v>11.27</v>
      </c>
      <c r="D10" s="23">
        <v>2.96</v>
      </c>
      <c r="E10" s="102">
        <v>196.11</v>
      </c>
      <c r="F10" s="23">
        <v>5.12</v>
      </c>
      <c r="G10" s="23">
        <v>3.82</v>
      </c>
      <c r="H10" s="23">
        <v>-1.24</v>
      </c>
      <c r="I10" s="23">
        <v>120.46</v>
      </c>
    </row>
    <row r="11" spans="1:9" x14ac:dyDescent="0.35">
      <c r="A11" s="19" t="s">
        <v>59</v>
      </c>
      <c r="B11" s="101">
        <v>-0.3</v>
      </c>
      <c r="C11" s="23">
        <v>-8.81</v>
      </c>
      <c r="D11" s="23">
        <v>-8.5299999999999994</v>
      </c>
      <c r="E11" s="102">
        <v>-10.44</v>
      </c>
      <c r="F11" s="23">
        <v>0.82</v>
      </c>
      <c r="G11" s="23">
        <v>-4.0999999999999996</v>
      </c>
      <c r="H11" s="23">
        <v>-4.88</v>
      </c>
      <c r="I11" s="23">
        <v>6.9</v>
      </c>
    </row>
    <row r="12" spans="1:9" x14ac:dyDescent="0.35">
      <c r="A12" s="19" t="s">
        <v>63</v>
      </c>
      <c r="B12" s="101">
        <v>1.17</v>
      </c>
      <c r="C12" s="23">
        <v>4.0199999999999996</v>
      </c>
      <c r="D12" s="23">
        <v>2.82</v>
      </c>
      <c r="E12" s="102">
        <v>68.260000000000005</v>
      </c>
      <c r="F12" s="23">
        <v>0.9</v>
      </c>
      <c r="G12" s="23">
        <v>5.36</v>
      </c>
      <c r="H12" s="23">
        <v>4.42</v>
      </c>
      <c r="I12" s="23">
        <v>54.83</v>
      </c>
    </row>
    <row r="13" spans="1:9" x14ac:dyDescent="0.35">
      <c r="A13" s="19" t="s">
        <v>81</v>
      </c>
      <c r="B13" s="101">
        <v>-2.25</v>
      </c>
      <c r="C13" s="23">
        <v>-15.09</v>
      </c>
      <c r="D13" s="23">
        <v>-13.14</v>
      </c>
      <c r="E13" s="102">
        <v>-30.23</v>
      </c>
      <c r="F13" s="23">
        <v>1.24</v>
      </c>
      <c r="G13" s="23">
        <v>-5.0599999999999996</v>
      </c>
      <c r="H13" s="23">
        <v>-6.22</v>
      </c>
      <c r="I13" s="23">
        <v>4.5199999999999996</v>
      </c>
    </row>
    <row r="14" spans="1:9" x14ac:dyDescent="0.35">
      <c r="A14" s="19" t="s">
        <v>83</v>
      </c>
      <c r="B14" s="101">
        <v>-2.15</v>
      </c>
      <c r="C14" s="23">
        <v>-16.57</v>
      </c>
      <c r="D14" s="23">
        <v>-14.74</v>
      </c>
      <c r="E14" s="102">
        <v>-39.729999999999997</v>
      </c>
      <c r="F14" s="23">
        <v>0.55000000000000004</v>
      </c>
      <c r="G14" s="23">
        <v>-5.14</v>
      </c>
      <c r="H14" s="23">
        <v>-5.66</v>
      </c>
      <c r="I14" s="23">
        <v>2.12</v>
      </c>
    </row>
    <row r="15" spans="1:9" x14ac:dyDescent="0.35">
      <c r="A15" s="19" t="s">
        <v>85</v>
      </c>
      <c r="B15" s="101">
        <v>0.44</v>
      </c>
      <c r="C15" s="23">
        <v>-5.7</v>
      </c>
      <c r="D15" s="23">
        <v>-6.11</v>
      </c>
      <c r="E15" s="102">
        <v>2.79</v>
      </c>
      <c r="F15" s="23">
        <v>0.8</v>
      </c>
      <c r="G15" s="23">
        <v>-5</v>
      </c>
      <c r="H15" s="23">
        <v>-5.76</v>
      </c>
      <c r="I15" s="23">
        <v>8.7799999999999994</v>
      </c>
    </row>
    <row r="16" spans="1:9" x14ac:dyDescent="0.35">
      <c r="A16" s="19" t="s">
        <v>91</v>
      </c>
      <c r="B16" s="101">
        <v>1.81</v>
      </c>
      <c r="C16" s="23">
        <v>-2.94</v>
      </c>
      <c r="D16" s="23">
        <v>-4.66</v>
      </c>
      <c r="E16" s="102">
        <v>16.72</v>
      </c>
      <c r="F16" s="23">
        <v>2.08</v>
      </c>
      <c r="G16" s="23">
        <v>-3.06</v>
      </c>
      <c r="H16" s="23">
        <v>-5.03</v>
      </c>
      <c r="I16" s="23">
        <v>19.510000000000002</v>
      </c>
    </row>
    <row r="17" spans="1:9" x14ac:dyDescent="0.35">
      <c r="A17" s="19" t="s">
        <v>99</v>
      </c>
      <c r="B17" s="101">
        <v>1.68</v>
      </c>
      <c r="C17" s="23">
        <v>3.09</v>
      </c>
      <c r="D17" s="23">
        <v>1.39</v>
      </c>
      <c r="E17" s="102">
        <v>46.92</v>
      </c>
      <c r="F17" s="23">
        <v>1.6</v>
      </c>
      <c r="G17" s="23">
        <v>2.89</v>
      </c>
      <c r="H17" s="23">
        <v>1.27</v>
      </c>
      <c r="I17" s="23">
        <v>44.63</v>
      </c>
    </row>
    <row r="18" spans="1:9" x14ac:dyDescent="0.35">
      <c r="A18" s="19" t="s">
        <v>101</v>
      </c>
      <c r="B18" s="101">
        <v>-2.99</v>
      </c>
      <c r="C18" s="23">
        <v>-14.22</v>
      </c>
      <c r="D18" s="23">
        <v>-11.58</v>
      </c>
      <c r="E18" s="102">
        <v>-32.06</v>
      </c>
      <c r="F18" s="23">
        <v>1.08</v>
      </c>
      <c r="G18" s="23">
        <v>-4.17</v>
      </c>
      <c r="H18" s="23">
        <v>-5.19</v>
      </c>
      <c r="I18" s="23">
        <v>4.01</v>
      </c>
    </row>
    <row r="19" spans="1:9" x14ac:dyDescent="0.35">
      <c r="A19" s="19" t="s">
        <v>103</v>
      </c>
      <c r="B19" s="101">
        <v>-0.55000000000000004</v>
      </c>
      <c r="C19" s="23">
        <v>-12.93</v>
      </c>
      <c r="D19" s="23">
        <v>-12.45</v>
      </c>
      <c r="E19" s="102">
        <v>-20.55</v>
      </c>
      <c r="F19" s="23">
        <v>1.1499999999999999</v>
      </c>
      <c r="G19" s="23">
        <v>-5.39</v>
      </c>
      <c r="H19" s="23">
        <v>-6.47</v>
      </c>
      <c r="I19" s="23">
        <v>12.3</v>
      </c>
    </row>
    <row r="20" spans="1:9" x14ac:dyDescent="0.35">
      <c r="A20" s="19" t="s">
        <v>107</v>
      </c>
      <c r="B20" s="101">
        <v>1.01</v>
      </c>
      <c r="C20" s="23">
        <v>-4.26</v>
      </c>
      <c r="D20" s="23">
        <v>-5.21</v>
      </c>
      <c r="E20" s="102">
        <v>21.26</v>
      </c>
      <c r="F20" s="23">
        <v>1.1000000000000001</v>
      </c>
      <c r="G20" s="23">
        <v>-4.12</v>
      </c>
      <c r="H20" s="23">
        <v>-5.17</v>
      </c>
      <c r="I20" s="23">
        <v>23.84</v>
      </c>
    </row>
    <row r="21" spans="1:9" x14ac:dyDescent="0.35">
      <c r="A21" s="19" t="s">
        <v>111</v>
      </c>
      <c r="B21" s="101">
        <v>0.38</v>
      </c>
      <c r="C21" s="23">
        <v>-8.24</v>
      </c>
      <c r="D21" s="23">
        <v>-8.59</v>
      </c>
      <c r="E21" s="102">
        <v>0.11</v>
      </c>
      <c r="F21" s="23">
        <v>0.86</v>
      </c>
      <c r="G21" s="23">
        <v>-5.25</v>
      </c>
      <c r="H21" s="23">
        <v>-6.06</v>
      </c>
      <c r="I21" s="23">
        <v>13.54</v>
      </c>
    </row>
    <row r="22" spans="1:9" x14ac:dyDescent="0.35">
      <c r="A22" s="19" t="s">
        <v>123</v>
      </c>
      <c r="B22" s="101">
        <v>0.99</v>
      </c>
      <c r="C22" s="23">
        <v>-2.84</v>
      </c>
      <c r="D22" s="23">
        <v>-3.79</v>
      </c>
      <c r="E22" s="102">
        <v>12.09</v>
      </c>
      <c r="F22" s="23">
        <v>1.37</v>
      </c>
      <c r="G22" s="23">
        <v>-2.64</v>
      </c>
      <c r="H22" s="23">
        <v>-3.96</v>
      </c>
      <c r="I22" s="23">
        <v>17.78</v>
      </c>
    </row>
    <row r="23" spans="1:9" x14ac:dyDescent="0.35">
      <c r="A23" s="19" t="s">
        <v>135</v>
      </c>
      <c r="B23" s="101">
        <v>0.12</v>
      </c>
      <c r="C23" s="23">
        <v>-3.11</v>
      </c>
      <c r="D23" s="23">
        <v>-3.22</v>
      </c>
      <c r="E23" s="102">
        <v>-1.71</v>
      </c>
      <c r="F23" s="23">
        <v>0.66</v>
      </c>
      <c r="G23" s="23">
        <v>-3.56</v>
      </c>
      <c r="H23" s="23">
        <v>-4.1900000000000004</v>
      </c>
      <c r="I23" s="23">
        <v>3.9</v>
      </c>
    </row>
    <row r="24" spans="1:9" x14ac:dyDescent="0.35">
      <c r="A24" s="19" t="s">
        <v>139</v>
      </c>
      <c r="B24" s="101">
        <v>0.03</v>
      </c>
      <c r="C24" s="23">
        <v>-4.97</v>
      </c>
      <c r="D24" s="23">
        <v>-5</v>
      </c>
      <c r="E24" s="102">
        <v>-4.18</v>
      </c>
      <c r="F24" s="23">
        <v>0.98</v>
      </c>
      <c r="G24" s="23">
        <v>-4.84</v>
      </c>
      <c r="H24" s="23">
        <v>-5.76</v>
      </c>
      <c r="I24" s="23">
        <v>1.88</v>
      </c>
    </row>
    <row r="25" spans="1:9" x14ac:dyDescent="0.35">
      <c r="A25" s="19" t="s">
        <v>141</v>
      </c>
      <c r="B25" s="101">
        <v>5.93</v>
      </c>
      <c r="C25" s="23">
        <v>10.14</v>
      </c>
      <c r="D25" s="23">
        <v>3.97</v>
      </c>
      <c r="E25" s="102">
        <v>172.66</v>
      </c>
      <c r="F25" s="23">
        <v>3.13</v>
      </c>
      <c r="G25" s="23">
        <v>3.53</v>
      </c>
      <c r="H25" s="23">
        <v>0.39</v>
      </c>
      <c r="I25" s="23">
        <v>89.16</v>
      </c>
    </row>
    <row r="26" spans="1:9" x14ac:dyDescent="0.35">
      <c r="A26" s="19" t="s">
        <v>143</v>
      </c>
      <c r="B26" s="101">
        <v>2.4900000000000002</v>
      </c>
      <c r="C26" s="23">
        <v>7.3</v>
      </c>
      <c r="D26" s="23">
        <v>4.6900000000000004</v>
      </c>
      <c r="E26" s="102">
        <v>68.260000000000005</v>
      </c>
      <c r="F26" s="23">
        <v>1.7</v>
      </c>
      <c r="G26" s="23">
        <v>4.12</v>
      </c>
      <c r="H26" s="23">
        <v>2.39</v>
      </c>
      <c r="I26" s="23">
        <v>45.42</v>
      </c>
    </row>
    <row r="27" spans="1:9" x14ac:dyDescent="0.35">
      <c r="A27" s="19" t="s">
        <v>145</v>
      </c>
      <c r="B27" s="101">
        <v>2.81</v>
      </c>
      <c r="C27" s="23">
        <v>-6.82</v>
      </c>
      <c r="D27" s="23">
        <v>-9.3699999999999992</v>
      </c>
      <c r="E27" s="102">
        <v>1.94</v>
      </c>
      <c r="F27" s="23">
        <v>4.75</v>
      </c>
      <c r="G27" s="23">
        <v>-4.3600000000000003</v>
      </c>
      <c r="H27" s="23">
        <v>-8.6999999999999993</v>
      </c>
      <c r="I27" s="23">
        <v>10.37</v>
      </c>
    </row>
    <row r="28" spans="1:9" x14ac:dyDescent="0.35">
      <c r="A28" s="19" t="s">
        <v>151</v>
      </c>
      <c r="B28" s="101">
        <v>0.35</v>
      </c>
      <c r="C28" s="23">
        <v>-4.6100000000000003</v>
      </c>
      <c r="D28" s="23">
        <v>-4.93</v>
      </c>
      <c r="E28" s="102">
        <v>6.25</v>
      </c>
      <c r="F28" s="23">
        <v>0.47</v>
      </c>
      <c r="G28" s="23">
        <v>-4.67</v>
      </c>
      <c r="H28" s="23">
        <v>-5.1100000000000003</v>
      </c>
      <c r="I28" s="23">
        <v>9.84</v>
      </c>
    </row>
    <row r="29" spans="1:9" x14ac:dyDescent="0.35">
      <c r="A29" s="19" t="s">
        <v>157</v>
      </c>
      <c r="B29" s="101">
        <v>2.66</v>
      </c>
      <c r="C29" s="23">
        <v>4.18</v>
      </c>
      <c r="D29" s="23">
        <v>1.49</v>
      </c>
      <c r="E29" s="102">
        <v>130.41999999999999</v>
      </c>
      <c r="F29" s="23">
        <v>1.87</v>
      </c>
      <c r="G29" s="23">
        <v>3.56</v>
      </c>
      <c r="H29" s="23">
        <v>1.66</v>
      </c>
      <c r="I29" s="23">
        <v>93.53</v>
      </c>
    </row>
    <row r="30" spans="1:9" x14ac:dyDescent="0.35">
      <c r="A30" s="19" t="s">
        <v>169</v>
      </c>
      <c r="B30" s="101">
        <v>2.65</v>
      </c>
      <c r="C30" s="23">
        <v>-1.57</v>
      </c>
      <c r="D30" s="23">
        <v>-4.1100000000000003</v>
      </c>
      <c r="E30" s="102">
        <v>41.89</v>
      </c>
      <c r="F30" s="23">
        <v>2.13</v>
      </c>
      <c r="G30" s="23">
        <v>-1.1000000000000001</v>
      </c>
      <c r="H30" s="23">
        <v>-3.16</v>
      </c>
      <c r="I30" s="23">
        <v>34.42</v>
      </c>
    </row>
    <row r="31" spans="1:9" x14ac:dyDescent="0.35">
      <c r="A31" s="19" t="s">
        <v>183</v>
      </c>
      <c r="B31" s="101">
        <v>-2.89</v>
      </c>
      <c r="C31" s="23">
        <v>-16.88</v>
      </c>
      <c r="D31" s="23">
        <v>-14.41</v>
      </c>
      <c r="E31" s="102">
        <v>-21.83</v>
      </c>
      <c r="F31" s="23">
        <v>0.83</v>
      </c>
      <c r="G31" s="23">
        <v>-3.24</v>
      </c>
      <c r="H31" s="23">
        <v>-4.04</v>
      </c>
      <c r="I31" s="23">
        <v>2.15</v>
      </c>
    </row>
    <row r="32" spans="1:9" x14ac:dyDescent="0.35">
      <c r="A32" s="19" t="s">
        <v>185</v>
      </c>
      <c r="B32" s="101">
        <v>7.96</v>
      </c>
      <c r="C32" s="23">
        <v>2.82</v>
      </c>
      <c r="D32" s="23">
        <v>-4.76</v>
      </c>
      <c r="E32" s="102">
        <v>31.92</v>
      </c>
      <c r="F32" s="23">
        <v>9.2899999999999991</v>
      </c>
      <c r="G32" s="23">
        <v>2.79</v>
      </c>
      <c r="H32" s="23">
        <v>-5.94</v>
      </c>
      <c r="I32" s="23">
        <v>35.67</v>
      </c>
    </row>
    <row r="33" spans="1:9" x14ac:dyDescent="0.35">
      <c r="A33" s="19" t="s">
        <v>187</v>
      </c>
      <c r="B33" s="101">
        <v>-1.65</v>
      </c>
      <c r="C33" s="23">
        <v>-10.07</v>
      </c>
      <c r="D33" s="23">
        <v>-8.57</v>
      </c>
      <c r="E33" s="102">
        <v>-34.08</v>
      </c>
      <c r="F33" s="23">
        <v>0.54</v>
      </c>
      <c r="G33" s="23">
        <v>-4.3099999999999996</v>
      </c>
      <c r="H33" s="23">
        <v>-4.82</v>
      </c>
      <c r="I33" s="23">
        <v>3.7</v>
      </c>
    </row>
    <row r="34" spans="1:9" x14ac:dyDescent="0.35">
      <c r="A34" s="19" t="s">
        <v>199</v>
      </c>
      <c r="B34" s="101">
        <v>2.3199999999999998</v>
      </c>
      <c r="C34" s="23">
        <v>-9.7100000000000009</v>
      </c>
      <c r="D34" s="23">
        <v>-11.75</v>
      </c>
      <c r="E34" s="102">
        <v>24.22</v>
      </c>
      <c r="F34" s="23">
        <v>2.86</v>
      </c>
      <c r="G34" s="23">
        <v>-6.35</v>
      </c>
      <c r="H34" s="23">
        <v>-8.9600000000000009</v>
      </c>
      <c r="I34" s="23">
        <v>37.28</v>
      </c>
    </row>
    <row r="35" spans="1:9" x14ac:dyDescent="0.35">
      <c r="A35" s="19" t="s">
        <v>205</v>
      </c>
      <c r="B35" s="101">
        <v>3.91</v>
      </c>
      <c r="C35" s="23">
        <v>-1.33</v>
      </c>
      <c r="D35" s="23">
        <v>-5.04</v>
      </c>
      <c r="E35" s="102">
        <v>15.41</v>
      </c>
      <c r="F35" s="23">
        <v>6.11</v>
      </c>
      <c r="G35" s="23">
        <v>-1.48</v>
      </c>
      <c r="H35" s="23">
        <v>-7.16</v>
      </c>
      <c r="I35" s="23">
        <v>23.53</v>
      </c>
    </row>
    <row r="36" spans="1:9" x14ac:dyDescent="0.35">
      <c r="A36" s="19" t="s">
        <v>231</v>
      </c>
      <c r="B36" s="101">
        <v>0.32</v>
      </c>
      <c r="C36" s="23">
        <v>-9.82</v>
      </c>
      <c r="D36" s="23">
        <v>-10.11</v>
      </c>
      <c r="E36" s="102">
        <v>-5.78</v>
      </c>
      <c r="F36" s="23">
        <v>1.68</v>
      </c>
      <c r="G36" s="23">
        <v>-5.64</v>
      </c>
      <c r="H36" s="23">
        <v>-7.19</v>
      </c>
      <c r="I36" s="23">
        <v>9.1999999999999993</v>
      </c>
    </row>
    <row r="37" spans="1:9" x14ac:dyDescent="0.35">
      <c r="A37" s="19" t="s">
        <v>233</v>
      </c>
      <c r="B37" s="101">
        <v>4.43</v>
      </c>
      <c r="C37" s="23">
        <v>8.6</v>
      </c>
      <c r="D37" s="23">
        <v>3.99</v>
      </c>
      <c r="E37" s="102">
        <v>60.34</v>
      </c>
      <c r="F37" s="23">
        <v>4.16</v>
      </c>
      <c r="G37" s="23">
        <v>6.75</v>
      </c>
      <c r="H37" s="23">
        <v>2.48</v>
      </c>
      <c r="I37" s="23">
        <v>55.06</v>
      </c>
    </row>
    <row r="38" spans="1:9" x14ac:dyDescent="0.35">
      <c r="A38" s="19" t="s">
        <v>251</v>
      </c>
      <c r="B38" s="101">
        <v>-0.86</v>
      </c>
      <c r="C38" s="23">
        <v>-11.99</v>
      </c>
      <c r="D38" s="23">
        <v>-11.22</v>
      </c>
      <c r="E38" s="102">
        <v>-22.87</v>
      </c>
      <c r="F38" s="23">
        <v>0.54</v>
      </c>
      <c r="G38" s="23">
        <v>-5.24</v>
      </c>
      <c r="H38" s="23">
        <v>-5.74</v>
      </c>
      <c r="I38" s="23">
        <v>3.76</v>
      </c>
    </row>
    <row r="39" spans="1:9" x14ac:dyDescent="0.35">
      <c r="A39" s="19" t="s">
        <v>253</v>
      </c>
      <c r="B39" s="101">
        <v>5.35</v>
      </c>
      <c r="C39" s="23">
        <v>14.32</v>
      </c>
      <c r="D39" s="23">
        <v>8.51</v>
      </c>
      <c r="E39" s="102">
        <v>103.27</v>
      </c>
      <c r="F39" s="23">
        <v>3.14</v>
      </c>
      <c r="G39" s="23">
        <v>5.2</v>
      </c>
      <c r="H39" s="23">
        <v>2</v>
      </c>
      <c r="I39" s="23">
        <v>56.27</v>
      </c>
    </row>
    <row r="40" spans="1:9" x14ac:dyDescent="0.35">
      <c r="A40" s="19" t="s">
        <v>259</v>
      </c>
      <c r="B40" s="101">
        <v>0.26</v>
      </c>
      <c r="C40" s="23">
        <v>-3.76</v>
      </c>
      <c r="D40" s="23">
        <v>-4.01</v>
      </c>
      <c r="E40" s="102">
        <v>-0.11</v>
      </c>
      <c r="F40" s="23">
        <v>0.63</v>
      </c>
      <c r="G40" s="23">
        <v>-4.07</v>
      </c>
      <c r="H40" s="23">
        <v>-4.66</v>
      </c>
      <c r="I40" s="23">
        <v>4.96</v>
      </c>
    </row>
    <row r="41" spans="1:9" x14ac:dyDescent="0.35">
      <c r="A41" s="19" t="s">
        <v>261</v>
      </c>
      <c r="B41" s="101">
        <v>0.49</v>
      </c>
      <c r="C41" s="23">
        <v>-1.94</v>
      </c>
      <c r="D41" s="23">
        <v>-2.41</v>
      </c>
      <c r="E41" s="102">
        <v>9.7100000000000009</v>
      </c>
      <c r="F41" s="23">
        <v>0.67</v>
      </c>
      <c r="G41" s="23">
        <v>-1.87</v>
      </c>
      <c r="H41" s="23">
        <v>-2.52</v>
      </c>
      <c r="I41" s="23">
        <v>13.67</v>
      </c>
    </row>
    <row r="42" spans="1:9" x14ac:dyDescent="0.35">
      <c r="A42" s="19" t="s">
        <v>279</v>
      </c>
      <c r="B42" s="101">
        <v>-2.84</v>
      </c>
      <c r="C42" s="23">
        <v>-20.43</v>
      </c>
      <c r="D42" s="23">
        <v>-18.11</v>
      </c>
      <c r="E42" s="102">
        <v>-40.5</v>
      </c>
      <c r="F42" s="23">
        <v>0.36</v>
      </c>
      <c r="G42" s="23">
        <v>-4.76</v>
      </c>
      <c r="H42" s="23">
        <v>-5.0999999999999996</v>
      </c>
      <c r="I42" s="23">
        <v>0.05</v>
      </c>
    </row>
    <row r="43" spans="1:9" x14ac:dyDescent="0.35">
      <c r="A43" s="19" t="s">
        <v>281</v>
      </c>
      <c r="B43" s="101">
        <v>-1.49</v>
      </c>
      <c r="C43" s="23">
        <v>-11.59</v>
      </c>
      <c r="D43" s="23">
        <v>-10.25</v>
      </c>
      <c r="E43" s="102">
        <v>-25.3</v>
      </c>
      <c r="F43" s="23">
        <v>0.6</v>
      </c>
      <c r="G43" s="23">
        <v>-4.58</v>
      </c>
      <c r="H43" s="23">
        <v>-5.15</v>
      </c>
      <c r="I43" s="23">
        <v>2.02</v>
      </c>
    </row>
    <row r="44" spans="1:9" x14ac:dyDescent="0.35">
      <c r="A44" s="19" t="s">
        <v>283</v>
      </c>
      <c r="B44" s="101">
        <v>1.88</v>
      </c>
      <c r="C44" s="23">
        <v>-2.16</v>
      </c>
      <c r="D44" s="23">
        <v>-3.96</v>
      </c>
      <c r="E44" s="102">
        <v>21.6</v>
      </c>
      <c r="F44" s="23">
        <v>2.1</v>
      </c>
      <c r="G44" s="23">
        <v>-2.21</v>
      </c>
      <c r="H44" s="23">
        <v>-4.2300000000000004</v>
      </c>
      <c r="I44" s="23">
        <v>24.22</v>
      </c>
    </row>
    <row r="45" spans="1:9" x14ac:dyDescent="0.35">
      <c r="A45" s="19" t="s">
        <v>303</v>
      </c>
      <c r="B45" s="101">
        <v>-7.0000000000000007E-2</v>
      </c>
      <c r="C45" s="23">
        <v>-10.8</v>
      </c>
      <c r="D45" s="23">
        <v>-10.74</v>
      </c>
      <c r="E45" s="102">
        <v>-12.81</v>
      </c>
      <c r="F45" s="23">
        <v>0.78</v>
      </c>
      <c r="G45" s="23">
        <v>-4.92</v>
      </c>
      <c r="H45" s="23">
        <v>-5.66</v>
      </c>
      <c r="I45" s="23">
        <v>13.28</v>
      </c>
    </row>
    <row r="46" spans="1:9" x14ac:dyDescent="0.35">
      <c r="A46" s="19" t="s">
        <v>305</v>
      </c>
      <c r="B46" s="101">
        <v>36.049999999999997</v>
      </c>
      <c r="C46" s="23">
        <v>56.66</v>
      </c>
      <c r="D46" s="23">
        <v>15.15</v>
      </c>
      <c r="E46" s="102">
        <v>252.7</v>
      </c>
      <c r="F46" s="23">
        <v>7.34</v>
      </c>
      <c r="G46" s="23">
        <v>9.5500000000000007</v>
      </c>
      <c r="H46" s="23">
        <v>2.06</v>
      </c>
      <c r="I46" s="23">
        <v>56.36</v>
      </c>
    </row>
    <row r="47" spans="1:9" x14ac:dyDescent="0.35">
      <c r="A47" s="19" t="s">
        <v>315</v>
      </c>
      <c r="B47" s="101">
        <v>1.54</v>
      </c>
      <c r="C47" s="23">
        <v>1.92</v>
      </c>
      <c r="D47" s="23">
        <v>0.38</v>
      </c>
      <c r="E47" s="102">
        <v>83.87</v>
      </c>
      <c r="F47" s="23">
        <v>1.26</v>
      </c>
      <c r="G47" s="23">
        <v>2.74</v>
      </c>
      <c r="H47" s="23">
        <v>1.45</v>
      </c>
      <c r="I47" s="23">
        <v>71.040000000000006</v>
      </c>
    </row>
    <row r="48" spans="1:9" x14ac:dyDescent="0.35">
      <c r="A48" s="24" t="s">
        <v>766</v>
      </c>
      <c r="B48" s="103">
        <v>0.12</v>
      </c>
      <c r="C48" s="25">
        <v>0</v>
      </c>
      <c r="D48" s="25">
        <v>-0.12</v>
      </c>
      <c r="E48" s="104">
        <v>2.67</v>
      </c>
      <c r="F48" s="25">
        <v>-0.03</v>
      </c>
      <c r="G48" s="25">
        <v>0</v>
      </c>
      <c r="H48" s="25">
        <v>0.03</v>
      </c>
      <c r="I48" s="25">
        <v>-0.57999999999999996</v>
      </c>
    </row>
  </sheetData>
  <mergeCells count="2">
    <mergeCell ref="B3:E3"/>
    <mergeCell ref="F3:I3"/>
  </mergeCells>
  <pageMargins left="0.7" right="0.7" top="0.75" bottom="0.75"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tabSelected="1" workbookViewId="0">
      <selection sqref="A1:M1"/>
    </sheetView>
  </sheetViews>
  <sheetFormatPr defaultColWidth="11" defaultRowHeight="14.5" x14ac:dyDescent="0.35"/>
  <cols>
    <col min="1" max="16384" width="11" style="31"/>
  </cols>
  <sheetData>
    <row r="1" spans="1:13" ht="15.5" x14ac:dyDescent="0.35">
      <c r="A1" s="130" t="s">
        <v>346</v>
      </c>
      <c r="B1" s="130"/>
      <c r="C1" s="130"/>
      <c r="D1" s="130"/>
      <c r="E1" s="130"/>
      <c r="F1" s="130"/>
      <c r="G1" s="130"/>
      <c r="H1" s="130"/>
      <c r="I1" s="130"/>
      <c r="J1" s="130"/>
      <c r="K1" s="130"/>
      <c r="L1" s="130"/>
      <c r="M1" s="130"/>
    </row>
    <row r="3" spans="1:13" x14ac:dyDescent="0.35">
      <c r="A3" s="32" t="s">
        <v>835</v>
      </c>
    </row>
    <row r="4" spans="1:13" x14ac:dyDescent="0.35">
      <c r="A4" s="124" t="s">
        <v>836</v>
      </c>
    </row>
    <row r="5" spans="1:13" x14ac:dyDescent="0.35">
      <c r="A5" s="124" t="s">
        <v>347</v>
      </c>
    </row>
    <row r="7" spans="1:13" x14ac:dyDescent="0.35">
      <c r="A7" s="128" t="s">
        <v>837</v>
      </c>
    </row>
    <row r="9" spans="1:13" ht="15.5" x14ac:dyDescent="0.35">
      <c r="A9" s="32"/>
      <c r="C9" s="108"/>
    </row>
  </sheetData>
  <mergeCells count="1">
    <mergeCell ref="A1:M1"/>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D45"/>
  <sheetViews>
    <sheetView workbookViewId="0"/>
  </sheetViews>
  <sheetFormatPr defaultColWidth="11" defaultRowHeight="15.5" x14ac:dyDescent="0.35"/>
  <cols>
    <col min="1" max="2" width="11" style="106"/>
    <col min="3" max="3" width="10.75" style="106" bestFit="1" customWidth="1"/>
    <col min="4" max="16384" width="11" style="106"/>
  </cols>
  <sheetData>
    <row r="1" spans="3:4" x14ac:dyDescent="0.35">
      <c r="C1" s="105" t="s">
        <v>348</v>
      </c>
    </row>
    <row r="3" spans="3:4" x14ac:dyDescent="0.35">
      <c r="C3" s="105" t="s">
        <v>349</v>
      </c>
      <c r="D3" t="s">
        <v>350</v>
      </c>
    </row>
    <row r="4" spans="3:4" x14ac:dyDescent="0.35">
      <c r="C4" s="120" t="s">
        <v>351</v>
      </c>
      <c r="D4" s="107" t="s">
        <v>352</v>
      </c>
    </row>
    <row r="5" spans="3:4" x14ac:dyDescent="0.35">
      <c r="C5" s="120" t="s">
        <v>353</v>
      </c>
      <c r="D5" s="107" t="s">
        <v>354</v>
      </c>
    </row>
    <row r="6" spans="3:4" x14ac:dyDescent="0.35">
      <c r="C6" s="120" t="s">
        <v>355</v>
      </c>
      <c r="D6" s="106" t="s">
        <v>356</v>
      </c>
    </row>
    <row r="7" spans="3:4" x14ac:dyDescent="0.35">
      <c r="C7" s="105"/>
      <c r="D7" s="121" t="s">
        <v>357</v>
      </c>
    </row>
    <row r="8" spans="3:4" x14ac:dyDescent="0.35">
      <c r="C8" s="120"/>
      <c r="D8" s="121" t="s">
        <v>358</v>
      </c>
    </row>
    <row r="9" spans="3:4" x14ac:dyDescent="0.35">
      <c r="C9" s="120" t="s">
        <v>359</v>
      </c>
      <c r="D9" s="107" t="s">
        <v>360</v>
      </c>
    </row>
    <row r="10" spans="3:4" x14ac:dyDescent="0.35">
      <c r="C10" s="120" t="s">
        <v>361</v>
      </c>
      <c r="D10" s="107" t="s">
        <v>362</v>
      </c>
    </row>
    <row r="11" spans="3:4" x14ac:dyDescent="0.35">
      <c r="C11" s="120" t="s">
        <v>363</v>
      </c>
      <c r="D11" s="107" t="s">
        <v>364</v>
      </c>
    </row>
    <row r="12" spans="3:4" x14ac:dyDescent="0.35">
      <c r="C12" s="120" t="s">
        <v>365</v>
      </c>
      <c r="D12" s="107" t="s">
        <v>366</v>
      </c>
    </row>
    <row r="13" spans="3:4" x14ac:dyDescent="0.35">
      <c r="C13" s="120" t="s">
        <v>367</v>
      </c>
      <c r="D13" s="107" t="s">
        <v>368</v>
      </c>
    </row>
    <row r="14" spans="3:4" x14ac:dyDescent="0.35">
      <c r="C14" s="120" t="s">
        <v>369</v>
      </c>
      <c r="D14" s="107" t="s">
        <v>370</v>
      </c>
    </row>
    <row r="15" spans="3:4" x14ac:dyDescent="0.35">
      <c r="C15" s="120"/>
    </row>
    <row r="16" spans="3:4" x14ac:dyDescent="0.35">
      <c r="C16" s="120" t="s">
        <v>371</v>
      </c>
      <c r="D16" s="107" t="s">
        <v>372</v>
      </c>
    </row>
    <row r="17" spans="3:4" x14ac:dyDescent="0.35">
      <c r="C17" s="120"/>
    </row>
    <row r="18" spans="3:4" x14ac:dyDescent="0.35">
      <c r="C18" s="120" t="s">
        <v>373</v>
      </c>
      <c r="D18" s="107" t="s">
        <v>374</v>
      </c>
    </row>
    <row r="19" spans="3:4" x14ac:dyDescent="0.35">
      <c r="C19" s="120"/>
      <c r="D19" s="107" t="s">
        <v>375</v>
      </c>
    </row>
    <row r="20" spans="3:4" x14ac:dyDescent="0.35">
      <c r="C20" s="120"/>
      <c r="D20" s="107" t="s">
        <v>376</v>
      </c>
    </row>
    <row r="21" spans="3:4" x14ac:dyDescent="0.35">
      <c r="C21" s="120"/>
    </row>
    <row r="22" spans="3:4" x14ac:dyDescent="0.35">
      <c r="C22" s="120" t="s">
        <v>377</v>
      </c>
      <c r="D22" s="107" t="s">
        <v>378</v>
      </c>
    </row>
    <row r="23" spans="3:4" x14ac:dyDescent="0.35">
      <c r="C23" s="120"/>
    </row>
    <row r="24" spans="3:4" x14ac:dyDescent="0.35">
      <c r="C24" s="105" t="s">
        <v>379</v>
      </c>
    </row>
    <row r="25" spans="3:4" x14ac:dyDescent="0.35">
      <c r="C25" s="105" t="s">
        <v>380</v>
      </c>
      <c r="D25" s="106" t="s">
        <v>381</v>
      </c>
    </row>
    <row r="26" spans="3:4" x14ac:dyDescent="0.35">
      <c r="C26" s="105"/>
      <c r="D26" s="107" t="s">
        <v>382</v>
      </c>
    </row>
    <row r="27" spans="3:4" x14ac:dyDescent="0.35">
      <c r="C27" s="105"/>
      <c r="D27" s="107" t="s">
        <v>383</v>
      </c>
    </row>
    <row r="28" spans="3:4" x14ac:dyDescent="0.35">
      <c r="C28" s="105"/>
      <c r="D28" s="107" t="s">
        <v>384</v>
      </c>
    </row>
    <row r="29" spans="3:4" x14ac:dyDescent="0.35">
      <c r="C29" s="105"/>
      <c r="D29" s="107" t="s">
        <v>385</v>
      </c>
    </row>
    <row r="30" spans="3:4" x14ac:dyDescent="0.35">
      <c r="C30" s="105"/>
    </row>
    <row r="31" spans="3:4" x14ac:dyDescent="0.35">
      <c r="C31" s="105" t="s">
        <v>386</v>
      </c>
      <c r="D31" s="107" t="s">
        <v>387</v>
      </c>
    </row>
    <row r="32" spans="3:4" x14ac:dyDescent="0.35">
      <c r="C32" s="105" t="s">
        <v>388</v>
      </c>
      <c r="D32" s="107" t="s">
        <v>389</v>
      </c>
    </row>
    <row r="33" spans="3:4" x14ac:dyDescent="0.35">
      <c r="C33" s="105" t="s">
        <v>390</v>
      </c>
      <c r="D33" s="107" t="s">
        <v>391</v>
      </c>
    </row>
    <row r="34" spans="3:4" x14ac:dyDescent="0.35">
      <c r="C34" s="105" t="s">
        <v>392</v>
      </c>
      <c r="D34" s="107" t="s">
        <v>393</v>
      </c>
    </row>
    <row r="35" spans="3:4" x14ac:dyDescent="0.35">
      <c r="C35" s="105" t="s">
        <v>394</v>
      </c>
      <c r="D35" s="107" t="s">
        <v>395</v>
      </c>
    </row>
    <row r="36" spans="3:4" x14ac:dyDescent="0.35">
      <c r="C36" s="105" t="s">
        <v>396</v>
      </c>
      <c r="D36" s="107" t="s">
        <v>397</v>
      </c>
    </row>
    <row r="37" spans="3:4" x14ac:dyDescent="0.35">
      <c r="C37" s="105" t="s">
        <v>398</v>
      </c>
      <c r="D37" s="107" t="s">
        <v>399</v>
      </c>
    </row>
    <row r="38" spans="3:4" x14ac:dyDescent="0.35">
      <c r="C38" s="105" t="s">
        <v>400</v>
      </c>
      <c r="D38" s="107" t="s">
        <v>401</v>
      </c>
    </row>
    <row r="39" spans="3:4" x14ac:dyDescent="0.35">
      <c r="C39" s="105" t="s">
        <v>402</v>
      </c>
      <c r="D39" s="107" t="s">
        <v>403</v>
      </c>
    </row>
    <row r="40" spans="3:4" x14ac:dyDescent="0.35">
      <c r="C40" s="105"/>
    </row>
    <row r="41" spans="3:4" x14ac:dyDescent="0.35">
      <c r="C41" s="105" t="s">
        <v>404</v>
      </c>
      <c r="D41" s="106" t="s">
        <v>405</v>
      </c>
    </row>
    <row r="42" spans="3:4" x14ac:dyDescent="0.35">
      <c r="D42" s="107" t="s">
        <v>406</v>
      </c>
    </row>
    <row r="43" spans="3:4" x14ac:dyDescent="0.35">
      <c r="D43" s="107" t="s">
        <v>407</v>
      </c>
    </row>
    <row r="44" spans="3:4" x14ac:dyDescent="0.35">
      <c r="D44" s="107" t="s">
        <v>384</v>
      </c>
    </row>
    <row r="45" spans="3:4" x14ac:dyDescent="0.35">
      <c r="D45" s="107" t="s">
        <v>385</v>
      </c>
    </row>
  </sheetData>
  <hyperlinks>
    <hyperlink ref="D4" location="'Figure 2'!A1" display="Number of GATT/WTO members in comparison to Non-members (1948 – 2019)" xr:uid="{00000000-0004-0000-0400-000000000000}"/>
    <hyperlink ref="D5" location="'Figure 3'!A1" display="World exports of goods and services – in trillion USD" xr:uid="{00000000-0004-0000-0400-000001000000}"/>
    <hyperlink ref="D9" location="'Figure 6'!A1" display="Estimated impact on aggregate trade resulting from WTO membership, by country" xr:uid="{00000000-0004-0000-0400-000002000000}"/>
    <hyperlink ref="D10" location="'Figure-7'!A1" display="Ad-valorem tariff equivalent changes after WTO membership – in percent" xr:uid="{00000000-0004-0000-0400-000003000000}"/>
    <hyperlink ref="D11" location="'Figure-8'!A1" display="Average WTO effects across sectors" xr:uid="{00000000-0004-0000-0400-000004000000}"/>
    <hyperlink ref="D12" location="'Figure 9 a 10'!A1" display="Estimated impact of WTO membership on relative exports " xr:uid="{00000000-0004-0000-0400-000005000000}"/>
    <hyperlink ref="D13" location="'Figure 9 a 10'!A1" display="Estimated impact of WTO membership on aggregate welfare – in percent " xr:uid="{00000000-0004-0000-0400-000006000000}"/>
    <hyperlink ref="D14" location="Figure11!A1" display="Quantified impact of WTO membership on consumer and producer prices" xr:uid="{00000000-0004-0000-0400-000007000000}"/>
    <hyperlink ref="D16" location="'Table 1'!A1" display="Aggregate welfare and trade indexes: Constrained Scenario" xr:uid="{00000000-0004-0000-0400-000008000000}"/>
    <hyperlink ref="D18" location="'Appendix A'!A1" display="List of WTO Members (December 2020)" xr:uid="{00000000-0004-0000-0400-000009000000}"/>
    <hyperlink ref="D19" location="'Appendix A'!A1" display="List of countries with observer status in the WTO (December 2020)" xr:uid="{00000000-0004-0000-0400-00000A000000}"/>
    <hyperlink ref="D20" location="'Appendix A'!A1" display="List of WTO non-members (December 2020)" xr:uid="{00000000-0004-0000-0400-00000B000000}"/>
    <hyperlink ref="D22" location="'Appendix B'!A1" display="REGIONAL CLASSIFICATION" xr:uid="{00000000-0004-0000-0400-00000C000000}"/>
    <hyperlink ref="D26" location="'Table D1 Panel a)'!A1" display="Panel a): Agriculture" xr:uid="{00000000-0004-0000-0400-00000D000000}"/>
    <hyperlink ref="D27" location="'Table D1 Panel b)'!A1" display="Panel b): Mining" xr:uid="{00000000-0004-0000-0400-00000E000000}"/>
    <hyperlink ref="D28" location="'Table D1 Panel c)'!A1" display="Panel c) Manufacturing" xr:uid="{00000000-0004-0000-0400-00000F000000}"/>
    <hyperlink ref="D29" location="'Table D1 Panel d)'!A1" display="Panel d) Services" xr:uid="{00000000-0004-0000-0400-000010000000}"/>
    <hyperlink ref="D31" location="'Table D2.1'!A1" display="Country-Specific WTO Estimates for Aggregate Trade" xr:uid="{00000000-0004-0000-0400-000011000000}"/>
    <hyperlink ref="D32" location="'Table D2.2'!A1" display="Country-Specific WTO-Effects: Ad-Valorem Equivalents (in percent)" xr:uid="{00000000-0004-0000-0400-000012000000}"/>
    <hyperlink ref="D33" location="'Table D3'!A1" display="Country- and Sector-Specific WTO Estimates for Trade" xr:uid="{00000000-0004-0000-0400-000013000000}"/>
    <hyperlink ref="D34" location="'Table D4'!A1" display="Aggregate effects on consumer and producer prices: Constrained Scenario" xr:uid="{00000000-0004-0000-0400-000014000000}"/>
    <hyperlink ref="D35" location="'Table D5'!A1" display="Aggregate indexes: Unconstrained Scenario" xr:uid="{00000000-0004-0000-0400-000015000000}"/>
    <hyperlink ref="D36" location="'Table D6'!A1" display="Sectoral Indexes - Agriculture" xr:uid="{00000000-0004-0000-0400-000016000000}"/>
    <hyperlink ref="D37" location="'Table D7'!A1" display="Sectoral Indexes - Mining" xr:uid="{00000000-0004-0000-0400-000017000000}"/>
    <hyperlink ref="D38" location="'Table D8'!A1" display="Sectoral Indexes – Manufacturing" xr:uid="{00000000-0004-0000-0400-000018000000}"/>
    <hyperlink ref="D39" location="'Table D9'!A1" display="Sectoral Indexes – Services" xr:uid="{00000000-0004-0000-0400-000019000000}"/>
    <hyperlink ref="D42" location="'Figure D1 Panel a)'!A1" display="Panel a) Agriculture" xr:uid="{00000000-0004-0000-0400-00001A000000}"/>
    <hyperlink ref="D43" location="'Figure D1 Panel b)'!A1" display="Panel b) Mining" xr:uid="{00000000-0004-0000-0400-00001B000000}"/>
    <hyperlink ref="D44" location="'Figure D1 Panel c)'!A1" display="Panel c) Manufacturing" xr:uid="{00000000-0004-0000-0400-00001C000000}"/>
    <hyperlink ref="D45" location="'Figure D1 Panel d)'!A1" display="Panel d) Services" xr:uid="{00000000-0004-0000-0400-00001D000000}"/>
    <hyperlink ref="D7" location="'Figure 4 panel a)'!A1" display="Panel a) Exports" xr:uid="{00000000-0004-0000-0400-00001E000000}"/>
    <hyperlink ref="D8" location="'Figure 4 panel b)'!A1" display="Panel b) Imports" xr:uid="{00000000-0004-0000-0400-00001F000000}"/>
  </hyperlink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3"/>
  <sheetViews>
    <sheetView zoomScale="63" workbookViewId="0"/>
  </sheetViews>
  <sheetFormatPr defaultColWidth="11" defaultRowHeight="14.5" outlineLevelRow="1" x14ac:dyDescent="0.35"/>
  <cols>
    <col min="1" max="1" width="11" style="34"/>
    <col min="2" max="2" width="16.5" style="34" customWidth="1"/>
    <col min="3" max="3" width="19.33203125" style="34" customWidth="1"/>
    <col min="4" max="4" width="18" style="34" customWidth="1"/>
    <col min="5" max="16384" width="11" style="34"/>
  </cols>
  <sheetData>
    <row r="1" spans="1:5" x14ac:dyDescent="0.35">
      <c r="A1" s="33" t="s">
        <v>408</v>
      </c>
    </row>
    <row r="3" spans="1:5" x14ac:dyDescent="0.35">
      <c r="A3" s="34" t="s">
        <v>409</v>
      </c>
      <c r="B3" s="34" t="s">
        <v>410</v>
      </c>
      <c r="C3" s="34" t="s">
        <v>411</v>
      </c>
      <c r="D3" s="34" t="s">
        <v>412</v>
      </c>
      <c r="E3" s="34" t="s">
        <v>413</v>
      </c>
    </row>
    <row r="4" spans="1:5" hidden="1" outlineLevel="1" x14ac:dyDescent="0.35">
      <c r="A4" s="34">
        <v>1948</v>
      </c>
      <c r="B4" s="35">
        <v>10</v>
      </c>
      <c r="C4" s="35">
        <v>8</v>
      </c>
      <c r="D4" s="35">
        <v>0</v>
      </c>
      <c r="E4" s="35">
        <f>102-SUM(B4:D4)</f>
        <v>84</v>
      </c>
    </row>
    <row r="5" spans="1:5" hidden="1" outlineLevel="1" x14ac:dyDescent="0.35">
      <c r="A5" s="34">
        <v>1949</v>
      </c>
      <c r="B5" s="35">
        <v>11</v>
      </c>
      <c r="C5" s="35">
        <v>8</v>
      </c>
      <c r="D5" s="35">
        <v>0</v>
      </c>
      <c r="E5" s="35"/>
    </row>
    <row r="6" spans="1:5" hidden="1" outlineLevel="1" x14ac:dyDescent="0.35">
      <c r="A6" s="34">
        <v>1950</v>
      </c>
      <c r="B6" s="35">
        <v>16</v>
      </c>
      <c r="C6" s="35">
        <v>11</v>
      </c>
      <c r="D6" s="35">
        <v>1</v>
      </c>
      <c r="E6" s="35">
        <f>102-SUM(B6:D6)</f>
        <v>74</v>
      </c>
    </row>
    <row r="7" spans="1:5" hidden="1" outlineLevel="1" x14ac:dyDescent="0.35">
      <c r="A7" s="34">
        <v>1951</v>
      </c>
      <c r="B7" s="35">
        <v>18</v>
      </c>
      <c r="C7" s="35">
        <v>13</v>
      </c>
      <c r="D7" s="35">
        <v>1</v>
      </c>
      <c r="E7" s="35"/>
    </row>
    <row r="8" spans="1:5" hidden="1" outlineLevel="1" x14ac:dyDescent="0.35">
      <c r="A8" s="34">
        <v>1952</v>
      </c>
      <c r="B8" s="35">
        <v>18</v>
      </c>
      <c r="C8" s="35">
        <v>13</v>
      </c>
      <c r="D8" s="35">
        <v>1</v>
      </c>
      <c r="E8" s="35"/>
    </row>
    <row r="9" spans="1:5" hidden="1" outlineLevel="1" x14ac:dyDescent="0.35">
      <c r="A9" s="34">
        <v>1953</v>
      </c>
      <c r="B9" s="35">
        <v>19</v>
      </c>
      <c r="C9" s="35">
        <v>13</v>
      </c>
      <c r="D9" s="35">
        <v>1</v>
      </c>
      <c r="E9" s="35"/>
    </row>
    <row r="10" spans="1:5" hidden="1" outlineLevel="1" x14ac:dyDescent="0.35">
      <c r="A10" s="34">
        <v>1954</v>
      </c>
      <c r="B10" s="35">
        <v>19</v>
      </c>
      <c r="C10" s="35">
        <v>13</v>
      </c>
      <c r="D10" s="35">
        <v>1</v>
      </c>
      <c r="E10" s="35"/>
    </row>
    <row r="11" spans="1:5" hidden="1" outlineLevel="1" x14ac:dyDescent="0.35">
      <c r="A11" s="34">
        <v>1955</v>
      </c>
      <c r="B11" s="35">
        <v>20</v>
      </c>
      <c r="C11" s="35">
        <v>13</v>
      </c>
      <c r="D11" s="35">
        <v>1</v>
      </c>
      <c r="E11" s="35"/>
    </row>
    <row r="12" spans="1:5" hidden="1" outlineLevel="1" x14ac:dyDescent="0.35">
      <c r="A12" s="34">
        <v>1956</v>
      </c>
      <c r="B12" s="35">
        <v>20</v>
      </c>
      <c r="C12" s="35">
        <v>13</v>
      </c>
      <c r="D12" s="35">
        <v>1</v>
      </c>
      <c r="E12" s="35"/>
    </row>
    <row r="13" spans="1:5" hidden="1" outlineLevel="1" x14ac:dyDescent="0.35">
      <c r="A13" s="34">
        <v>1957</v>
      </c>
      <c r="B13" s="35">
        <v>20</v>
      </c>
      <c r="C13" s="35">
        <v>15</v>
      </c>
      <c r="D13" s="35">
        <v>1</v>
      </c>
      <c r="E13" s="35"/>
    </row>
    <row r="14" spans="1:5" hidden="1" outlineLevel="1" x14ac:dyDescent="0.35">
      <c r="A14" s="34">
        <v>1958</v>
      </c>
      <c r="B14" s="35">
        <v>20</v>
      </c>
      <c r="C14" s="35">
        <v>15</v>
      </c>
      <c r="D14" s="35">
        <v>1</v>
      </c>
      <c r="E14" s="35"/>
    </row>
    <row r="15" spans="1:5" hidden="1" outlineLevel="1" x14ac:dyDescent="0.35">
      <c r="A15" s="34">
        <v>1959</v>
      </c>
      <c r="B15" s="35">
        <v>20</v>
      </c>
      <c r="C15" s="35">
        <v>15</v>
      </c>
      <c r="D15" s="35">
        <v>1</v>
      </c>
      <c r="E15" s="35"/>
    </row>
    <row r="16" spans="1:5" hidden="1" outlineLevel="1" x14ac:dyDescent="0.35">
      <c r="A16" s="34">
        <v>1960</v>
      </c>
      <c r="B16" s="35">
        <v>20</v>
      </c>
      <c r="C16" s="35">
        <v>16</v>
      </c>
      <c r="D16" s="35">
        <v>1</v>
      </c>
      <c r="E16" s="35">
        <f>143-SUM(B16:D16)</f>
        <v>106</v>
      </c>
    </row>
    <row r="17" spans="1:5" hidden="1" outlineLevel="1" x14ac:dyDescent="0.35">
      <c r="A17" s="34">
        <v>1961</v>
      </c>
      <c r="B17" s="35">
        <v>20</v>
      </c>
      <c r="C17" s="35">
        <v>16</v>
      </c>
      <c r="D17" s="35">
        <v>3</v>
      </c>
      <c r="E17" s="35"/>
    </row>
    <row r="18" spans="1:5" hidden="1" outlineLevel="1" x14ac:dyDescent="0.35">
      <c r="A18" s="34">
        <v>1962</v>
      </c>
      <c r="B18" s="35">
        <v>23</v>
      </c>
      <c r="C18" s="35">
        <v>16</v>
      </c>
      <c r="D18" s="35">
        <v>4</v>
      </c>
      <c r="E18" s="35"/>
    </row>
    <row r="19" spans="1:5" hidden="1" outlineLevel="1" x14ac:dyDescent="0.35">
      <c r="A19" s="34">
        <v>1963</v>
      </c>
      <c r="B19" s="35">
        <v>26</v>
      </c>
      <c r="C19" s="35">
        <v>23</v>
      </c>
      <c r="D19" s="35">
        <v>10</v>
      </c>
      <c r="E19" s="35"/>
    </row>
    <row r="20" spans="1:5" hidden="1" outlineLevel="1" x14ac:dyDescent="0.35">
      <c r="A20" s="34">
        <v>1964</v>
      </c>
      <c r="B20" s="35">
        <v>27</v>
      </c>
      <c r="C20" s="35">
        <v>24</v>
      </c>
      <c r="D20" s="35">
        <v>12</v>
      </c>
      <c r="E20" s="35"/>
    </row>
    <row r="21" spans="1:5" hidden="1" outlineLevel="1" x14ac:dyDescent="0.35">
      <c r="A21" s="34">
        <v>1965</v>
      </c>
      <c r="B21" s="35">
        <v>27</v>
      </c>
      <c r="C21" s="35">
        <v>24</v>
      </c>
      <c r="D21" s="35">
        <v>14</v>
      </c>
      <c r="E21" s="35"/>
    </row>
    <row r="22" spans="1:5" hidden="1" outlineLevel="1" x14ac:dyDescent="0.35">
      <c r="A22" s="34">
        <v>1966</v>
      </c>
      <c r="B22" s="35">
        <v>28</v>
      </c>
      <c r="C22" s="35">
        <v>25</v>
      </c>
      <c r="D22" s="35">
        <v>15</v>
      </c>
      <c r="E22" s="35"/>
    </row>
    <row r="23" spans="1:5" hidden="1" outlineLevel="1" x14ac:dyDescent="0.35">
      <c r="A23" s="34">
        <v>1967</v>
      </c>
      <c r="B23" s="35">
        <v>32</v>
      </c>
      <c r="C23" s="35">
        <v>26</v>
      </c>
      <c r="D23" s="35">
        <v>15</v>
      </c>
      <c r="E23" s="35"/>
    </row>
    <row r="24" spans="1:5" hidden="1" outlineLevel="1" x14ac:dyDescent="0.35">
      <c r="A24" s="34">
        <v>1968</v>
      </c>
      <c r="B24" s="35">
        <v>33</v>
      </c>
      <c r="C24" s="35">
        <v>26</v>
      </c>
      <c r="D24" s="35">
        <v>15</v>
      </c>
      <c r="E24" s="35"/>
    </row>
    <row r="25" spans="1:5" hidden="1" outlineLevel="1" x14ac:dyDescent="0.35">
      <c r="A25" s="34">
        <v>1969</v>
      </c>
      <c r="B25" s="35">
        <v>33</v>
      </c>
      <c r="C25" s="35">
        <v>26</v>
      </c>
      <c r="D25" s="35">
        <v>15</v>
      </c>
      <c r="E25" s="35"/>
    </row>
    <row r="26" spans="1:5" hidden="1" outlineLevel="1" x14ac:dyDescent="0.35">
      <c r="A26" s="34">
        <v>1970</v>
      </c>
      <c r="B26" s="35">
        <v>33</v>
      </c>
      <c r="C26" s="35">
        <v>28</v>
      </c>
      <c r="D26" s="35">
        <v>15</v>
      </c>
      <c r="E26" s="35">
        <f>166-SUM(B26:D26)</f>
        <v>90</v>
      </c>
    </row>
    <row r="27" spans="1:5" hidden="1" outlineLevel="1" x14ac:dyDescent="0.35">
      <c r="A27" s="34">
        <v>1971</v>
      </c>
      <c r="B27" s="35">
        <v>33</v>
      </c>
      <c r="C27" s="35">
        <v>29</v>
      </c>
      <c r="D27" s="35">
        <v>16</v>
      </c>
      <c r="E27" s="35"/>
    </row>
    <row r="28" spans="1:5" hidden="1" outlineLevel="1" x14ac:dyDescent="0.35">
      <c r="A28" s="34">
        <v>1972</v>
      </c>
      <c r="B28" s="35">
        <v>33</v>
      </c>
      <c r="C28" s="35">
        <v>30</v>
      </c>
      <c r="D28" s="35">
        <v>16</v>
      </c>
      <c r="E28" s="35"/>
    </row>
    <row r="29" spans="1:5" hidden="1" outlineLevel="1" x14ac:dyDescent="0.35">
      <c r="A29" s="34">
        <v>1973</v>
      </c>
      <c r="B29" s="35">
        <v>35</v>
      </c>
      <c r="C29" s="35">
        <v>30</v>
      </c>
      <c r="D29" s="35">
        <v>16</v>
      </c>
      <c r="E29" s="35"/>
    </row>
    <row r="30" spans="1:5" hidden="1" outlineLevel="1" x14ac:dyDescent="0.35">
      <c r="A30" s="34">
        <v>1974</v>
      </c>
      <c r="B30" s="35">
        <v>35</v>
      </c>
      <c r="C30" s="35">
        <v>30</v>
      </c>
      <c r="D30" s="35">
        <v>16</v>
      </c>
      <c r="E30" s="35"/>
    </row>
    <row r="31" spans="1:5" hidden="1" outlineLevel="1" x14ac:dyDescent="0.35">
      <c r="A31" s="34">
        <v>1975</v>
      </c>
      <c r="B31" s="35">
        <v>35</v>
      </c>
      <c r="C31" s="35">
        <v>30</v>
      </c>
      <c r="D31" s="35">
        <v>16</v>
      </c>
      <c r="E31" s="35"/>
    </row>
    <row r="32" spans="1:5" hidden="1" outlineLevel="1" x14ac:dyDescent="0.35">
      <c r="A32" s="34">
        <v>1976</v>
      </c>
      <c r="B32" s="35">
        <v>35</v>
      </c>
      <c r="C32" s="35">
        <v>30</v>
      </c>
      <c r="D32" s="35">
        <v>16</v>
      </c>
      <c r="E32" s="35"/>
    </row>
    <row r="33" spans="1:5" hidden="1" outlineLevel="1" x14ac:dyDescent="0.35">
      <c r="A33" s="34">
        <v>1977</v>
      </c>
      <c r="B33" s="35">
        <v>35</v>
      </c>
      <c r="C33" s="35">
        <v>30</v>
      </c>
      <c r="D33" s="35">
        <v>16</v>
      </c>
      <c r="E33" s="35"/>
    </row>
    <row r="34" spans="1:5" hidden="1" outlineLevel="1" x14ac:dyDescent="0.35">
      <c r="A34" s="34">
        <v>1978</v>
      </c>
      <c r="B34" s="35">
        <v>35</v>
      </c>
      <c r="C34" s="35">
        <v>31</v>
      </c>
      <c r="D34" s="35">
        <v>16</v>
      </c>
      <c r="E34" s="35"/>
    </row>
    <row r="35" spans="1:5" hidden="1" outlineLevel="1" x14ac:dyDescent="0.35">
      <c r="A35" s="34">
        <v>1979</v>
      </c>
      <c r="B35" s="35">
        <v>35</v>
      </c>
      <c r="C35" s="35">
        <v>32</v>
      </c>
      <c r="D35" s="35">
        <v>16</v>
      </c>
      <c r="E35" s="35"/>
    </row>
    <row r="36" spans="1:5" hidden="1" outlineLevel="1" x14ac:dyDescent="0.35">
      <c r="A36" s="34">
        <v>1980</v>
      </c>
      <c r="B36" s="35">
        <v>35</v>
      </c>
      <c r="C36" s="35">
        <v>32</v>
      </c>
      <c r="D36" s="35">
        <v>16</v>
      </c>
      <c r="E36" s="35">
        <f>171-SUM(B36:D36)</f>
        <v>88</v>
      </c>
    </row>
    <row r="37" spans="1:5" hidden="1" outlineLevel="1" x14ac:dyDescent="0.35">
      <c r="A37" s="34">
        <v>1981</v>
      </c>
      <c r="B37" s="35">
        <v>35</v>
      </c>
      <c r="C37" s="35">
        <v>33</v>
      </c>
      <c r="D37" s="35">
        <v>16</v>
      </c>
      <c r="E37" s="35"/>
    </row>
    <row r="38" spans="1:5" hidden="1" outlineLevel="1" x14ac:dyDescent="0.35">
      <c r="A38" s="34">
        <v>1982</v>
      </c>
      <c r="B38" s="35">
        <v>35</v>
      </c>
      <c r="C38" s="35">
        <v>35</v>
      </c>
      <c r="D38" s="35">
        <v>16</v>
      </c>
      <c r="E38" s="35"/>
    </row>
    <row r="39" spans="1:5" hidden="1" outlineLevel="1" x14ac:dyDescent="0.35">
      <c r="A39" s="34">
        <v>1983</v>
      </c>
      <c r="B39" s="35">
        <v>35</v>
      </c>
      <c r="C39" s="35">
        <v>37</v>
      </c>
      <c r="D39" s="35">
        <v>16</v>
      </c>
      <c r="E39" s="35"/>
    </row>
    <row r="40" spans="1:5" hidden="1" outlineLevel="1" x14ac:dyDescent="0.35">
      <c r="A40" s="34">
        <v>1984</v>
      </c>
      <c r="B40" s="35">
        <v>35</v>
      </c>
      <c r="C40" s="35">
        <v>37</v>
      </c>
      <c r="D40" s="35">
        <v>16</v>
      </c>
      <c r="E40" s="35"/>
    </row>
    <row r="41" spans="1:5" hidden="1" outlineLevel="1" x14ac:dyDescent="0.35">
      <c r="A41" s="34">
        <v>1985</v>
      </c>
      <c r="B41" s="35">
        <v>35</v>
      </c>
      <c r="C41" s="35">
        <v>37</v>
      </c>
      <c r="D41" s="35">
        <v>16</v>
      </c>
      <c r="E41" s="35"/>
    </row>
    <row r="42" spans="1:5" hidden="1" outlineLevel="1" x14ac:dyDescent="0.35">
      <c r="A42" s="34">
        <v>1986</v>
      </c>
      <c r="B42" s="35">
        <v>36</v>
      </c>
      <c r="C42" s="35">
        <v>38</v>
      </c>
      <c r="D42" s="35">
        <v>16</v>
      </c>
      <c r="E42" s="35"/>
    </row>
    <row r="43" spans="1:5" hidden="1" outlineLevel="1" x14ac:dyDescent="0.35">
      <c r="A43" s="34">
        <v>1987</v>
      </c>
      <c r="B43" s="35">
        <v>37</v>
      </c>
      <c r="C43" s="35">
        <v>40</v>
      </c>
      <c r="D43" s="35">
        <v>16</v>
      </c>
      <c r="E43" s="35"/>
    </row>
    <row r="44" spans="1:5" hidden="1" outlineLevel="1" x14ac:dyDescent="0.35">
      <c r="A44" s="34">
        <v>1988</v>
      </c>
      <c r="B44" s="35">
        <v>37</v>
      </c>
      <c r="C44" s="35">
        <v>41</v>
      </c>
      <c r="D44" s="35">
        <v>16</v>
      </c>
      <c r="E44" s="35"/>
    </row>
    <row r="45" spans="1:5" hidden="1" outlineLevel="1" x14ac:dyDescent="0.35">
      <c r="A45" s="34">
        <v>1989</v>
      </c>
      <c r="B45" s="35">
        <v>37</v>
      </c>
      <c r="C45" s="35">
        <v>41</v>
      </c>
      <c r="D45" s="35">
        <v>16</v>
      </c>
      <c r="E45" s="35"/>
    </row>
    <row r="46" spans="1:5" hidden="1" outlineLevel="1" x14ac:dyDescent="0.35">
      <c r="A46" s="34">
        <v>1990</v>
      </c>
      <c r="B46" s="35">
        <v>37</v>
      </c>
      <c r="C46" s="35">
        <v>45</v>
      </c>
      <c r="D46" s="35">
        <v>16</v>
      </c>
      <c r="E46" s="35">
        <f>197-SUM(B46:D46)</f>
        <v>99</v>
      </c>
    </row>
    <row r="47" spans="1:5" hidden="1" outlineLevel="1" x14ac:dyDescent="0.35">
      <c r="A47" s="34">
        <v>1991</v>
      </c>
      <c r="B47" s="35">
        <v>38</v>
      </c>
      <c r="C47" s="35">
        <v>47</v>
      </c>
      <c r="D47" s="35">
        <v>16</v>
      </c>
      <c r="E47" s="35"/>
    </row>
    <row r="48" spans="1:5" hidden="1" outlineLevel="1" x14ac:dyDescent="0.35">
      <c r="A48" s="34">
        <v>1992</v>
      </c>
      <c r="B48" s="35">
        <v>38</v>
      </c>
      <c r="C48" s="35">
        <v>48</v>
      </c>
      <c r="D48" s="35">
        <v>17</v>
      </c>
      <c r="E48" s="35"/>
    </row>
    <row r="49" spans="1:5" hidden="1" outlineLevel="1" x14ac:dyDescent="0.35">
      <c r="A49" s="34">
        <v>1993</v>
      </c>
      <c r="B49" s="35">
        <v>42</v>
      </c>
      <c r="C49" s="35">
        <v>53</v>
      </c>
      <c r="D49" s="35">
        <v>18</v>
      </c>
      <c r="E49" s="35"/>
    </row>
    <row r="50" spans="1:5" hidden="1" outlineLevel="1" x14ac:dyDescent="0.35">
      <c r="A50" s="34">
        <v>1994</v>
      </c>
      <c r="B50" s="35">
        <v>47</v>
      </c>
      <c r="C50" s="35">
        <v>60</v>
      </c>
      <c r="D50" s="35">
        <v>20</v>
      </c>
      <c r="E50" s="35"/>
    </row>
    <row r="51" spans="1:5" hidden="1" outlineLevel="1" x14ac:dyDescent="0.35">
      <c r="A51" s="34">
        <v>1995</v>
      </c>
      <c r="B51" s="35">
        <v>48</v>
      </c>
      <c r="C51" s="35">
        <v>60</v>
      </c>
      <c r="D51" s="35">
        <v>20</v>
      </c>
      <c r="E51" s="35"/>
    </row>
    <row r="52" spans="1:5" hidden="1" outlineLevel="1" x14ac:dyDescent="0.35">
      <c r="A52" s="34">
        <v>1996</v>
      </c>
      <c r="B52" s="35">
        <v>48</v>
      </c>
      <c r="C52" s="35">
        <v>62</v>
      </c>
      <c r="D52" s="35">
        <v>20</v>
      </c>
      <c r="E52" s="35"/>
    </row>
    <row r="53" spans="1:5" hidden="1" outlineLevel="1" x14ac:dyDescent="0.35">
      <c r="A53" s="34">
        <v>1997</v>
      </c>
      <c r="B53" s="35">
        <v>49</v>
      </c>
      <c r="C53" s="35">
        <v>63</v>
      </c>
      <c r="D53" s="35">
        <v>20</v>
      </c>
      <c r="E53" s="35"/>
    </row>
    <row r="54" spans="1:5" hidden="1" outlineLevel="1" x14ac:dyDescent="0.35">
      <c r="A54" s="34">
        <v>1998</v>
      </c>
      <c r="B54" s="35">
        <v>49</v>
      </c>
      <c r="C54" s="35">
        <v>64</v>
      </c>
      <c r="D54" s="35">
        <v>20</v>
      </c>
      <c r="E54" s="35"/>
    </row>
    <row r="55" spans="1:5" hidden="1" outlineLevel="1" x14ac:dyDescent="0.35">
      <c r="A55" s="34">
        <v>1999</v>
      </c>
      <c r="B55" s="35">
        <v>51</v>
      </c>
      <c r="C55" s="35">
        <v>64</v>
      </c>
      <c r="D55" s="35">
        <v>20</v>
      </c>
      <c r="E55" s="35"/>
    </row>
    <row r="56" spans="1:5" hidden="1" outlineLevel="1" x14ac:dyDescent="0.35">
      <c r="A56" s="34">
        <v>2000</v>
      </c>
      <c r="B56" s="35">
        <v>53</v>
      </c>
      <c r="C56" s="35">
        <v>67</v>
      </c>
      <c r="D56" s="35">
        <v>20</v>
      </c>
      <c r="E56" s="35">
        <f>194-SUM(B56:D56)</f>
        <v>54</v>
      </c>
    </row>
    <row r="57" spans="1:5" hidden="1" outlineLevel="1" x14ac:dyDescent="0.35">
      <c r="A57" s="34">
        <v>2001</v>
      </c>
      <c r="B57" s="35">
        <v>54</v>
      </c>
      <c r="C57" s="35">
        <v>69</v>
      </c>
      <c r="D57" s="35">
        <v>20</v>
      </c>
      <c r="E57" s="35"/>
    </row>
    <row r="58" spans="1:5" hidden="1" outlineLevel="1" x14ac:dyDescent="0.35">
      <c r="A58" s="34">
        <v>2002</v>
      </c>
      <c r="B58" s="35">
        <v>55</v>
      </c>
      <c r="C58" s="35">
        <v>69</v>
      </c>
      <c r="D58" s="35">
        <v>20</v>
      </c>
      <c r="E58" s="35"/>
    </row>
    <row r="59" spans="1:5" hidden="1" outlineLevel="1" x14ac:dyDescent="0.35">
      <c r="A59" s="34">
        <v>2003</v>
      </c>
      <c r="B59" s="35">
        <v>55</v>
      </c>
      <c r="C59" s="35">
        <v>71</v>
      </c>
      <c r="D59" s="35">
        <v>20</v>
      </c>
      <c r="E59" s="35"/>
    </row>
    <row r="60" spans="1:5" hidden="1" outlineLevel="1" x14ac:dyDescent="0.35">
      <c r="A60" s="34">
        <v>2004</v>
      </c>
      <c r="B60" s="35">
        <v>55</v>
      </c>
      <c r="C60" s="35">
        <v>72</v>
      </c>
      <c r="D60" s="35">
        <v>21</v>
      </c>
      <c r="E60" s="35"/>
    </row>
    <row r="61" spans="1:5" hidden="1" outlineLevel="1" x14ac:dyDescent="0.35">
      <c r="A61" s="34">
        <v>2005</v>
      </c>
      <c r="B61" s="35">
        <v>56</v>
      </c>
      <c r="C61" s="35">
        <v>72</v>
      </c>
      <c r="D61" s="35">
        <v>21</v>
      </c>
      <c r="E61" s="35"/>
    </row>
    <row r="62" spans="1:5" hidden="1" outlineLevel="1" x14ac:dyDescent="0.35">
      <c r="A62" s="34">
        <v>2006</v>
      </c>
      <c r="B62" s="35">
        <v>56</v>
      </c>
      <c r="C62" s="35">
        <v>72</v>
      </c>
      <c r="D62" s="35">
        <v>21</v>
      </c>
      <c r="E62" s="35"/>
    </row>
    <row r="63" spans="1:5" hidden="1" outlineLevel="1" x14ac:dyDescent="0.35">
      <c r="A63" s="34">
        <v>2007</v>
      </c>
      <c r="B63" s="35">
        <v>56</v>
      </c>
      <c r="C63" s="35">
        <v>74</v>
      </c>
      <c r="D63" s="35">
        <v>21</v>
      </c>
      <c r="E63" s="35"/>
    </row>
    <row r="64" spans="1:5" hidden="1" outlineLevel="1" x14ac:dyDescent="0.35">
      <c r="A64" s="34">
        <v>2008</v>
      </c>
      <c r="B64" s="35">
        <v>56</v>
      </c>
      <c r="C64" s="35">
        <v>76</v>
      </c>
      <c r="D64" s="35">
        <v>21</v>
      </c>
      <c r="E64" s="35"/>
    </row>
    <row r="65" spans="1:6" hidden="1" outlineLevel="1" x14ac:dyDescent="0.35">
      <c r="A65" s="34">
        <v>2009</v>
      </c>
      <c r="B65" s="35">
        <v>56</v>
      </c>
      <c r="C65" s="35">
        <v>76</v>
      </c>
      <c r="D65" s="35">
        <v>21</v>
      </c>
      <c r="E65" s="35"/>
    </row>
    <row r="66" spans="1:6" hidden="1" outlineLevel="1" x14ac:dyDescent="0.35">
      <c r="A66" s="34">
        <v>2010</v>
      </c>
      <c r="B66" s="35">
        <v>56</v>
      </c>
      <c r="C66" s="35">
        <v>76</v>
      </c>
      <c r="D66" s="35">
        <v>21</v>
      </c>
      <c r="E66" s="35">
        <f>195-SUM(B66:D66)</f>
        <v>42</v>
      </c>
    </row>
    <row r="67" spans="1:6" hidden="1" outlineLevel="1" x14ac:dyDescent="0.35">
      <c r="A67" s="34">
        <v>2011</v>
      </c>
      <c r="B67" s="35">
        <v>56</v>
      </c>
      <c r="C67" s="35">
        <v>76</v>
      </c>
      <c r="D67" s="35">
        <v>21</v>
      </c>
      <c r="E67" s="35"/>
    </row>
    <row r="68" spans="1:6" hidden="1" outlineLevel="1" x14ac:dyDescent="0.35">
      <c r="A68" s="34">
        <v>2012</v>
      </c>
      <c r="B68" s="35">
        <v>56</v>
      </c>
      <c r="C68" s="35">
        <v>80</v>
      </c>
      <c r="D68" s="35">
        <v>21</v>
      </c>
      <c r="E68" s="35"/>
    </row>
    <row r="69" spans="1:6" hidden="1" outlineLevel="1" x14ac:dyDescent="0.35">
      <c r="A69" s="34">
        <v>2013</v>
      </c>
      <c r="B69" s="35">
        <v>56</v>
      </c>
      <c r="C69" s="35">
        <v>81</v>
      </c>
      <c r="D69" s="35">
        <v>22</v>
      </c>
      <c r="E69" s="35"/>
    </row>
    <row r="70" spans="1:6" hidden="1" outlineLevel="1" x14ac:dyDescent="0.35">
      <c r="A70" s="34">
        <v>2014</v>
      </c>
      <c r="B70" s="35">
        <v>56</v>
      </c>
      <c r="C70" s="35">
        <v>81</v>
      </c>
      <c r="D70" s="35">
        <v>23</v>
      </c>
      <c r="E70" s="35"/>
    </row>
    <row r="71" spans="1:6" hidden="1" outlineLevel="1" x14ac:dyDescent="0.35">
      <c r="A71" s="34">
        <v>2015</v>
      </c>
      <c r="B71" s="35">
        <v>57</v>
      </c>
      <c r="C71" s="35">
        <v>82</v>
      </c>
      <c r="D71" s="35">
        <v>23</v>
      </c>
      <c r="E71" s="35"/>
    </row>
    <row r="72" spans="1:6" hidden="1" outlineLevel="1" x14ac:dyDescent="0.35">
      <c r="A72" s="34">
        <v>2016</v>
      </c>
      <c r="B72" s="35">
        <v>57</v>
      </c>
      <c r="C72" s="35">
        <v>82</v>
      </c>
      <c r="D72" s="35">
        <v>25</v>
      </c>
      <c r="E72" s="35"/>
    </row>
    <row r="73" spans="1:6" hidden="1" outlineLevel="1" x14ac:dyDescent="0.35">
      <c r="A73" s="34">
        <v>2017</v>
      </c>
      <c r="B73" s="35">
        <v>57</v>
      </c>
      <c r="C73" s="35">
        <v>82</v>
      </c>
      <c r="D73" s="35">
        <v>25</v>
      </c>
      <c r="E73" s="35"/>
    </row>
    <row r="74" spans="1:6" hidden="1" outlineLevel="1" x14ac:dyDescent="0.35">
      <c r="A74" s="34">
        <v>2018</v>
      </c>
      <c r="B74" s="35">
        <v>57</v>
      </c>
      <c r="C74" s="35">
        <v>82</v>
      </c>
      <c r="D74" s="35">
        <v>25</v>
      </c>
      <c r="E74" s="35"/>
    </row>
    <row r="75" spans="1:6" hidden="1" outlineLevel="1" x14ac:dyDescent="0.35">
      <c r="A75" s="34">
        <v>2019</v>
      </c>
      <c r="B75" s="35">
        <v>57</v>
      </c>
      <c r="C75" s="35">
        <v>82</v>
      </c>
      <c r="D75" s="35">
        <v>25</v>
      </c>
      <c r="E75" s="35">
        <f>195-SUM(B75:D75)</f>
        <v>31</v>
      </c>
    </row>
    <row r="76" spans="1:6" collapsed="1" x14ac:dyDescent="0.35"/>
    <row r="78" spans="1:6" x14ac:dyDescent="0.35">
      <c r="A78" s="33" t="s">
        <v>414</v>
      </c>
    </row>
    <row r="80" spans="1:6" x14ac:dyDescent="0.35">
      <c r="A80" s="34" t="s">
        <v>409</v>
      </c>
      <c r="B80" s="34" t="s">
        <v>415</v>
      </c>
      <c r="C80" s="34" t="s">
        <v>416</v>
      </c>
      <c r="D80" s="34" t="s">
        <v>417</v>
      </c>
      <c r="F80" s="34" t="s">
        <v>413</v>
      </c>
    </row>
    <row r="82" spans="1:20" x14ac:dyDescent="0.35">
      <c r="A82" s="34">
        <v>1950</v>
      </c>
      <c r="B82" s="34">
        <v>16</v>
      </c>
      <c r="C82" s="34">
        <v>11</v>
      </c>
      <c r="D82" s="34">
        <v>1</v>
      </c>
      <c r="F82" s="34">
        <f>102-SUM(B82:D82)</f>
        <v>74</v>
      </c>
    </row>
    <row r="83" spans="1:20" x14ac:dyDescent="0.35">
      <c r="A83" s="34">
        <v>1955</v>
      </c>
      <c r="B83" s="34">
        <v>20</v>
      </c>
      <c r="C83" s="34">
        <v>13</v>
      </c>
      <c r="D83" s="34">
        <v>1</v>
      </c>
    </row>
    <row r="84" spans="1:20" x14ac:dyDescent="0.35">
      <c r="A84" s="34">
        <v>1960</v>
      </c>
      <c r="B84" s="34">
        <v>20</v>
      </c>
      <c r="C84" s="34">
        <v>16</v>
      </c>
      <c r="D84" s="34">
        <v>1</v>
      </c>
      <c r="F84" s="34">
        <f>143-SUM(B84:D84)</f>
        <v>106</v>
      </c>
    </row>
    <row r="85" spans="1:20" x14ac:dyDescent="0.35">
      <c r="A85" s="34">
        <v>1965</v>
      </c>
      <c r="B85" s="34">
        <v>27</v>
      </c>
      <c r="C85" s="34">
        <v>24</v>
      </c>
      <c r="D85" s="34">
        <v>14</v>
      </c>
    </row>
    <row r="86" spans="1:20" x14ac:dyDescent="0.35">
      <c r="A86" s="34">
        <v>1970</v>
      </c>
      <c r="B86" s="34">
        <v>33</v>
      </c>
      <c r="C86" s="34">
        <v>28</v>
      </c>
      <c r="D86" s="34">
        <v>15</v>
      </c>
      <c r="F86" s="34">
        <f>166-SUM(B86:D86)</f>
        <v>90</v>
      </c>
    </row>
    <row r="87" spans="1:20" x14ac:dyDescent="0.35">
      <c r="A87" s="34">
        <v>1975</v>
      </c>
      <c r="B87" s="34">
        <v>35</v>
      </c>
      <c r="C87" s="34">
        <v>30</v>
      </c>
      <c r="D87" s="34">
        <v>16</v>
      </c>
    </row>
    <row r="88" spans="1:20" x14ac:dyDescent="0.35">
      <c r="A88" s="34">
        <v>1980</v>
      </c>
      <c r="B88" s="34">
        <v>35</v>
      </c>
      <c r="C88" s="34">
        <v>32</v>
      </c>
      <c r="D88" s="34">
        <v>16</v>
      </c>
      <c r="F88" s="34">
        <f>171-SUM(B88:D88)</f>
        <v>88</v>
      </c>
    </row>
    <row r="89" spans="1:20" x14ac:dyDescent="0.35">
      <c r="A89" s="34">
        <v>1985</v>
      </c>
      <c r="B89" s="34">
        <v>35</v>
      </c>
      <c r="C89" s="34">
        <v>37</v>
      </c>
      <c r="D89" s="34">
        <v>16</v>
      </c>
    </row>
    <row r="90" spans="1:20" x14ac:dyDescent="0.35">
      <c r="A90" s="34">
        <v>1990</v>
      </c>
      <c r="B90" s="34">
        <v>37</v>
      </c>
      <c r="C90" s="34">
        <v>45</v>
      </c>
      <c r="D90" s="34">
        <v>16</v>
      </c>
      <c r="F90" s="34">
        <f>197-SUM(B90:D90)</f>
        <v>99</v>
      </c>
    </row>
    <row r="91" spans="1:20" x14ac:dyDescent="0.35">
      <c r="A91" s="34">
        <v>1995</v>
      </c>
      <c r="B91" s="34">
        <v>48</v>
      </c>
      <c r="C91" s="34">
        <v>60</v>
      </c>
      <c r="D91" s="34">
        <v>20</v>
      </c>
    </row>
    <row r="92" spans="1:20" x14ac:dyDescent="0.35">
      <c r="A92" s="34">
        <v>2000</v>
      </c>
      <c r="B92" s="34">
        <v>53</v>
      </c>
      <c r="C92" s="34">
        <v>67</v>
      </c>
      <c r="D92" s="34">
        <v>20</v>
      </c>
      <c r="F92" s="34">
        <f>194-SUM(B92:D92)</f>
        <v>54</v>
      </c>
    </row>
    <row r="93" spans="1:20" x14ac:dyDescent="0.35">
      <c r="A93" s="34">
        <v>2005</v>
      </c>
      <c r="B93" s="34">
        <v>56</v>
      </c>
      <c r="C93" s="34">
        <v>72</v>
      </c>
      <c r="D93" s="34">
        <v>21</v>
      </c>
    </row>
    <row r="94" spans="1:20" x14ac:dyDescent="0.35">
      <c r="A94" s="34">
        <v>2010</v>
      </c>
      <c r="B94" s="34">
        <v>56</v>
      </c>
      <c r="C94" s="34">
        <v>76</v>
      </c>
      <c r="D94" s="34">
        <v>21</v>
      </c>
      <c r="F94" s="34">
        <f>195-SUM(B94:D94)</f>
        <v>42</v>
      </c>
    </row>
    <row r="95" spans="1:20" x14ac:dyDescent="0.35">
      <c r="A95" s="34">
        <v>2015</v>
      </c>
      <c r="B95" s="34">
        <v>57</v>
      </c>
      <c r="C95" s="34">
        <v>82</v>
      </c>
      <c r="D95" s="34">
        <v>23</v>
      </c>
    </row>
    <row r="96" spans="1:20" x14ac:dyDescent="0.35">
      <c r="A96" s="34">
        <v>2019</v>
      </c>
      <c r="B96" s="34">
        <v>57</v>
      </c>
      <c r="C96" s="34">
        <v>82</v>
      </c>
      <c r="D96" s="34">
        <v>25</v>
      </c>
      <c r="F96" s="34">
        <f>195-SUM(B96:D96)</f>
        <v>31</v>
      </c>
      <c r="H96" s="131" t="s">
        <v>418</v>
      </c>
      <c r="I96" s="131"/>
      <c r="J96" s="131"/>
      <c r="K96" s="131"/>
      <c r="L96" s="131"/>
      <c r="M96" s="131"/>
      <c r="N96" s="131"/>
      <c r="O96" s="131"/>
      <c r="P96" s="131"/>
      <c r="Q96" s="131"/>
      <c r="R96" s="131"/>
      <c r="S96" s="131"/>
      <c r="T96" s="131"/>
    </row>
    <row r="127" spans="2:4" x14ac:dyDescent="0.35">
      <c r="B127" s="34" t="s">
        <v>419</v>
      </c>
    </row>
    <row r="128" spans="2:4" x14ac:dyDescent="0.35">
      <c r="B128" s="132" t="s">
        <v>420</v>
      </c>
      <c r="C128" s="132"/>
      <c r="D128" s="36" t="s">
        <v>421</v>
      </c>
    </row>
    <row r="129" spans="2:4" x14ac:dyDescent="0.35">
      <c r="B129" s="132" t="s">
        <v>422</v>
      </c>
      <c r="C129" s="132"/>
      <c r="D129" s="36" t="s">
        <v>423</v>
      </c>
    </row>
    <row r="133" spans="2:4" x14ac:dyDescent="0.35">
      <c r="B133" s="36"/>
    </row>
  </sheetData>
  <mergeCells count="3">
    <mergeCell ref="H96:T96"/>
    <mergeCell ref="B128:C128"/>
    <mergeCell ref="B129:C129"/>
  </mergeCells>
  <hyperlinks>
    <hyperlink ref="D128" r:id="rId1" xr:uid="{00000000-0004-0000-0500-000000000000}"/>
    <hyperlink ref="D129" r:id="rId2" xr:uid="{00000000-0004-0000-0500-000001000000}"/>
  </hyperlinks>
  <pageMargins left="0.7" right="0.7" top="0.78740157499999996" bottom="0.78740157499999996" header="0.3" footer="0.3"/>
  <pageSetup paperSize="9" orientation="portrait" verticalDpi="0" r:id="rId3"/>
  <headerFooter>
    <oddHeader>&amp;C&amp;"Calibri"&amp;10&amp;K000000OFFICIAL-SENSITIVE&amp;1#_x000D_&amp;"Calibri"&amp;11&amp;K000000</oddHeader>
    <oddFooter>&amp;C&amp;"Calibri"&amp;11&amp;K000000_x000D_&amp;1#&amp;"Calibri"&amp;10&amp;K000000OFFICIAL-SENSITIVE</oddFooter>
  </headerFooter>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M274"/>
  <sheetViews>
    <sheetView workbookViewId="0"/>
  </sheetViews>
  <sheetFormatPr defaultColWidth="11" defaultRowHeight="14.5" x14ac:dyDescent="0.35"/>
  <cols>
    <col min="1" max="1" width="38.5" style="37" bestFit="1" customWidth="1"/>
    <col min="2" max="2" width="22.5" style="37" bestFit="1" customWidth="1"/>
    <col min="3" max="3" width="51.08203125" style="37" customWidth="1"/>
    <col min="4" max="4" width="12.5" style="37" bestFit="1" customWidth="1"/>
    <col min="5" max="14" width="10.5" style="37" bestFit="1" customWidth="1"/>
    <col min="15" max="48" width="11.83203125" style="37" bestFit="1" customWidth="1"/>
    <col min="49" max="64" width="12.75" style="37" bestFit="1" customWidth="1"/>
    <col min="65" max="65" width="4.33203125" style="37" bestFit="1" customWidth="1"/>
    <col min="66" max="256" width="8" style="37" customWidth="1"/>
    <col min="257" max="16384" width="11" style="37"/>
  </cols>
  <sheetData>
    <row r="1" spans="1:65" x14ac:dyDescent="0.35">
      <c r="A1" s="37" t="s">
        <v>424</v>
      </c>
      <c r="B1" s="37" t="s">
        <v>425</v>
      </c>
    </row>
    <row r="2" spans="1:65" x14ac:dyDescent="0.35">
      <c r="A2" s="37" t="s">
        <v>426</v>
      </c>
      <c r="B2" s="38">
        <v>44119</v>
      </c>
    </row>
    <row r="4" spans="1:65" x14ac:dyDescent="0.35">
      <c r="A4" s="37" t="s">
        <v>7</v>
      </c>
      <c r="B4" s="37" t="s">
        <v>427</v>
      </c>
      <c r="C4" s="37" t="s">
        <v>428</v>
      </c>
      <c r="D4" s="37" t="s">
        <v>429</v>
      </c>
      <c r="E4" s="37" t="s">
        <v>430</v>
      </c>
      <c r="F4" s="37" t="s">
        <v>431</v>
      </c>
      <c r="G4" s="37" t="s">
        <v>432</v>
      </c>
      <c r="H4" s="37" t="s">
        <v>433</v>
      </c>
      <c r="I4" s="37" t="s">
        <v>434</v>
      </c>
      <c r="J4" s="37" t="s">
        <v>435</v>
      </c>
      <c r="K4" s="37" t="s">
        <v>436</v>
      </c>
      <c r="L4" s="37" t="s">
        <v>437</v>
      </c>
      <c r="M4" s="37" t="s">
        <v>438</v>
      </c>
      <c r="N4" s="37" t="s">
        <v>439</v>
      </c>
      <c r="O4" s="37" t="s">
        <v>440</v>
      </c>
      <c r="P4" s="37" t="s">
        <v>441</v>
      </c>
      <c r="Q4" s="37" t="s">
        <v>442</v>
      </c>
      <c r="R4" s="37" t="s">
        <v>443</v>
      </c>
      <c r="S4" s="37" t="s">
        <v>444</v>
      </c>
      <c r="T4" s="37" t="s">
        <v>445</v>
      </c>
      <c r="U4" s="37" t="s">
        <v>446</v>
      </c>
      <c r="V4" s="37" t="s">
        <v>447</v>
      </c>
      <c r="W4" s="37" t="s">
        <v>448</v>
      </c>
      <c r="X4" s="37" t="s">
        <v>449</v>
      </c>
      <c r="Y4" s="37" t="s">
        <v>450</v>
      </c>
      <c r="Z4" s="37" t="s">
        <v>451</v>
      </c>
      <c r="AA4" s="37" t="s">
        <v>452</v>
      </c>
      <c r="AB4" s="37" t="s">
        <v>453</v>
      </c>
      <c r="AC4" s="37" t="s">
        <v>454</v>
      </c>
      <c r="AD4" s="37" t="s">
        <v>455</v>
      </c>
      <c r="AE4" s="37" t="s">
        <v>456</v>
      </c>
      <c r="AF4" s="37" t="s">
        <v>457</v>
      </c>
      <c r="AG4" s="37" t="s">
        <v>458</v>
      </c>
      <c r="AH4" s="37" t="s">
        <v>459</v>
      </c>
      <c r="AI4" s="37" t="s">
        <v>460</v>
      </c>
      <c r="AJ4" s="37" t="s">
        <v>461</v>
      </c>
      <c r="AK4" s="37" t="s">
        <v>462</v>
      </c>
      <c r="AL4" s="37" t="s">
        <v>463</v>
      </c>
      <c r="AM4" s="37" t="s">
        <v>464</v>
      </c>
      <c r="AN4" s="37" t="s">
        <v>465</v>
      </c>
      <c r="AO4" s="37" t="s">
        <v>466</v>
      </c>
      <c r="AP4" s="37" t="s">
        <v>467</v>
      </c>
      <c r="AQ4" s="37" t="s">
        <v>468</v>
      </c>
      <c r="AR4" s="37" t="s">
        <v>469</v>
      </c>
      <c r="AS4" s="37" t="s">
        <v>470</v>
      </c>
      <c r="AT4" s="37" t="s">
        <v>471</v>
      </c>
      <c r="AU4" s="37" t="s">
        <v>472</v>
      </c>
      <c r="AV4" s="37" t="s">
        <v>473</v>
      </c>
      <c r="AW4" s="37" t="s">
        <v>474</v>
      </c>
      <c r="AX4" s="37" t="s">
        <v>475</v>
      </c>
      <c r="AY4" s="37" t="s">
        <v>476</v>
      </c>
      <c r="AZ4" s="37" t="s">
        <v>477</v>
      </c>
      <c r="BA4" s="37" t="s">
        <v>478</v>
      </c>
      <c r="BB4" s="37" t="s">
        <v>479</v>
      </c>
      <c r="BC4" s="37" t="s">
        <v>480</v>
      </c>
      <c r="BD4" s="37" t="s">
        <v>481</v>
      </c>
      <c r="BE4" s="37" t="s">
        <v>482</v>
      </c>
      <c r="BF4" s="37" t="s">
        <v>483</v>
      </c>
      <c r="BG4" s="37" t="s">
        <v>484</v>
      </c>
      <c r="BH4" s="37" t="s">
        <v>485</v>
      </c>
      <c r="BI4" s="37" t="s">
        <v>486</v>
      </c>
      <c r="BJ4" s="37" t="s">
        <v>487</v>
      </c>
      <c r="BK4" s="37" t="s">
        <v>488</v>
      </c>
      <c r="BL4" s="37" t="s">
        <v>489</v>
      </c>
      <c r="BM4" s="37" t="s">
        <v>490</v>
      </c>
    </row>
    <row r="5" spans="1:65" hidden="1" x14ac:dyDescent="0.35">
      <c r="A5" s="37" t="s">
        <v>491</v>
      </c>
      <c r="B5" s="37" t="s">
        <v>492</v>
      </c>
      <c r="C5" s="37" t="s">
        <v>493</v>
      </c>
      <c r="D5" s="37" t="s">
        <v>494</v>
      </c>
      <c r="AN5" s="37">
        <v>1121229050.2793295</v>
      </c>
      <c r="AO5" s="37">
        <v>1195530726.2569833</v>
      </c>
      <c r="AP5" s="37">
        <v>1264245810.055866</v>
      </c>
      <c r="AQ5" s="37">
        <v>1326256983.2402234</v>
      </c>
      <c r="AR5" s="37">
        <v>1377094972.067039</v>
      </c>
      <c r="AS5" s="37">
        <v>1393854748.6033518</v>
      </c>
      <c r="AT5" s="37">
        <v>1353631284.9162011</v>
      </c>
      <c r="AU5" s="37">
        <v>1260335195.5307262</v>
      </c>
      <c r="AV5" s="37">
        <v>1275418994.4134078</v>
      </c>
      <c r="AW5" s="37">
        <v>1450279329.6089385</v>
      </c>
      <c r="AX5" s="37">
        <v>1597765363.1284916</v>
      </c>
      <c r="AY5" s="37">
        <v>1596648044.6927373</v>
      </c>
      <c r="AZ5" s="37">
        <v>1730167597.765363</v>
      </c>
      <c r="BA5" s="37">
        <v>1858659217.877095</v>
      </c>
      <c r="BB5" s="37">
        <v>1593854748.6033518</v>
      </c>
      <c r="BC5" s="37">
        <v>1459217877.0949721</v>
      </c>
      <c r="BD5" s="37">
        <v>1729050279.3296089</v>
      </c>
      <c r="BE5" s="37">
        <v>1653631284.9162011</v>
      </c>
      <c r="BF5" s="37">
        <v>2067039106.1452513</v>
      </c>
      <c r="BG5" s="37">
        <v>2144692737.4301674</v>
      </c>
      <c r="BH5" s="37">
        <v>2146368715.0837989</v>
      </c>
      <c r="BI5" s="37">
        <v>2114525139.6648045</v>
      </c>
      <c r="BJ5" s="37">
        <v>2241340782.1229048</v>
      </c>
    </row>
    <row r="6" spans="1:65" hidden="1" x14ac:dyDescent="0.35">
      <c r="A6" s="37" t="s">
        <v>495</v>
      </c>
      <c r="B6" s="37" t="s">
        <v>496</v>
      </c>
      <c r="C6" s="37" t="s">
        <v>493</v>
      </c>
      <c r="D6" s="37" t="s">
        <v>494</v>
      </c>
      <c r="E6" s="37">
        <v>22222233.333333332</v>
      </c>
      <c r="F6" s="37">
        <v>24444455.555555556</v>
      </c>
      <c r="G6" s="37">
        <v>26666680</v>
      </c>
      <c r="H6" s="37">
        <v>68888922.222222224</v>
      </c>
      <c r="I6" s="37">
        <v>71111144.444444448</v>
      </c>
      <c r="J6" s="37">
        <v>113333339.99999999</v>
      </c>
      <c r="K6" s="37">
        <v>119999999.99999999</v>
      </c>
      <c r="L6" s="37">
        <v>113333339.99999999</v>
      </c>
      <c r="M6" s="37">
        <v>122222228.8888889</v>
      </c>
      <c r="N6" s="37">
        <v>142222222.22222221</v>
      </c>
      <c r="O6" s="37">
        <v>171111104.44444445</v>
      </c>
      <c r="P6" s="37">
        <v>199999988.8888889</v>
      </c>
      <c r="Q6" s="37">
        <v>235555544.44444445</v>
      </c>
      <c r="R6" s="37">
        <v>224444437.77777779</v>
      </c>
      <c r="S6" s="37">
        <v>302222222.22222221</v>
      </c>
      <c r="T6" s="37">
        <v>300000006.66666669</v>
      </c>
      <c r="U6" s="37">
        <v>337777777.77777779</v>
      </c>
      <c r="V6" s="37">
        <v>344444451.1111111</v>
      </c>
      <c r="W6" s="37">
        <v>357777771.1111111</v>
      </c>
      <c r="BB6" s="37">
        <v>2110577455.856431</v>
      </c>
      <c r="BC6" s="37">
        <v>2566011311.7344975</v>
      </c>
      <c r="BD6" s="37">
        <v>3057796258.2252178</v>
      </c>
      <c r="BE6" s="37">
        <v>2339889153.5159888</v>
      </c>
      <c r="BF6" s="37">
        <v>1383202846.6012418</v>
      </c>
      <c r="BG6" s="37">
        <v>1985367815.2195933</v>
      </c>
      <c r="BH6" s="37">
        <v>1417300546.1346152</v>
      </c>
      <c r="BI6" s="37">
        <v>1136013206.3494751</v>
      </c>
      <c r="BJ6" s="37">
        <v>1152895767.7520862</v>
      </c>
      <c r="BK6" s="37">
        <v>1609466077.1616874</v>
      </c>
      <c r="BL6" s="37">
        <v>1481080337.9762437</v>
      </c>
    </row>
    <row r="7" spans="1:65" hidden="1" x14ac:dyDescent="0.35">
      <c r="A7" s="37" t="s">
        <v>11</v>
      </c>
      <c r="B7" s="37" t="s">
        <v>8</v>
      </c>
      <c r="C7" s="37" t="s">
        <v>493</v>
      </c>
      <c r="D7" s="37" t="s">
        <v>494</v>
      </c>
      <c r="AS7" s="37">
        <v>8187952996.9034433</v>
      </c>
      <c r="AT7" s="37">
        <v>6736804052.0629797</v>
      </c>
      <c r="AU7" s="37">
        <v>8725781181.8002205</v>
      </c>
      <c r="AV7" s="37">
        <v>9676099739.5662289</v>
      </c>
      <c r="AW7" s="37">
        <v>13749769575.324331</v>
      </c>
      <c r="AX7" s="37">
        <v>24225663183.763947</v>
      </c>
      <c r="AY7" s="37">
        <v>33245105956.218948</v>
      </c>
      <c r="AZ7" s="37">
        <v>44319695565.280983</v>
      </c>
      <c r="BA7" s="37">
        <v>64168383679.801262</v>
      </c>
      <c r="BB7" s="37">
        <v>41310593206.45118</v>
      </c>
      <c r="BC7" s="37">
        <v>51572818660.866524</v>
      </c>
      <c r="BD7" s="37">
        <v>67822745138.117081</v>
      </c>
      <c r="BE7" s="37">
        <v>71632934595.885544</v>
      </c>
      <c r="BF7" s="37">
        <v>69376269461.853348</v>
      </c>
      <c r="BG7" s="37">
        <v>65126113465.184967</v>
      </c>
      <c r="BH7" s="37">
        <v>34572954933.62941</v>
      </c>
      <c r="BI7" s="37">
        <v>28440561886.977848</v>
      </c>
      <c r="BJ7" s="37">
        <v>35420915616.93869</v>
      </c>
      <c r="BK7" s="37">
        <v>41388899132.588272</v>
      </c>
    </row>
    <row r="8" spans="1:65" hidden="1" x14ac:dyDescent="0.35">
      <c r="A8" s="37" t="s">
        <v>15</v>
      </c>
      <c r="B8" s="37" t="s">
        <v>12</v>
      </c>
      <c r="C8" s="37" t="s">
        <v>493</v>
      </c>
      <c r="D8" s="37" t="s">
        <v>494</v>
      </c>
      <c r="AC8" s="37">
        <v>335069933.04963118</v>
      </c>
      <c r="AD8" s="37">
        <v>319090900.27350068</v>
      </c>
      <c r="AE8" s="37">
        <v>327312512.50000006</v>
      </c>
      <c r="AF8" s="37">
        <v>333550012.49999994</v>
      </c>
      <c r="AG8" s="37">
        <v>348287487.50000006</v>
      </c>
      <c r="AH8" s="37">
        <v>418924987.5</v>
      </c>
      <c r="AI8" s="37">
        <v>312500000</v>
      </c>
      <c r="AJ8" s="37">
        <v>82300000</v>
      </c>
      <c r="AK8" s="37">
        <v>81519209.675807163</v>
      </c>
      <c r="AL8" s="37">
        <v>189399541.45744032</v>
      </c>
      <c r="AM8" s="37">
        <v>225407481.03268433</v>
      </c>
      <c r="AN8" s="37">
        <v>302465325.38633728</v>
      </c>
      <c r="AO8" s="37">
        <v>371808985.54913014</v>
      </c>
      <c r="AP8" s="37">
        <v>230303544.64894345</v>
      </c>
      <c r="AQ8" s="37">
        <v>291949986.76898658</v>
      </c>
      <c r="AR8" s="37">
        <v>540977914.55467057</v>
      </c>
      <c r="AS8" s="37">
        <v>700083398.14454746</v>
      </c>
      <c r="AT8" s="37">
        <v>836717875.53946817</v>
      </c>
      <c r="AU8" s="37">
        <v>910729684.95603454</v>
      </c>
      <c r="AV8" s="37">
        <v>1169850310.53175</v>
      </c>
      <c r="AW8" s="37">
        <v>1596261928.9261</v>
      </c>
      <c r="AX8" s="37">
        <v>1853022970.7931187</v>
      </c>
      <c r="AY8" s="37">
        <v>2242665086.0214834</v>
      </c>
      <c r="AZ8" s="37">
        <v>3016116154.4169445</v>
      </c>
      <c r="BA8" s="37">
        <v>3259293923.5659981</v>
      </c>
      <c r="BB8" s="37">
        <v>3040048284.8151312</v>
      </c>
      <c r="BC8" s="37">
        <v>3337085745.4585338</v>
      </c>
      <c r="BD8" s="37">
        <v>3769457697.9418373</v>
      </c>
      <c r="BE8" s="37">
        <v>3565049332.5273004</v>
      </c>
      <c r="BF8" s="37">
        <v>3694412184.4397421</v>
      </c>
      <c r="BG8" s="37">
        <v>3732057451.649601</v>
      </c>
      <c r="BH8" s="37">
        <v>3104896964.7122893</v>
      </c>
      <c r="BI8" s="37">
        <v>3437126527.9819565</v>
      </c>
      <c r="BJ8" s="37">
        <v>4110290931.9899244</v>
      </c>
      <c r="BK8" s="37">
        <v>4776973438.084549</v>
      </c>
      <c r="BL8" s="37">
        <v>4814309044.6314449</v>
      </c>
    </row>
    <row r="9" spans="1:65" hidden="1" x14ac:dyDescent="0.35">
      <c r="A9" s="37" t="s">
        <v>497</v>
      </c>
      <c r="B9" s="37" t="s">
        <v>498</v>
      </c>
      <c r="C9" s="37" t="s">
        <v>493</v>
      </c>
      <c r="D9" s="37" t="s">
        <v>494</v>
      </c>
    </row>
    <row r="10" spans="1:65" hidden="1" x14ac:dyDescent="0.35">
      <c r="A10" s="37" t="s">
        <v>499</v>
      </c>
      <c r="B10" s="37" t="s">
        <v>500</v>
      </c>
      <c r="C10" s="37" t="s">
        <v>493</v>
      </c>
      <c r="D10" s="37" t="s">
        <v>494</v>
      </c>
      <c r="AM10" s="37">
        <v>163617422019.26532</v>
      </c>
      <c r="AN10" s="37">
        <v>186348022138.66837</v>
      </c>
      <c r="AO10" s="37">
        <v>213687727842.68832</v>
      </c>
      <c r="AP10" s="37">
        <v>220290309663.09238</v>
      </c>
      <c r="AQ10" s="37">
        <v>172020560150.52417</v>
      </c>
      <c r="AR10" s="37">
        <v>206895622612.63318</v>
      </c>
      <c r="AS10" s="37">
        <v>288926579646.48218</v>
      </c>
      <c r="AT10" s="37">
        <v>266509912130.50952</v>
      </c>
      <c r="AU10" s="37">
        <v>277259027374.96729</v>
      </c>
      <c r="AV10" s="37">
        <v>347267152607.92731</v>
      </c>
      <c r="AW10" s="37">
        <v>462005218234.40051</v>
      </c>
      <c r="AX10" s="37">
        <v>624641510719.03552</v>
      </c>
      <c r="AY10" s="37">
        <v>762916071162.12109</v>
      </c>
      <c r="AZ10" s="37">
        <v>889464259494.17566</v>
      </c>
      <c r="BA10" s="37">
        <v>1187960818728.3853</v>
      </c>
      <c r="BB10" s="37">
        <v>832420646379.95142</v>
      </c>
      <c r="BC10" s="37">
        <v>1040028877291.7314</v>
      </c>
      <c r="BD10" s="37">
        <v>1362582427998.449</v>
      </c>
      <c r="BE10" s="37">
        <v>1543218007727.946</v>
      </c>
      <c r="BF10" s="37">
        <v>1527893532422.5947</v>
      </c>
      <c r="BG10" s="37">
        <v>1450851442096.5298</v>
      </c>
      <c r="BH10" s="37">
        <v>1068606249627.4291</v>
      </c>
      <c r="BI10" s="37">
        <v>982417802385.8833</v>
      </c>
      <c r="BJ10" s="37">
        <v>1124602309035.0586</v>
      </c>
      <c r="BK10" s="37">
        <v>1317383620720.1372</v>
      </c>
      <c r="BL10" s="37">
        <v>1253333527689.5166</v>
      </c>
    </row>
    <row r="11" spans="1:65" hidden="1" x14ac:dyDescent="0.35">
      <c r="A11" s="37" t="s">
        <v>18</v>
      </c>
      <c r="B11" s="37" t="s">
        <v>16</v>
      </c>
      <c r="C11" s="37" t="s">
        <v>493</v>
      </c>
      <c r="D11" s="37" t="s">
        <v>494</v>
      </c>
      <c r="AT11" s="37">
        <v>50787202178.352623</v>
      </c>
      <c r="AU11" s="37">
        <v>54362695711.368279</v>
      </c>
      <c r="AV11" s="37">
        <v>69538461538.461548</v>
      </c>
      <c r="AW11" s="37">
        <v>93968596324.029953</v>
      </c>
      <c r="AX11" s="37">
        <v>122070878148.40028</v>
      </c>
      <c r="AY11" s="37">
        <v>152433690946.22192</v>
      </c>
      <c r="AZ11" s="37">
        <v>186690265486.72568</v>
      </c>
      <c r="BA11" s="37">
        <v>248808168822.32813</v>
      </c>
      <c r="BB11" s="37">
        <v>201958883594.28183</v>
      </c>
      <c r="BC11" s="37">
        <v>238328114363.5126</v>
      </c>
      <c r="BD11" s="37">
        <v>315867937372.36218</v>
      </c>
      <c r="BE11" s="37">
        <v>375513955071.47723</v>
      </c>
      <c r="BF11" s="37">
        <v>392244520081.68823</v>
      </c>
      <c r="BG11" s="37">
        <v>401366643975.49353</v>
      </c>
      <c r="BH11" s="37">
        <v>361252552756.97754</v>
      </c>
      <c r="BI11" s="37">
        <v>360626276378.48877</v>
      </c>
      <c r="BJ11" s="37">
        <v>384043567052.41663</v>
      </c>
      <c r="BK11" s="37">
        <v>392863172226.00409</v>
      </c>
      <c r="BL11" s="37">
        <v>389372362151.12323</v>
      </c>
    </row>
    <row r="12" spans="1:65" hidden="1" x14ac:dyDescent="0.35">
      <c r="A12" s="37" t="s">
        <v>20</v>
      </c>
      <c r="B12" s="37" t="s">
        <v>19</v>
      </c>
      <c r="C12" s="37" t="s">
        <v>493</v>
      </c>
      <c r="D12" s="37" t="s">
        <v>494</v>
      </c>
      <c r="G12" s="37">
        <v>1147183934.481343</v>
      </c>
      <c r="H12" s="37">
        <v>1441753549.5920608</v>
      </c>
      <c r="I12" s="37">
        <v>1424603255.4970996</v>
      </c>
      <c r="J12" s="37">
        <v>1764705803.209116</v>
      </c>
      <c r="K12" s="37">
        <v>1904761830.1796839</v>
      </c>
      <c r="L12" s="37">
        <v>1818181857.7357647</v>
      </c>
      <c r="M12" s="37">
        <v>1714285705.2343183</v>
      </c>
      <c r="N12" s="37">
        <v>2000000041.3448007</v>
      </c>
      <c r="O12" s="37">
        <v>1769210602.7153511</v>
      </c>
      <c r="P12" s="37">
        <v>2000000003.2971361</v>
      </c>
      <c r="Q12" s="37">
        <v>2500000047.4895067</v>
      </c>
      <c r="R12" s="37">
        <v>4000000136.3226881</v>
      </c>
      <c r="S12" s="37">
        <v>4999999839.5700293</v>
      </c>
      <c r="T12" s="37">
        <v>3054054017.4875889</v>
      </c>
      <c r="U12" s="37">
        <v>4695000304.43367</v>
      </c>
      <c r="V12" s="37">
        <v>5459999880.6029854</v>
      </c>
      <c r="W12" s="37">
        <v>4999999950.3056974</v>
      </c>
      <c r="X12" s="37">
        <v>4508960596.8668213</v>
      </c>
      <c r="Y12" s="37">
        <v>3895791554.5635247</v>
      </c>
      <c r="Z12" s="37">
        <v>5445263189.7662001</v>
      </c>
      <c r="AA12" s="37">
        <v>7663966255.6298933</v>
      </c>
      <c r="AB12" s="37">
        <v>9515669466.7519245</v>
      </c>
      <c r="AC12" s="37">
        <v>6003000151.6485395</v>
      </c>
      <c r="AD12" s="37">
        <v>10376666928.803324</v>
      </c>
      <c r="AE12" s="37">
        <v>9054444307.1803169</v>
      </c>
      <c r="AF12" s="37">
        <v>8747619117.0612717</v>
      </c>
      <c r="AG12" s="37">
        <v>12029545360.589769</v>
      </c>
      <c r="AH12" s="37">
        <v>10007559520.441711</v>
      </c>
      <c r="AI12" s="37">
        <v>14643450361.401264</v>
      </c>
      <c r="AJ12" s="37">
        <v>14561091033.036182</v>
      </c>
      <c r="AK12" s="37">
        <v>15095901877.649908</v>
      </c>
      <c r="AL12" s="37">
        <v>16357317317.317316</v>
      </c>
      <c r="AM12" s="37">
        <v>19385100000</v>
      </c>
      <c r="AN12" s="37">
        <v>24978532000</v>
      </c>
      <c r="AO12" s="37">
        <v>28381400000.000004</v>
      </c>
      <c r="AP12" s="37">
        <v>30928400000.000004</v>
      </c>
      <c r="AQ12" s="37">
        <v>31137200000.000004</v>
      </c>
      <c r="AR12" s="37">
        <v>27862299999.999996</v>
      </c>
      <c r="AS12" s="37">
        <v>31223690399.999996</v>
      </c>
      <c r="AT12" s="37">
        <v>31112418400</v>
      </c>
      <c r="AU12" s="37">
        <v>27736610298.255489</v>
      </c>
      <c r="AV12" s="37">
        <v>33084505277.806065</v>
      </c>
      <c r="AW12" s="37">
        <v>39266996605.797295</v>
      </c>
      <c r="AX12" s="37">
        <v>46198180131.004364</v>
      </c>
      <c r="AY12" s="37">
        <v>53550250227.390854</v>
      </c>
      <c r="AZ12" s="37">
        <v>65162321195.024994</v>
      </c>
      <c r="BA12" s="37">
        <v>79762958392.301163</v>
      </c>
      <c r="BB12" s="37">
        <v>65133480388.494591</v>
      </c>
      <c r="BC12" s="37">
        <v>80208867995.717117</v>
      </c>
      <c r="BD12" s="37">
        <v>97810932629.376404</v>
      </c>
      <c r="BE12" s="37">
        <v>88655850853.77211</v>
      </c>
      <c r="BF12" s="37">
        <v>80690471898.442001</v>
      </c>
      <c r="BG12" s="37">
        <v>75818867911.082504</v>
      </c>
      <c r="BH12" s="37">
        <v>63671789068.898689</v>
      </c>
      <c r="BI12" s="37">
        <v>69842486095.865341</v>
      </c>
      <c r="BJ12" s="37">
        <v>72256505014.279083</v>
      </c>
      <c r="BK12" s="37">
        <v>74240343947.321594</v>
      </c>
      <c r="BL12" s="37">
        <v>77747790213.072632</v>
      </c>
    </row>
    <row r="13" spans="1:65" hidden="1" x14ac:dyDescent="0.35">
      <c r="A13" s="37" t="s">
        <v>22</v>
      </c>
      <c r="B13" s="37" t="s">
        <v>21</v>
      </c>
      <c r="C13" s="37" t="s">
        <v>493</v>
      </c>
      <c r="D13" s="37" t="s">
        <v>494</v>
      </c>
      <c r="AI13" s="37">
        <v>789960888.42977428</v>
      </c>
      <c r="AJ13" s="37">
        <v>842829165.09210789</v>
      </c>
      <c r="AK13" s="37">
        <v>506749951.25832957</v>
      </c>
      <c r="AL13" s="37">
        <v>567247790.50998306</v>
      </c>
      <c r="AM13" s="37">
        <v>517226119.39436901</v>
      </c>
      <c r="AN13" s="37">
        <v>351337813.03346771</v>
      </c>
      <c r="AO13" s="37">
        <v>371135631.40922368</v>
      </c>
      <c r="AP13" s="37">
        <v>332378715.79967624</v>
      </c>
      <c r="AQ13" s="37">
        <v>359865213.08225965</v>
      </c>
      <c r="AR13" s="37">
        <v>383089748.69225436</v>
      </c>
      <c r="AS13" s="37">
        <v>423629629.68661195</v>
      </c>
      <c r="AT13" s="37">
        <v>511522177.7825821</v>
      </c>
      <c r="AU13" s="37">
        <v>661384145.80971467</v>
      </c>
      <c r="AV13" s="37">
        <v>855676348.11755967</v>
      </c>
      <c r="AW13" s="37">
        <v>1008274439.9662575</v>
      </c>
      <c r="AX13" s="37">
        <v>1338475057.9490042</v>
      </c>
      <c r="AY13" s="37">
        <v>1413899467.4555647</v>
      </c>
      <c r="AZ13" s="37">
        <v>1674567081.1224654</v>
      </c>
      <c r="BA13" s="37">
        <v>1663675191.0485165</v>
      </c>
      <c r="BB13" s="37">
        <v>1268730216.8858299</v>
      </c>
      <c r="BC13" s="37">
        <v>1828759529.0377231</v>
      </c>
      <c r="BD13" s="37">
        <v>2284326829.8143711</v>
      </c>
      <c r="BE13" s="37">
        <v>2927398422.9547696</v>
      </c>
      <c r="BF13" s="37">
        <v>3153950545.5834436</v>
      </c>
      <c r="BG13" s="37">
        <v>3316273473.8764539</v>
      </c>
      <c r="BH13" s="37">
        <v>3137295851.613131</v>
      </c>
      <c r="BI13" s="37">
        <v>3495833404.4415665</v>
      </c>
      <c r="BJ13" s="37">
        <v>4303143004.8782263</v>
      </c>
      <c r="BK13" s="37">
        <v>4700537839.5607834</v>
      </c>
      <c r="BL13" s="37">
        <v>5267082961.1957741</v>
      </c>
    </row>
    <row r="14" spans="1:65" hidden="1" x14ac:dyDescent="0.35">
      <c r="A14" s="37" t="s">
        <v>501</v>
      </c>
      <c r="B14" s="37" t="s">
        <v>502</v>
      </c>
      <c r="C14" s="37" t="s">
        <v>493</v>
      </c>
      <c r="D14" s="37" t="s">
        <v>494</v>
      </c>
      <c r="AU14" s="37">
        <v>518000000</v>
      </c>
      <c r="AV14" s="37">
        <v>513000000</v>
      </c>
      <c r="AW14" s="37">
        <v>460000000</v>
      </c>
      <c r="AX14" s="37">
        <v>498000000</v>
      </c>
      <c r="AY14" s="37">
        <v>495000000</v>
      </c>
      <c r="AZ14" s="37">
        <v>505000000</v>
      </c>
      <c r="BA14" s="37">
        <v>641000000</v>
      </c>
      <c r="BB14" s="37">
        <v>530000000</v>
      </c>
      <c r="BC14" s="37">
        <v>364000000</v>
      </c>
      <c r="BD14" s="37">
        <v>335000000</v>
      </c>
      <c r="BE14" s="37">
        <v>482000000</v>
      </c>
      <c r="BF14" s="37">
        <v>457000000</v>
      </c>
      <c r="BG14" s="37">
        <v>426000000</v>
      </c>
      <c r="BH14" s="37">
        <v>427000000</v>
      </c>
      <c r="BI14" s="37">
        <v>427000000</v>
      </c>
      <c r="BJ14" s="37">
        <v>362000000</v>
      </c>
      <c r="BK14" s="37">
        <v>438000000</v>
      </c>
    </row>
    <row r="15" spans="1:65" hidden="1" x14ac:dyDescent="0.35">
      <c r="A15" s="37" t="s">
        <v>24</v>
      </c>
      <c r="B15" s="37" t="s">
        <v>23</v>
      </c>
      <c r="C15" s="37" t="s">
        <v>493</v>
      </c>
      <c r="D15" s="37" t="s">
        <v>494</v>
      </c>
      <c r="V15" s="37">
        <v>31551851.851851851</v>
      </c>
      <c r="W15" s="37">
        <v>46111111.111111104</v>
      </c>
      <c r="X15" s="37">
        <v>75440740.740740731</v>
      </c>
      <c r="Y15" s="37">
        <v>74077777.777777776</v>
      </c>
      <c r="Z15" s="37">
        <v>91137037.037037015</v>
      </c>
      <c r="AA15" s="37">
        <v>93562962.962962955</v>
      </c>
      <c r="AB15" s="37">
        <v>94029629.629629627</v>
      </c>
      <c r="AC15" s="37">
        <v>129688888.88888888</v>
      </c>
      <c r="AD15" s="37">
        <v>151681481.48148149</v>
      </c>
      <c r="AE15" s="37">
        <v>205892592.59259257</v>
      </c>
      <c r="AF15" s="37">
        <v>226985185.18518516</v>
      </c>
      <c r="AG15" s="37">
        <v>265525925.92592585</v>
      </c>
      <c r="AH15" s="37">
        <v>290937037.03703696</v>
      </c>
      <c r="AI15" s="37">
        <v>345299999.99999994</v>
      </c>
      <c r="AJ15" s="37">
        <v>369862962.96296293</v>
      </c>
      <c r="AK15" s="37">
        <v>407266666.66666663</v>
      </c>
      <c r="AL15" s="37">
        <v>439285185.18518507</v>
      </c>
      <c r="AM15" s="37">
        <v>436459259.25925922</v>
      </c>
      <c r="AN15" s="37">
        <v>401607407.40740728</v>
      </c>
      <c r="AO15" s="37">
        <v>402522222.22222209</v>
      </c>
      <c r="AP15" s="37">
        <v>443288888.88888896</v>
      </c>
      <c r="AQ15" s="37">
        <v>465900000.00000006</v>
      </c>
      <c r="AR15" s="37">
        <v>472829629.62962967</v>
      </c>
      <c r="AS15" s="37">
        <v>466861925.92592591</v>
      </c>
      <c r="AT15" s="37">
        <v>445334074.07407403</v>
      </c>
      <c r="AU15" s="37">
        <v>427865296.29629624</v>
      </c>
      <c r="AV15" s="37">
        <v>462637925.92592597</v>
      </c>
      <c r="AW15" s="37">
        <v>533973111.1111111</v>
      </c>
      <c r="AX15" s="37">
        <v>545269370.37037039</v>
      </c>
      <c r="AY15" s="37">
        <v>548169814.81481481</v>
      </c>
      <c r="AZ15" s="37">
        <v>581289333.33333325</v>
      </c>
      <c r="BA15" s="37">
        <v>625368666.66666663</v>
      </c>
      <c r="BB15" s="37">
        <v>561623518.51851845</v>
      </c>
      <c r="BC15" s="37">
        <v>523833888.88888884</v>
      </c>
      <c r="BD15" s="37">
        <v>537755740.74074066</v>
      </c>
      <c r="BE15" s="37">
        <v>543333333.33333325</v>
      </c>
      <c r="BF15" s="37">
        <v>545555555.55555546</v>
      </c>
      <c r="BG15" s="37">
        <v>590740740.74074066</v>
      </c>
      <c r="BH15" s="37">
        <v>602193555.55555558</v>
      </c>
      <c r="BI15" s="37">
        <v>608888888.88888884</v>
      </c>
    </row>
    <row r="16" spans="1:65" hidden="1" x14ac:dyDescent="0.35">
      <c r="A16" s="37" t="s">
        <v>26</v>
      </c>
      <c r="B16" s="37" t="s">
        <v>25</v>
      </c>
      <c r="C16" s="37" t="s">
        <v>493</v>
      </c>
      <c r="D16" s="37" t="s">
        <v>494</v>
      </c>
      <c r="E16" s="37">
        <v>2413484152.7606673</v>
      </c>
      <c r="F16" s="37">
        <v>2437003023.8548551</v>
      </c>
      <c r="G16" s="37">
        <v>2772986896.6289616</v>
      </c>
      <c r="H16" s="37">
        <v>2796505767.7231493</v>
      </c>
      <c r="I16" s="37">
        <v>3549109642.7371483</v>
      </c>
      <c r="J16" s="37">
        <v>3428155448.5384703</v>
      </c>
      <c r="K16" s="37">
        <v>3525590771.642961</v>
      </c>
      <c r="L16" s="37">
        <v>3915332064.060925</v>
      </c>
      <c r="M16" s="37">
        <v>4016127225.893157</v>
      </c>
      <c r="N16" s="37">
        <v>4377869862.2466116</v>
      </c>
      <c r="O16" s="37">
        <v>5354462985.7766829</v>
      </c>
      <c r="P16" s="37">
        <v>5715085675.887557</v>
      </c>
      <c r="Q16" s="37">
        <v>6663551401.8691587</v>
      </c>
      <c r="R16" s="37">
        <v>9019859064.7021141</v>
      </c>
      <c r="S16" s="37">
        <v>11680176860.722181</v>
      </c>
      <c r="T16" s="37">
        <v>13874095316.127268</v>
      </c>
      <c r="U16" s="37">
        <v>14185049792.008068</v>
      </c>
      <c r="V16" s="37">
        <v>15449644413.856388</v>
      </c>
      <c r="W16" s="37">
        <v>16123392736.295961</v>
      </c>
      <c r="X16" s="37">
        <v>19275247074.860844</v>
      </c>
      <c r="Y16" s="37">
        <v>24616155988.857941</v>
      </c>
      <c r="Z16" s="37">
        <v>26334610472.541508</v>
      </c>
      <c r="AA16" s="37">
        <v>26231932031.336201</v>
      </c>
      <c r="AB16" s="37">
        <v>24060832943.378567</v>
      </c>
      <c r="AC16" s="37">
        <v>26236189096.178226</v>
      </c>
      <c r="AD16" s="37">
        <v>27497123571.373779</v>
      </c>
      <c r="AE16" s="37">
        <v>27321628427.532177</v>
      </c>
      <c r="AF16" s="37">
        <v>29290629962.943356</v>
      </c>
      <c r="AG16" s="37">
        <v>37674621653.084984</v>
      </c>
      <c r="AH16" s="37">
        <v>45334256168.064484</v>
      </c>
      <c r="AI16" s="37">
        <v>47071950750.288574</v>
      </c>
      <c r="AJ16" s="37">
        <v>52249430970.881409</v>
      </c>
      <c r="AK16" s="37">
        <v>54226716911.481964</v>
      </c>
      <c r="AL16" s="37">
        <v>54747048903.878586</v>
      </c>
      <c r="AM16" s="37">
        <v>58015219647.180908</v>
      </c>
      <c r="AN16" s="37">
        <v>65793733293.733292</v>
      </c>
      <c r="AO16" s="37">
        <v>75814112291.350525</v>
      </c>
      <c r="AP16" s="37">
        <v>83327594302.707779</v>
      </c>
      <c r="AQ16" s="37">
        <v>78166587533.066528</v>
      </c>
      <c r="AR16" s="37">
        <v>71285875422.985336</v>
      </c>
      <c r="AS16" s="37">
        <v>80697104816.931473</v>
      </c>
      <c r="AT16" s="37">
        <v>84096812278.630463</v>
      </c>
      <c r="AU16" s="37">
        <v>81986709920.468811</v>
      </c>
      <c r="AV16" s="37">
        <v>89076295864.8806</v>
      </c>
      <c r="AW16" s="37">
        <v>105368473467.06502</v>
      </c>
      <c r="AX16" s="37">
        <v>126651631333.63403</v>
      </c>
      <c r="AY16" s="37">
        <v>148419436957.17282</v>
      </c>
      <c r="AZ16" s="37">
        <v>172356912930.83142</v>
      </c>
      <c r="BA16" s="37">
        <v>212503133393.017</v>
      </c>
      <c r="BB16" s="37">
        <v>213439846856.13312</v>
      </c>
      <c r="BC16" s="37">
        <v>227050118911.30099</v>
      </c>
      <c r="BD16" s="37">
        <v>299391698708.46887</v>
      </c>
      <c r="BE16" s="37">
        <v>332126211590.01855</v>
      </c>
      <c r="BF16" s="37">
        <v>314546014158.20251</v>
      </c>
      <c r="BG16" s="37">
        <v>308750573762.96704</v>
      </c>
      <c r="BH16" s="37">
        <v>270133954571.9278</v>
      </c>
      <c r="BI16" s="37">
        <v>232715824719.75543</v>
      </c>
      <c r="BJ16" s="37">
        <v>281898333207.63251</v>
      </c>
      <c r="BK16" s="37">
        <v>312657933493.52765</v>
      </c>
      <c r="BL16" s="37">
        <v>336068516664.28259</v>
      </c>
    </row>
    <row r="17" spans="1:64" hidden="1" x14ac:dyDescent="0.35">
      <c r="A17" s="37" t="s">
        <v>28</v>
      </c>
      <c r="B17" s="37" t="s">
        <v>27</v>
      </c>
      <c r="C17" s="37" t="s">
        <v>493</v>
      </c>
      <c r="D17" s="37" t="s">
        <v>494</v>
      </c>
      <c r="O17" s="37">
        <v>4210936385.2871132</v>
      </c>
      <c r="P17" s="37">
        <v>4828105022.5795794</v>
      </c>
      <c r="Q17" s="37">
        <v>5940800642.8954105</v>
      </c>
      <c r="R17" s="37">
        <v>7945377117.1551056</v>
      </c>
      <c r="S17" s="37">
        <v>10245142962.308598</v>
      </c>
      <c r="T17" s="37">
        <v>11254488267.361933</v>
      </c>
      <c r="U17" s="37">
        <v>12352078468.972923</v>
      </c>
      <c r="V17" s="37">
        <v>14409079260.677711</v>
      </c>
      <c r="W17" s="37">
        <v>18066572822.893967</v>
      </c>
      <c r="X17" s="37">
        <v>22832410396.294388</v>
      </c>
      <c r="Y17" s="37">
        <v>26006990002.127205</v>
      </c>
      <c r="Z17" s="37">
        <v>23441765249.697598</v>
      </c>
      <c r="AA17" s="37">
        <v>22623842784.544647</v>
      </c>
      <c r="AB17" s="37">
        <v>21981186839.282982</v>
      </c>
      <c r="AC17" s="37">
        <v>22265892373.289322</v>
      </c>
      <c r="AD17" s="37">
        <v>24230778531.524342</v>
      </c>
      <c r="AE17" s="37">
        <v>31689309598.918434</v>
      </c>
      <c r="AF17" s="37">
        <v>38996595559.425339</v>
      </c>
      <c r="AG17" s="37">
        <v>44096573609.71804</v>
      </c>
      <c r="AH17" s="37">
        <v>46607267810.712425</v>
      </c>
      <c r="AI17" s="37">
        <v>59423125378.19194</v>
      </c>
      <c r="AJ17" s="37">
        <v>60116254331.172653</v>
      </c>
      <c r="AK17" s="37">
        <v>64678674931.129478</v>
      </c>
      <c r="AL17" s="37">
        <v>59900881225.600372</v>
      </c>
      <c r="AM17" s="37">
        <v>65453950006.023376</v>
      </c>
      <c r="AN17" s="37">
        <v>80827705745.871429</v>
      </c>
      <c r="AO17" s="37">
        <v>81256732518.845856</v>
      </c>
      <c r="AP17" s="37">
        <v>78792186266.771896</v>
      </c>
      <c r="AQ17" s="37">
        <v>83704902178.746109</v>
      </c>
      <c r="AR17" s="37">
        <v>85477892606.008957</v>
      </c>
      <c r="AS17" s="37">
        <v>85305371291.689713</v>
      </c>
      <c r="AT17" s="37">
        <v>88047337807.606262</v>
      </c>
      <c r="AU17" s="37">
        <v>96701496329.757202</v>
      </c>
      <c r="AV17" s="37">
        <v>116638893905.19188</v>
      </c>
      <c r="AW17" s="37">
        <v>141025428358.57959</v>
      </c>
      <c r="AX17" s="37">
        <v>153625979355.80151</v>
      </c>
      <c r="AY17" s="37">
        <v>170827273867.77066</v>
      </c>
      <c r="AZ17" s="37">
        <v>204299603065.97318</v>
      </c>
      <c r="BA17" s="37">
        <v>229126805331.7709</v>
      </c>
      <c r="BB17" s="37">
        <v>180907557654.90414</v>
      </c>
      <c r="BC17" s="37">
        <v>200892688044.93918</v>
      </c>
      <c r="BD17" s="37">
        <v>232583677064.38467</v>
      </c>
      <c r="BE17" s="37">
        <v>220981850149.8475</v>
      </c>
      <c r="BF17" s="37">
        <v>229834282276.73468</v>
      </c>
      <c r="BG17" s="37">
        <v>235966614250.84445</v>
      </c>
      <c r="BH17" s="37">
        <v>202703358781.35947</v>
      </c>
      <c r="BI17" s="37">
        <v>207301247712.45685</v>
      </c>
      <c r="BJ17" s="37">
        <v>226048310963.63568</v>
      </c>
      <c r="BK17" s="37">
        <v>253972522205.35669</v>
      </c>
      <c r="BL17" s="37">
        <v>248693769975.84274</v>
      </c>
    </row>
    <row r="18" spans="1:64" hidden="1" x14ac:dyDescent="0.35">
      <c r="A18" s="37" t="s">
        <v>503</v>
      </c>
      <c r="B18" s="37" t="s">
        <v>504</v>
      </c>
      <c r="C18" s="37" t="s">
        <v>493</v>
      </c>
      <c r="D18" s="37" t="s">
        <v>494</v>
      </c>
      <c r="AI18" s="37">
        <v>3885196371.823853</v>
      </c>
      <c r="AJ18" s="37">
        <v>4014478401.5050421</v>
      </c>
      <c r="AK18" s="37">
        <v>4302724069.2381601</v>
      </c>
      <c r="AL18" s="37">
        <v>2281805933.3109589</v>
      </c>
      <c r="AM18" s="37">
        <v>819242649.70530236</v>
      </c>
      <c r="AN18" s="37">
        <v>991644243.36895454</v>
      </c>
      <c r="AO18" s="37">
        <v>791908858.40502214</v>
      </c>
      <c r="AP18" s="37">
        <v>1150564617.3149312</v>
      </c>
      <c r="AQ18" s="37">
        <v>1009305138.60034</v>
      </c>
      <c r="AR18" s="37">
        <v>1281380203.0662198</v>
      </c>
      <c r="AS18" s="37">
        <v>2118054168.3441257</v>
      </c>
      <c r="AT18" s="37">
        <v>2368624503.3823686</v>
      </c>
      <c r="AU18" s="37">
        <v>2666940958.6504836</v>
      </c>
      <c r="AV18" s="37">
        <v>3056403991.0405216</v>
      </c>
      <c r="AW18" s="37">
        <v>4235066653.0986061</v>
      </c>
      <c r="AX18" s="37">
        <v>8337000211.5506659</v>
      </c>
      <c r="AY18" s="37">
        <v>13954555630.176853</v>
      </c>
      <c r="AZ18" s="37">
        <v>22516839529.192402</v>
      </c>
      <c r="BA18" s="37">
        <v>32133276533.592991</v>
      </c>
      <c r="BB18" s="37">
        <v>22870241353.570541</v>
      </c>
      <c r="BC18" s="37">
        <v>28728665753.083344</v>
      </c>
      <c r="BD18" s="37">
        <v>37214511839.939217</v>
      </c>
      <c r="BE18" s="37">
        <v>36914842158.859467</v>
      </c>
      <c r="BF18" s="37">
        <v>35907329509.241554</v>
      </c>
      <c r="BG18" s="37">
        <v>32560882315.440521</v>
      </c>
      <c r="BH18" s="37">
        <v>20059340230.33379</v>
      </c>
      <c r="BI18" s="37">
        <v>17580998934.636837</v>
      </c>
      <c r="BJ18" s="37">
        <v>19839356263.072273</v>
      </c>
      <c r="BK18" s="37">
        <v>25484470588.235294</v>
      </c>
      <c r="BL18" s="37">
        <v>23629647058.823536</v>
      </c>
    </row>
    <row r="19" spans="1:64" hidden="1" x14ac:dyDescent="0.35">
      <c r="A19" s="37" t="s">
        <v>30</v>
      </c>
      <c r="B19" s="37" t="s">
        <v>29</v>
      </c>
      <c r="C19" s="37" t="s">
        <v>493</v>
      </c>
      <c r="D19" s="37" t="s">
        <v>494</v>
      </c>
      <c r="E19" s="37">
        <v>24499998</v>
      </c>
      <c r="F19" s="37">
        <v>26250000</v>
      </c>
      <c r="G19" s="37">
        <v>28000000</v>
      </c>
      <c r="H19" s="37">
        <v>17500000</v>
      </c>
      <c r="I19" s="37">
        <v>36750000.000000007</v>
      </c>
      <c r="J19" s="37">
        <v>16452740.740740741</v>
      </c>
      <c r="K19" s="37">
        <v>17828571.428571429</v>
      </c>
      <c r="L19" s="37">
        <v>19257142.857142858</v>
      </c>
      <c r="M19" s="37">
        <v>18861714.285714287</v>
      </c>
      <c r="N19" s="37">
        <v>18371428.571428571</v>
      </c>
      <c r="O19" s="37">
        <v>25945142.857142858</v>
      </c>
      <c r="P19" s="37">
        <v>21329142.857142858</v>
      </c>
      <c r="Q19" s="37">
        <v>28961142.857142858</v>
      </c>
      <c r="R19" s="37">
        <v>33526603.853747532</v>
      </c>
      <c r="S19" s="37">
        <v>33674920.634920634</v>
      </c>
      <c r="T19" s="37">
        <v>34839365.079365082</v>
      </c>
      <c r="U19" s="37">
        <v>61551304.347826101</v>
      </c>
      <c r="V19" s="37">
        <v>96342222.222222224</v>
      </c>
      <c r="W19" s="37">
        <v>71443333.333333328</v>
      </c>
      <c r="X19" s="37">
        <v>110822222.22222222</v>
      </c>
      <c r="Y19" s="37">
        <v>81022222.222222224</v>
      </c>
      <c r="Z19" s="37">
        <v>88603333.333333328</v>
      </c>
      <c r="AA19" s="37">
        <v>103470000</v>
      </c>
      <c r="AB19" s="37">
        <v>97956966.110812262</v>
      </c>
      <c r="AC19" s="37">
        <v>113561106.00618161</v>
      </c>
      <c r="AD19" s="37">
        <v>126803836.2747535</v>
      </c>
      <c r="AE19" s="37">
        <v>140881024.78759745</v>
      </c>
      <c r="AF19" s="37">
        <v>110260311.58951117</v>
      </c>
      <c r="AG19" s="37">
        <v>136282900.38819045</v>
      </c>
      <c r="AH19" s="37">
        <v>108560193.99118912</v>
      </c>
      <c r="AI19" s="37">
        <v>89130244.372427091</v>
      </c>
      <c r="AJ19" s="37">
        <v>115775316.36852457</v>
      </c>
      <c r="AK19" s="37">
        <v>94756920.927687079</v>
      </c>
      <c r="AL19" s="37">
        <v>88062144.151565075</v>
      </c>
      <c r="AM19" s="37">
        <v>95016968.847832873</v>
      </c>
      <c r="AN19" s="37">
        <v>129318804.20246799</v>
      </c>
      <c r="AO19" s="37">
        <v>50580560.19818332</v>
      </c>
      <c r="AP19" s="37">
        <v>95688945.650631472</v>
      </c>
      <c r="AQ19" s="37">
        <v>71499431.1758513</v>
      </c>
      <c r="AR19" s="37">
        <v>61217971.467101999</v>
      </c>
      <c r="AS19" s="37">
        <v>55005758.530256569</v>
      </c>
      <c r="AT19" s="37">
        <v>45410971.277172275</v>
      </c>
      <c r="AU19" s="37">
        <v>38676369.531126112</v>
      </c>
      <c r="AV19" s="37">
        <v>50072047.440468498</v>
      </c>
      <c r="AW19" s="37">
        <v>63635537.873213969</v>
      </c>
      <c r="AX19" s="37">
        <v>69261008.830437616</v>
      </c>
      <c r="AY19" s="37">
        <v>92956376.479609475</v>
      </c>
      <c r="AZ19" s="37">
        <v>92221558.65905109</v>
      </c>
      <c r="BA19" s="37">
        <v>169242773.91711226</v>
      </c>
      <c r="BB19" s="37">
        <v>117576040.95403339</v>
      </c>
      <c r="BC19" s="37">
        <v>197117152.22357002</v>
      </c>
      <c r="BD19" s="37">
        <v>196752242.71261629</v>
      </c>
      <c r="BE19" s="37">
        <v>226330906.44500792</v>
      </c>
      <c r="BF19" s="37">
        <v>223097905.27987173</v>
      </c>
      <c r="BG19" s="37">
        <v>205732033.51396248</v>
      </c>
      <c r="BH19" s="37">
        <v>177973982.15902388</v>
      </c>
      <c r="BI19" s="37">
        <v>196892749.28296515</v>
      </c>
      <c r="BJ19" s="37">
        <v>236167733.24156839</v>
      </c>
      <c r="BK19" s="37">
        <v>285503118.54976213</v>
      </c>
      <c r="BL19" s="37">
        <v>275062068.73944455</v>
      </c>
    </row>
    <row r="20" spans="1:64" hidden="1" x14ac:dyDescent="0.35">
      <c r="A20" s="37" t="s">
        <v>32</v>
      </c>
      <c r="B20" s="37" t="s">
        <v>31</v>
      </c>
      <c r="C20" s="37" t="s">
        <v>493</v>
      </c>
      <c r="D20" s="37" t="s">
        <v>494</v>
      </c>
      <c r="O20" s="37">
        <v>12006111415.893505</v>
      </c>
      <c r="P20" s="37">
        <v>13052185099.909548</v>
      </c>
      <c r="Q20" s="37">
        <v>16423224635.688755</v>
      </c>
      <c r="R20" s="37">
        <v>22932275719.312775</v>
      </c>
      <c r="S20" s="37">
        <v>29637776719.138359</v>
      </c>
      <c r="T20" s="37">
        <v>30156821213.118351</v>
      </c>
      <c r="U20" s="37">
        <v>34528906478.578896</v>
      </c>
      <c r="V20" s="37">
        <v>39354961395.61058</v>
      </c>
      <c r="W20" s="37">
        <v>46332075060.842834</v>
      </c>
      <c r="X20" s="37">
        <v>58067512107.870117</v>
      </c>
      <c r="Y20" s="37">
        <v>63563402676.231209</v>
      </c>
      <c r="Z20" s="37">
        <v>56620736527.596695</v>
      </c>
      <c r="AA20" s="37">
        <v>53510783065.512978</v>
      </c>
      <c r="AB20" s="37">
        <v>52655467140.039444</v>
      </c>
      <c r="AC20" s="37">
        <v>53687392627.757614</v>
      </c>
      <c r="AD20" s="37">
        <v>53878264216.319046</v>
      </c>
      <c r="AE20" s="37">
        <v>68750421437.601593</v>
      </c>
      <c r="AF20" s="37">
        <v>83463311399.243652</v>
      </c>
      <c r="AG20" s="37">
        <v>96418786834.887558</v>
      </c>
      <c r="AH20" s="37">
        <v>104389986793.61179</v>
      </c>
      <c r="AI20" s="37">
        <v>126512468131.33751</v>
      </c>
      <c r="AJ20" s="37">
        <v>126790048670.99823</v>
      </c>
      <c r="AK20" s="37">
        <v>138072578795.48306</v>
      </c>
      <c r="AL20" s="37">
        <v>126086323694.02985</v>
      </c>
      <c r="AM20" s="37">
        <v>143073452616.34915</v>
      </c>
      <c r="AN20" s="37">
        <v>173144772851.6694</v>
      </c>
      <c r="AO20" s="37">
        <v>170850032573.28992</v>
      </c>
      <c r="AP20" s="37">
        <v>163720906630.58185</v>
      </c>
      <c r="AQ20" s="37">
        <v>165908868637.47498</v>
      </c>
      <c r="AR20" s="37">
        <v>166675047943.746</v>
      </c>
      <c r="AS20" s="37">
        <v>171360235857.74832</v>
      </c>
      <c r="AT20" s="37">
        <v>169391856823.26624</v>
      </c>
      <c r="AU20" s="37">
        <v>182148221343.8735</v>
      </c>
      <c r="AV20" s="37">
        <v>219109255079.00677</v>
      </c>
      <c r="AW20" s="37">
        <v>261315867891.7308</v>
      </c>
      <c r="AX20" s="37">
        <v>286413008332.29694</v>
      </c>
      <c r="AY20" s="37">
        <v>313301467820.85059</v>
      </c>
      <c r="AZ20" s="37">
        <v>368272378866.68488</v>
      </c>
      <c r="BA20" s="37">
        <v>416715980665.00659</v>
      </c>
      <c r="BB20" s="37">
        <v>331329674909.69714</v>
      </c>
      <c r="BC20" s="37">
        <v>364802121084.45197</v>
      </c>
      <c r="BD20" s="37">
        <v>421761151361.3045</v>
      </c>
      <c r="BE20" s="37">
        <v>398952014299.41071</v>
      </c>
      <c r="BF20" s="37">
        <v>413789684188.16687</v>
      </c>
      <c r="BG20" s="37">
        <v>426678499805.66534</v>
      </c>
      <c r="BH20" s="37">
        <v>359576861976.54419</v>
      </c>
      <c r="BI20" s="37">
        <v>377878126013.21643</v>
      </c>
      <c r="BJ20" s="37">
        <v>415055483238.35364</v>
      </c>
      <c r="BK20" s="37">
        <v>448407954990.74475</v>
      </c>
      <c r="BL20" s="37">
        <v>432842916109.01892</v>
      </c>
    </row>
    <row r="21" spans="1:64" hidden="1" x14ac:dyDescent="0.35">
      <c r="A21" s="37" t="s">
        <v>34</v>
      </c>
      <c r="B21" s="37" t="s">
        <v>33</v>
      </c>
      <c r="C21" s="37" t="s">
        <v>493</v>
      </c>
      <c r="D21" s="37" t="s">
        <v>494</v>
      </c>
      <c r="E21" s="37">
        <v>13852022.328341799</v>
      </c>
      <c r="F21" s="37">
        <v>10801828.344683869</v>
      </c>
      <c r="G21" s="37">
        <v>8317361.9945643898</v>
      </c>
      <c r="H21" s="37">
        <v>9703490.0520944726</v>
      </c>
      <c r="I21" s="37">
        <v>13861514.150265766</v>
      </c>
      <c r="J21" s="37">
        <v>21069299.100754138</v>
      </c>
      <c r="K21" s="37">
        <v>20739915.271346603</v>
      </c>
      <c r="L21" s="37">
        <v>23474433.630120866</v>
      </c>
      <c r="M21" s="37">
        <v>30461094.816829704</v>
      </c>
      <c r="N21" s="37">
        <v>38939712.017898098</v>
      </c>
      <c r="O21" s="37">
        <v>50633283.056521446</v>
      </c>
      <c r="P21" s="37">
        <v>59595404.502889894</v>
      </c>
      <c r="Q21" s="37">
        <v>59023791.045107767</v>
      </c>
      <c r="R21" s="37">
        <v>78995251.900944516</v>
      </c>
      <c r="S21" s="37">
        <v>79408573.243480518</v>
      </c>
      <c r="T21" s="37">
        <v>98337358.600438878</v>
      </c>
      <c r="U21" s="37">
        <v>90731935.275297597</v>
      </c>
      <c r="V21" s="37">
        <v>121349816.85503523</v>
      </c>
      <c r="W21" s="37">
        <v>153492175.47602344</v>
      </c>
      <c r="X21" s="37">
        <v>207784769.85882017</v>
      </c>
      <c r="Y21" s="37">
        <v>222261791.95719796</v>
      </c>
      <c r="Z21" s="37">
        <v>205681871.99496564</v>
      </c>
      <c r="AA21" s="37">
        <v>225297369.52699935</v>
      </c>
      <c r="AB21" s="37">
        <v>150766908.09466079</v>
      </c>
      <c r="AC21" s="37">
        <v>205805456.69628134</v>
      </c>
      <c r="AD21" s="37">
        <v>247338434.72531682</v>
      </c>
      <c r="AE21" s="37">
        <v>222807320.06009716</v>
      </c>
      <c r="AF21" s="37">
        <v>238541696.08626702</v>
      </c>
      <c r="AG21" s="37">
        <v>223654558.26155737</v>
      </c>
      <c r="AH21" s="37">
        <v>202741075.38894755</v>
      </c>
      <c r="AI21" s="37">
        <v>375946872.30960459</v>
      </c>
      <c r="AJ21" s="37">
        <v>417201334.67136037</v>
      </c>
      <c r="AK21" s="37">
        <v>393976833.8006444</v>
      </c>
      <c r="AL21" s="37">
        <v>510965402.21060276</v>
      </c>
      <c r="AM21" s="37">
        <v>452687266.8765232</v>
      </c>
      <c r="AN21" s="37">
        <v>593804034.83212626</v>
      </c>
      <c r="AO21" s="37">
        <v>625667835.20124233</v>
      </c>
      <c r="AP21" s="37">
        <v>616436678.8802017</v>
      </c>
      <c r="AQ21" s="37">
        <v>665156749.24629426</v>
      </c>
      <c r="AR21" s="37">
        <v>845840856.5157882</v>
      </c>
      <c r="AS21" s="37">
        <v>723503459.03367841</v>
      </c>
      <c r="AT21" s="37">
        <v>727789558.52932692</v>
      </c>
      <c r="AU21" s="37">
        <v>823513903.2482903</v>
      </c>
      <c r="AV21" s="37">
        <v>995095866.26159692</v>
      </c>
      <c r="AW21" s="37">
        <v>1143984772.9860864</v>
      </c>
      <c r="AX21" s="37">
        <v>1213458997.6152112</v>
      </c>
      <c r="AY21" s="37">
        <v>1269086284.2880368</v>
      </c>
      <c r="AZ21" s="37">
        <v>1798312733.3251541</v>
      </c>
      <c r="BA21" s="37">
        <v>2158338688.7113662</v>
      </c>
      <c r="BB21" s="37">
        <v>1932930439.9555852</v>
      </c>
      <c r="BC21" s="37">
        <v>2199999216.4420648</v>
      </c>
      <c r="BD21" s="37">
        <v>2229520361.4398007</v>
      </c>
      <c r="BE21" s="37">
        <v>2662421230.5283475</v>
      </c>
      <c r="BF21" s="37">
        <v>3451240834.1695361</v>
      </c>
      <c r="BG21" s="37">
        <v>4175439095.2802114</v>
      </c>
      <c r="BH21" s="37">
        <v>2815204773.5185208</v>
      </c>
      <c r="BI21" s="37">
        <v>3263416680.5038629</v>
      </c>
      <c r="BJ21" s="37">
        <v>3455561315.162643</v>
      </c>
      <c r="BK21" s="37">
        <v>3889961780.1120358</v>
      </c>
      <c r="BL21" s="37">
        <v>4264042971.6528935</v>
      </c>
    </row>
    <row r="22" spans="1:64" hidden="1" x14ac:dyDescent="0.35">
      <c r="A22" s="37" t="s">
        <v>36</v>
      </c>
      <c r="B22" s="37" t="s">
        <v>35</v>
      </c>
      <c r="C22" s="37" t="s">
        <v>493</v>
      </c>
      <c r="D22" s="37" t="s">
        <v>494</v>
      </c>
      <c r="E22" s="37">
        <v>16066015.59329693</v>
      </c>
      <c r="F22" s="37">
        <v>19014523.357040137</v>
      </c>
      <c r="G22" s="37">
        <v>20997594.421212193</v>
      </c>
      <c r="H22" s="37">
        <v>21985472.395101875</v>
      </c>
      <c r="I22" s="37">
        <v>11484234.600989034</v>
      </c>
      <c r="J22" s="37">
        <v>19676614.670067728</v>
      </c>
      <c r="K22" s="37">
        <v>21918946.476369105</v>
      </c>
      <c r="L22" s="37">
        <v>22215438.642704152</v>
      </c>
      <c r="M22" s="37">
        <v>28569274.039987944</v>
      </c>
      <c r="N22" s="37">
        <v>27823662.441024691</v>
      </c>
      <c r="O22" s="37">
        <v>25007057.446171913</v>
      </c>
      <c r="P22" s="37">
        <v>26587940.937635731</v>
      </c>
      <c r="Q22" s="37">
        <v>37028538.937798873</v>
      </c>
      <c r="R22" s="37">
        <v>42590357.716012128</v>
      </c>
      <c r="S22" s="37">
        <v>62500051.515425965</v>
      </c>
      <c r="T22" s="37">
        <v>69071585.05157645</v>
      </c>
      <c r="U22" s="37">
        <v>80128193.549791083</v>
      </c>
      <c r="V22" s="37">
        <v>90048551.03964676</v>
      </c>
      <c r="W22" s="37">
        <v>110202801.78927375</v>
      </c>
      <c r="X22" s="37">
        <v>144182091.52244061</v>
      </c>
      <c r="Y22" s="37">
        <v>172630524.02149758</v>
      </c>
      <c r="Z22" s="37">
        <v>164734458.73388207</v>
      </c>
      <c r="AA22" s="37">
        <v>143789772.68231702</v>
      </c>
      <c r="AB22" s="37">
        <v>126168367.94675989</v>
      </c>
      <c r="AC22" s="37">
        <v>160016224.49460655</v>
      </c>
      <c r="AD22" s="37">
        <v>154030085.94744858</v>
      </c>
      <c r="AE22" s="37">
        <v>183075141.0819163</v>
      </c>
      <c r="AF22" s="37">
        <v>269185266.0159415</v>
      </c>
      <c r="AG22" s="37">
        <v>287730467.39916503</v>
      </c>
      <c r="AH22" s="37">
        <v>228834247.8343817</v>
      </c>
      <c r="AI22" s="37">
        <v>340110196.07022136</v>
      </c>
      <c r="AJ22" s="37">
        <v>327535416.53890777</v>
      </c>
      <c r="AK22" s="37">
        <v>198184577.91225415</v>
      </c>
      <c r="AL22" s="37">
        <v>208751601.54440156</v>
      </c>
      <c r="AM22" s="37">
        <v>269162042.42544097</v>
      </c>
      <c r="AN22" s="37">
        <v>336477102.20046782</v>
      </c>
      <c r="AO22" s="37">
        <v>273233009.36521852</v>
      </c>
      <c r="AP22" s="37">
        <v>264655013.03563505</v>
      </c>
      <c r="AQ22" s="37">
        <v>359254830.52256656</v>
      </c>
      <c r="AR22" s="37">
        <v>281097190.96774191</v>
      </c>
      <c r="AS22" s="37">
        <v>261515857.36325386</v>
      </c>
      <c r="AT22" s="37">
        <v>288287565.65992099</v>
      </c>
      <c r="AU22" s="37">
        <v>319625646.60348624</v>
      </c>
      <c r="AV22" s="37">
        <v>436139398.41393751</v>
      </c>
      <c r="AW22" s="37">
        <v>592167087.33622468</v>
      </c>
      <c r="AX22" s="37">
        <v>604674172.71300387</v>
      </c>
      <c r="AY22" s="37">
        <v>716754604.83952558</v>
      </c>
      <c r="AZ22" s="37">
        <v>788108891.35422921</v>
      </c>
      <c r="BA22" s="37">
        <v>955390213.19984674</v>
      </c>
      <c r="BB22" s="37">
        <v>1297930094.5262694</v>
      </c>
      <c r="BC22" s="37">
        <v>2074074146.5695946</v>
      </c>
      <c r="BD22" s="37">
        <v>3164494170.1683569</v>
      </c>
      <c r="BE22" s="37">
        <v>3340989789.3728857</v>
      </c>
      <c r="BF22" s="37">
        <v>3640311463.706389</v>
      </c>
      <c r="BG22" s="37">
        <v>3755133897.1595964</v>
      </c>
      <c r="BH22" s="37">
        <v>3089098202.8941584</v>
      </c>
      <c r="BI22" s="37">
        <v>3325889003.5801215</v>
      </c>
      <c r="BJ22" s="37">
        <v>3729527654.4643331</v>
      </c>
      <c r="BK22" s="37">
        <v>4511341002.238739</v>
      </c>
      <c r="BL22" s="37">
        <v>4366363960.7380648</v>
      </c>
    </row>
    <row r="23" spans="1:64" hidden="1" x14ac:dyDescent="0.35">
      <c r="A23" s="37" t="s">
        <v>38</v>
      </c>
      <c r="B23" s="37" t="s">
        <v>37</v>
      </c>
      <c r="C23" s="37" t="s">
        <v>493</v>
      </c>
      <c r="D23" s="37" t="s">
        <v>494</v>
      </c>
      <c r="E23" s="37">
        <v>427347691.35516566</v>
      </c>
      <c r="F23" s="37">
        <v>519448521.02940983</v>
      </c>
      <c r="G23" s="37">
        <v>546086853.30442441</v>
      </c>
      <c r="H23" s="37">
        <v>531067333.06780422</v>
      </c>
      <c r="I23" s="37">
        <v>540135770.20752263</v>
      </c>
      <c r="J23" s="37">
        <v>570741539.82491422</v>
      </c>
      <c r="K23" s="37">
        <v>662275557.02167737</v>
      </c>
      <c r="L23" s="37">
        <v>675028035.68169868</v>
      </c>
      <c r="M23" s="37">
        <v>623451537.73079002</v>
      </c>
      <c r="N23" s="37">
        <v>690047514.25165403</v>
      </c>
      <c r="O23" s="37">
        <v>747575116.132797</v>
      </c>
      <c r="P23" s="37">
        <v>550621082.29094994</v>
      </c>
      <c r="Q23" s="37">
        <v>356840999.99999994</v>
      </c>
      <c r="R23" s="37">
        <v>528824097.1597482</v>
      </c>
      <c r="S23" s="37">
        <v>463095606.32688928</v>
      </c>
      <c r="T23" s="37">
        <v>563045020.27940512</v>
      </c>
      <c r="U23" s="37">
        <v>480166471.38047141</v>
      </c>
      <c r="V23" s="37">
        <v>679513484.16289592</v>
      </c>
      <c r="W23" s="37">
        <v>738155879.62962961</v>
      </c>
      <c r="X23" s="37">
        <v>950929356.11038113</v>
      </c>
      <c r="Y23" s="37">
        <v>996555891.4728682</v>
      </c>
      <c r="Z23" s="37">
        <v>1038984088.127295</v>
      </c>
      <c r="AA23" s="37">
        <v>940219560.87824357</v>
      </c>
      <c r="AB23" s="37">
        <v>986784511.78451169</v>
      </c>
      <c r="AC23" s="37">
        <v>642600000</v>
      </c>
      <c r="AD23" s="37">
        <v>1199576923.0769231</v>
      </c>
      <c r="AE23" s="37">
        <v>1128533333.3333333</v>
      </c>
      <c r="AF23" s="37">
        <v>1212483870.967742</v>
      </c>
      <c r="AG23" s="37">
        <v>1442788426.2595098</v>
      </c>
      <c r="AH23" s="37">
        <v>1594548362.402534</v>
      </c>
      <c r="AI23" s="37">
        <v>1866930004.5973101</v>
      </c>
      <c r="AJ23" s="37">
        <v>2062577030.8123248</v>
      </c>
      <c r="AK23" s="37">
        <v>2405649867.3740053</v>
      </c>
      <c r="AL23" s="37">
        <v>2990714285.7142859</v>
      </c>
      <c r="AM23" s="37">
        <v>3039700748.1296759</v>
      </c>
      <c r="AN23" s="37">
        <v>4122014925.3731341</v>
      </c>
      <c r="AO23" s="37">
        <v>4507555012.2249393</v>
      </c>
      <c r="AP23" s="37">
        <v>5075480093.676815</v>
      </c>
      <c r="AQ23" s="37">
        <v>5876850220.2643175</v>
      </c>
      <c r="AR23" s="37">
        <v>6028722961.7304497</v>
      </c>
      <c r="AS23" s="37">
        <v>6588073941.5623131</v>
      </c>
      <c r="AT23" s="37">
        <v>7227575982.2090425</v>
      </c>
      <c r="AU23" s="37">
        <v>6791241511.4051886</v>
      </c>
      <c r="AV23" s="37">
        <v>6876856649.3955097</v>
      </c>
      <c r="AW23" s="37">
        <v>7257329709.5294724</v>
      </c>
      <c r="AX23" s="37">
        <v>9994813008.1300812</v>
      </c>
      <c r="AY23" s="37">
        <v>11744907683.14473</v>
      </c>
      <c r="AZ23" s="37">
        <v>13530306979.438169</v>
      </c>
      <c r="BA23" s="37">
        <v>16181037749.599184</v>
      </c>
      <c r="BB23" s="37">
        <v>17359874074.160202</v>
      </c>
      <c r="BC23" s="37">
        <v>18472449276.053612</v>
      </c>
      <c r="BD23" s="37">
        <v>25627346571.2845</v>
      </c>
      <c r="BE23" s="37">
        <v>26886637936.481861</v>
      </c>
      <c r="BF23" s="37">
        <v>29304945498.309216</v>
      </c>
      <c r="BG23" s="37">
        <v>32830360072.310394</v>
      </c>
      <c r="BH23" s="37">
        <v>33820154152.847862</v>
      </c>
      <c r="BI23" s="37">
        <v>36864997680.899429</v>
      </c>
      <c r="BJ23" s="37">
        <v>37546818877.679207</v>
      </c>
      <c r="BK23" s="37">
        <v>40560411465.979248</v>
      </c>
      <c r="BL23" s="37">
        <v>46363741962.709076</v>
      </c>
    </row>
    <row r="24" spans="1:64" hidden="1" x14ac:dyDescent="0.35">
      <c r="A24" s="37" t="s">
        <v>40</v>
      </c>
      <c r="B24" s="37" t="s">
        <v>39</v>
      </c>
      <c r="C24" s="37" t="s">
        <v>493</v>
      </c>
      <c r="D24" s="37" t="s">
        <v>494</v>
      </c>
      <c r="Y24" s="37">
        <v>7084153846.1538467</v>
      </c>
      <c r="Z24" s="37">
        <v>7081357142.8571434</v>
      </c>
      <c r="AA24" s="37">
        <v>6631000000</v>
      </c>
      <c r="AB24" s="37">
        <v>6153111111.1111116</v>
      </c>
      <c r="AC24" s="37">
        <v>7061055555.5555553</v>
      </c>
      <c r="AD24" s="37">
        <v>7341684210.5263157</v>
      </c>
      <c r="AE24" s="37">
        <v>8106529411.7647066</v>
      </c>
      <c r="AF24" s="37">
        <v>11461076923.076923</v>
      </c>
      <c r="AG24" s="37">
        <v>10277764705.882353</v>
      </c>
      <c r="AH24" s="37">
        <v>10207166666.666666</v>
      </c>
      <c r="AI24" s="37">
        <v>6833181818.181818</v>
      </c>
      <c r="AJ24" s="37">
        <v>4758064516.1290321</v>
      </c>
      <c r="AK24" s="37">
        <v>4876288659.7938147</v>
      </c>
      <c r="AL24" s="37">
        <v>4137681159.42029</v>
      </c>
      <c r="AM24" s="37">
        <v>4368450184.5018454</v>
      </c>
      <c r="AN24" s="37">
        <v>6139107142.8571434</v>
      </c>
      <c r="AO24" s="37">
        <v>5962327150.0843172</v>
      </c>
      <c r="AP24" s="37">
        <v>5610034484.8088474</v>
      </c>
      <c r="AQ24" s="37">
        <v>6304076346.284935</v>
      </c>
      <c r="AR24" s="37">
        <v>5825652718.0715027</v>
      </c>
      <c r="AS24" s="37">
        <v>4797489756.5110912</v>
      </c>
      <c r="AT24" s="37">
        <v>4947390946.1253262</v>
      </c>
      <c r="AU24" s="37">
        <v>5519115551.2758789</v>
      </c>
      <c r="AV24" s="37">
        <v>7277457147.8040056</v>
      </c>
      <c r="AW24" s="37">
        <v>10713394070.217766</v>
      </c>
      <c r="AX24" s="37">
        <v>12703276793.088114</v>
      </c>
      <c r="AY24" s="37">
        <v>16150904893.221317</v>
      </c>
      <c r="AZ24" s="37">
        <v>23262813855.843246</v>
      </c>
      <c r="BA24" s="37">
        <v>28590551192.880116</v>
      </c>
      <c r="BB24" s="37">
        <v>21963725741.09618</v>
      </c>
      <c r="BC24" s="37">
        <v>25395582780.560444</v>
      </c>
      <c r="BD24" s="37">
        <v>33916506221.116245</v>
      </c>
      <c r="BE24" s="37">
        <v>32772597897.503284</v>
      </c>
      <c r="BF24" s="37">
        <v>36043133821.932678</v>
      </c>
      <c r="BG24" s="37">
        <v>36875485008.818344</v>
      </c>
      <c r="BH24" s="37">
        <v>32398958286.102924</v>
      </c>
      <c r="BI24" s="37">
        <v>34460613687.782806</v>
      </c>
      <c r="BJ24" s="37">
        <v>39675532699.510223</v>
      </c>
      <c r="BK24" s="37">
        <v>43600070006.035004</v>
      </c>
      <c r="BL24" s="37">
        <v>43183977103.606178</v>
      </c>
    </row>
    <row r="25" spans="1:64" hidden="1" x14ac:dyDescent="0.35">
      <c r="A25" s="37" t="s">
        <v>505</v>
      </c>
      <c r="B25" s="37" t="s">
        <v>41</v>
      </c>
      <c r="C25" s="37" t="s">
        <v>493</v>
      </c>
      <c r="D25" s="37" t="s">
        <v>494</v>
      </c>
      <c r="Y25" s="37">
        <v>3813478376.2271156</v>
      </c>
      <c r="Z25" s="37">
        <v>4547340159.5744677</v>
      </c>
      <c r="AA25" s="37">
        <v>4337766223.4042549</v>
      </c>
      <c r="AB25" s="37">
        <v>3611169946.8085108</v>
      </c>
      <c r="AC25" s="37">
        <v>3768351063.8297873</v>
      </c>
      <c r="AD25" s="37">
        <v>3716489627.6595745</v>
      </c>
      <c r="AE25" s="37">
        <v>3013031914.8936172</v>
      </c>
      <c r="AF25" s="37">
        <v>3472340425.5319147</v>
      </c>
      <c r="AG25" s="37">
        <v>3529787234.0425529</v>
      </c>
      <c r="AH25" s="37">
        <v>3811169946.8085108</v>
      </c>
      <c r="AI25" s="37">
        <v>4887765691.4893618</v>
      </c>
      <c r="AJ25" s="37">
        <v>3923935904.2553191</v>
      </c>
      <c r="AK25" s="37">
        <v>4009042287.2340426</v>
      </c>
      <c r="AL25" s="37">
        <v>4361702127.6595745</v>
      </c>
      <c r="AM25" s="37">
        <v>4520478723.4042549</v>
      </c>
      <c r="AN25" s="37">
        <v>4796010638.2978725</v>
      </c>
      <c r="AO25" s="37">
        <v>5364361436.1702127</v>
      </c>
      <c r="AP25" s="37">
        <v>5020744946.8085108</v>
      </c>
      <c r="AQ25" s="37">
        <v>3994946808.5106382</v>
      </c>
      <c r="AR25" s="37">
        <v>5221808510.638298</v>
      </c>
      <c r="AS25" s="37">
        <v>7176063829.7872343</v>
      </c>
      <c r="AT25" s="37">
        <v>6607446808.5106382</v>
      </c>
      <c r="AU25" s="37">
        <v>6956117021.2765961</v>
      </c>
      <c r="AV25" s="37">
        <v>7980851063.8297873</v>
      </c>
      <c r="AW25" s="37">
        <v>10336702127.659575</v>
      </c>
      <c r="AX25" s="37">
        <v>13396808510.638298</v>
      </c>
      <c r="AY25" s="37">
        <v>15662234042.553192</v>
      </c>
      <c r="AZ25" s="37">
        <v>17314361702.127659</v>
      </c>
      <c r="BA25" s="37">
        <v>21231382978.723404</v>
      </c>
      <c r="BB25" s="37">
        <v>15704787234.042553</v>
      </c>
      <c r="BC25" s="37">
        <v>17880319148.936169</v>
      </c>
      <c r="BD25" s="37">
        <v>28609308510.638298</v>
      </c>
      <c r="BE25" s="37">
        <v>31409042553.19149</v>
      </c>
      <c r="BF25" s="37">
        <v>34102925531.914894</v>
      </c>
      <c r="BG25" s="37">
        <v>32069148936.170212</v>
      </c>
      <c r="BH25" s="37">
        <v>25805319148.936169</v>
      </c>
      <c r="BI25" s="37">
        <v>23918617021.276596</v>
      </c>
      <c r="BJ25" s="37">
        <v>26881914893.61702</v>
      </c>
      <c r="BK25" s="37">
        <v>29959042553.19149</v>
      </c>
    </row>
    <row r="26" spans="1:64" hidden="1" x14ac:dyDescent="0.35">
      <c r="A26" s="37" t="s">
        <v>506</v>
      </c>
      <c r="B26" s="37" t="s">
        <v>507</v>
      </c>
      <c r="C26" s="37" t="s">
        <v>493</v>
      </c>
      <c r="D26" s="37" t="s">
        <v>494</v>
      </c>
      <c r="V26" s="37">
        <v>589300000</v>
      </c>
      <c r="W26" s="37">
        <v>688100000.00000012</v>
      </c>
      <c r="X26" s="37">
        <v>785000000</v>
      </c>
      <c r="Y26" s="37">
        <v>939799999.99999988</v>
      </c>
      <c r="Z26" s="37">
        <v>961200000</v>
      </c>
      <c r="AA26" s="37">
        <v>1038300000</v>
      </c>
      <c r="AB26" s="37">
        <v>1153500000</v>
      </c>
      <c r="AC26" s="37">
        <v>1297900000.0000002</v>
      </c>
      <c r="AD26" s="37">
        <v>1503599999.9999998</v>
      </c>
      <c r="AE26" s="37">
        <v>1577900000</v>
      </c>
      <c r="AF26" s="37">
        <v>1664300000</v>
      </c>
      <c r="AH26" s="37">
        <v>1648320000</v>
      </c>
      <c r="AI26" s="37">
        <v>1714730000</v>
      </c>
      <c r="AJ26" s="37">
        <v>1585170000</v>
      </c>
      <c r="AK26" s="37">
        <v>1562180000</v>
      </c>
      <c r="AL26" s="37">
        <v>1606810000</v>
      </c>
      <c r="AM26" s="37">
        <v>1662790000</v>
      </c>
      <c r="AN26" s="37">
        <v>1699040000</v>
      </c>
      <c r="AO26" s="37">
        <v>1733680000</v>
      </c>
      <c r="AP26" s="37">
        <v>2335400000</v>
      </c>
      <c r="AQ26" s="37">
        <v>2368200000</v>
      </c>
      <c r="AR26" s="37">
        <v>2801300000</v>
      </c>
      <c r="AS26" s="37">
        <v>3072900000.0000005</v>
      </c>
      <c r="AT26" s="37">
        <v>2834100000</v>
      </c>
      <c r="AU26" s="37">
        <v>3212800000</v>
      </c>
      <c r="AV26" s="37">
        <v>3176400000.0000005</v>
      </c>
      <c r="AW26" s="37">
        <v>3460500000</v>
      </c>
      <c r="AX26" s="37">
        <v>3812500000</v>
      </c>
      <c r="AY26" s="37">
        <v>3895000000</v>
      </c>
      <c r="AZ26" s="37">
        <v>4257100000</v>
      </c>
      <c r="BA26" s="37">
        <v>4157100000.0000005</v>
      </c>
      <c r="BB26" s="37">
        <v>3412900000</v>
      </c>
      <c r="BC26" s="37">
        <v>3528800000.0000005</v>
      </c>
      <c r="BD26" s="37">
        <v>3769900000.0000005</v>
      </c>
      <c r="BE26" s="37">
        <v>4087400000</v>
      </c>
      <c r="BF26" s="37">
        <v>4245699999.9999995</v>
      </c>
      <c r="BG26" s="37">
        <v>4149100000.0000005</v>
      </c>
      <c r="BH26" s="37">
        <v>4125100000.0000005</v>
      </c>
      <c r="BI26" s="37">
        <v>4211199999.9999995</v>
      </c>
      <c r="BJ26" s="37">
        <v>4192100000.0000005</v>
      </c>
      <c r="BK26" s="37">
        <v>4482800000</v>
      </c>
    </row>
    <row r="27" spans="1:64" hidden="1" x14ac:dyDescent="0.35">
      <c r="A27" s="37" t="s">
        <v>508</v>
      </c>
      <c r="B27" s="37" t="s">
        <v>509</v>
      </c>
      <c r="C27" s="37" t="s">
        <v>493</v>
      </c>
      <c r="D27" s="37" t="s">
        <v>494</v>
      </c>
      <c r="AM27" s="37">
        <v>194000000</v>
      </c>
      <c r="AN27" s="37">
        <v>381000000.00000006</v>
      </c>
      <c r="AO27" s="37">
        <v>658000000</v>
      </c>
      <c r="AP27" s="37">
        <v>1021999999.9999999</v>
      </c>
      <c r="AQ27" s="37">
        <v>1123990566.5738478</v>
      </c>
      <c r="AR27" s="37">
        <v>1295321568.6274509</v>
      </c>
      <c r="AS27" s="37">
        <v>1579685633.5374467</v>
      </c>
      <c r="AT27" s="37">
        <v>1632283629.2093704</v>
      </c>
      <c r="AU27" s="37">
        <v>1619401636.1886427</v>
      </c>
      <c r="AV27" s="37">
        <v>2535225100.9809575</v>
      </c>
      <c r="AW27" s="37">
        <v>2946920634.9206352</v>
      </c>
      <c r="AX27" s="37">
        <v>3549945952.8199911</v>
      </c>
      <c r="AY27" s="37">
        <v>4505419793.4705925</v>
      </c>
      <c r="AZ27" s="37">
        <v>4276291112.6662002</v>
      </c>
      <c r="BA27" s="37">
        <v>5131402037.1479931</v>
      </c>
      <c r="BB27" s="37">
        <v>4405111158.4629593</v>
      </c>
      <c r="BC27" s="37">
        <v>5100738132.3220701</v>
      </c>
      <c r="BD27" s="37">
        <v>5973017982.7990627</v>
      </c>
      <c r="BE27" s="37">
        <v>5572978583.6289587</v>
      </c>
      <c r="BF27" s="37">
        <v>6133980720.9286547</v>
      </c>
      <c r="BG27" s="37">
        <v>6306151132.8177996</v>
      </c>
      <c r="BH27" s="37">
        <v>5653138077.6864176</v>
      </c>
      <c r="BI27" s="37">
        <v>6028973474.3509979</v>
      </c>
      <c r="BJ27" s="37">
        <v>7382218508.7011652</v>
      </c>
      <c r="BK27" s="37">
        <v>8501630657.8153286</v>
      </c>
      <c r="BL27" s="37">
        <v>8049732127.5256138</v>
      </c>
    </row>
    <row r="28" spans="1:64" hidden="1" x14ac:dyDescent="0.35">
      <c r="A28" s="37" t="s">
        <v>510</v>
      </c>
      <c r="B28" s="37" t="s">
        <v>511</v>
      </c>
      <c r="C28" s="37" t="s">
        <v>493</v>
      </c>
      <c r="D28" s="37" t="s">
        <v>494</v>
      </c>
      <c r="AI28" s="37">
        <v>9950000000</v>
      </c>
      <c r="AJ28" s="37">
        <v>6000000000</v>
      </c>
      <c r="AK28" s="37">
        <v>10185185185.185184</v>
      </c>
      <c r="AL28" s="37">
        <v>11008264462.809917</v>
      </c>
      <c r="AM28" s="37">
        <v>10641993957.703928</v>
      </c>
      <c r="AN28" s="37">
        <v>6939552977.4647226</v>
      </c>
      <c r="AO28" s="37">
        <v>6839769230.7692308</v>
      </c>
      <c r="AP28" s="37">
        <v>8457248497.9201975</v>
      </c>
      <c r="AQ28" s="37">
        <v>8988770378.0783882</v>
      </c>
      <c r="AR28" s="37">
        <v>7186389618.724803</v>
      </c>
      <c r="AS28" s="37">
        <v>8815283224.1714973</v>
      </c>
      <c r="AT28" s="37">
        <v>8246546762.5899277</v>
      </c>
      <c r="AU28" s="37">
        <v>9285958123.9530983</v>
      </c>
      <c r="AV28" s="37">
        <v>11615943442.223305</v>
      </c>
      <c r="AW28" s="37">
        <v>15711851851.851852</v>
      </c>
      <c r="AX28" s="37">
        <v>18063463324.048279</v>
      </c>
      <c r="AY28" s="37">
        <v>22195244755.244755</v>
      </c>
      <c r="AZ28" s="37">
        <v>27593429636.533085</v>
      </c>
      <c r="BA28" s="37">
        <v>37027902621.722847</v>
      </c>
      <c r="BB28" s="37">
        <v>24865449337.629791</v>
      </c>
      <c r="BC28" s="37">
        <v>29396844578.71769</v>
      </c>
      <c r="BD28" s="37">
        <v>48458472361.809044</v>
      </c>
      <c r="BE28" s="37">
        <v>51744692335.372437</v>
      </c>
      <c r="BF28" s="37">
        <v>44058175675.675674</v>
      </c>
      <c r="BG28" s="37">
        <v>43301115023.474174</v>
      </c>
      <c r="BH28" s="37">
        <v>32749824186.86425</v>
      </c>
      <c r="BI28" s="37">
        <v>29831121833.534378</v>
      </c>
      <c r="BJ28" s="37">
        <v>36551674170.677429</v>
      </c>
      <c r="BK28" s="37">
        <v>42295053003.533569</v>
      </c>
      <c r="BL28" s="37">
        <v>41905201262.070946</v>
      </c>
    </row>
    <row r="29" spans="1:64" hidden="1" x14ac:dyDescent="0.35">
      <c r="A29" s="37" t="s">
        <v>44</v>
      </c>
      <c r="B29" s="37" t="s">
        <v>43</v>
      </c>
      <c r="C29" s="37" t="s">
        <v>493</v>
      </c>
      <c r="D29" s="37" t="s">
        <v>494</v>
      </c>
      <c r="Y29" s="37">
        <v>88973677.084055007</v>
      </c>
      <c r="Z29" s="37">
        <v>84972542.787738994</v>
      </c>
      <c r="AA29" s="37">
        <v>70947948.347044498</v>
      </c>
      <c r="AB29" s="37">
        <v>76516537.316143498</v>
      </c>
      <c r="AC29" s="37">
        <v>108649358.108206</v>
      </c>
      <c r="AD29" s="37">
        <v>83652580.958026499</v>
      </c>
      <c r="AE29" s="37">
        <v>104359482.1616405</v>
      </c>
      <c r="AF29" s="37">
        <v>137936011.20495102</v>
      </c>
      <c r="AG29" s="37">
        <v>161076592.03209749</v>
      </c>
      <c r="AH29" s="37">
        <v>172914999.69233102</v>
      </c>
      <c r="AI29" s="37">
        <v>201789164.71729097</v>
      </c>
      <c r="AJ29" s="37">
        <v>193999999.99999997</v>
      </c>
      <c r="AK29" s="37">
        <v>257665599.99999997</v>
      </c>
      <c r="AL29" s="37">
        <v>261401800</v>
      </c>
      <c r="AM29" s="37">
        <v>289455450</v>
      </c>
      <c r="AN29" s="37">
        <v>297425600</v>
      </c>
      <c r="AO29" s="37">
        <v>320713850</v>
      </c>
      <c r="AP29" s="37">
        <v>345342499.99999994</v>
      </c>
      <c r="AQ29" s="37">
        <v>362282350</v>
      </c>
      <c r="AR29" s="37">
        <v>398031450</v>
      </c>
      <c r="AS29" s="37">
        <v>440767299.99999994</v>
      </c>
      <c r="AT29" s="37">
        <v>443480250.00000006</v>
      </c>
      <c r="AU29" s="37">
        <v>490171700</v>
      </c>
      <c r="AV29" s="37">
        <v>526733349.99999994</v>
      </c>
      <c r="AW29" s="37">
        <v>534853449.99999994</v>
      </c>
      <c r="AX29" s="37">
        <v>609026800</v>
      </c>
      <c r="AY29" s="37">
        <v>744269450</v>
      </c>
      <c r="AZ29" s="37">
        <v>788432250</v>
      </c>
      <c r="BA29" s="37">
        <v>853628650</v>
      </c>
      <c r="BB29" s="37">
        <v>690190900.00000012</v>
      </c>
      <c r="BC29" s="37">
        <v>813293700</v>
      </c>
      <c r="BD29" s="37">
        <v>914738900</v>
      </c>
      <c r="BE29" s="37">
        <v>981551650</v>
      </c>
      <c r="BF29" s="37">
        <v>1032304100</v>
      </c>
      <c r="BG29" s="37">
        <v>1036213199.9999999</v>
      </c>
      <c r="BH29" s="37">
        <v>1013861000</v>
      </c>
      <c r="BI29" s="37">
        <v>933746650.00000012</v>
      </c>
      <c r="BJ29" s="37">
        <v>1009694450</v>
      </c>
      <c r="BK29" s="37">
        <v>1079726300</v>
      </c>
      <c r="BL29" s="37">
        <v>1084579350</v>
      </c>
    </row>
    <row r="30" spans="1:64" hidden="1" x14ac:dyDescent="0.35">
      <c r="A30" s="37" t="s">
        <v>512</v>
      </c>
      <c r="B30" s="37" t="s">
        <v>513</v>
      </c>
      <c r="C30" s="37" t="s">
        <v>493</v>
      </c>
      <c r="D30" s="37" t="s">
        <v>494</v>
      </c>
      <c r="BB30" s="37">
        <v>2699314000</v>
      </c>
      <c r="BC30" s="37">
        <v>2704649000</v>
      </c>
      <c r="BD30" s="37">
        <v>2644231000</v>
      </c>
      <c r="BE30" s="37">
        <v>2589439000</v>
      </c>
      <c r="BF30" s="37">
        <v>2656891000</v>
      </c>
    </row>
    <row r="31" spans="1:64" hidden="1" x14ac:dyDescent="0.35">
      <c r="A31" s="37" t="s">
        <v>514</v>
      </c>
      <c r="B31" s="37" t="s">
        <v>45</v>
      </c>
      <c r="C31" s="37" t="s">
        <v>493</v>
      </c>
      <c r="D31" s="37" t="s">
        <v>494</v>
      </c>
      <c r="E31" s="37">
        <v>60602013.389205165</v>
      </c>
      <c r="F31" s="37">
        <v>66695604.267183088</v>
      </c>
      <c r="G31" s="37">
        <v>67363395.04833135</v>
      </c>
      <c r="H31" s="37">
        <v>81303527.604801416</v>
      </c>
      <c r="I31" s="37">
        <v>109517688.10831566</v>
      </c>
      <c r="J31" s="37">
        <v>129713804.71380472</v>
      </c>
      <c r="K31" s="37">
        <v>142255892.25589225</v>
      </c>
      <c r="L31" s="37">
        <v>170033670.03367004</v>
      </c>
      <c r="M31" s="37">
        <v>169696969.69696969</v>
      </c>
      <c r="N31" s="37">
        <v>189814814.81481481</v>
      </c>
      <c r="O31" s="37">
        <v>250168350.16835016</v>
      </c>
      <c r="P31" s="37">
        <v>234343434.34343433</v>
      </c>
      <c r="Q31" s="37">
        <v>265513350.88379088</v>
      </c>
      <c r="R31" s="37">
        <v>350024987.50624686</v>
      </c>
      <c r="S31" s="37">
        <v>741229385.30734634</v>
      </c>
      <c r="T31" s="37">
        <v>623738130.93453276</v>
      </c>
      <c r="U31" s="37">
        <v>756121939.0304848</v>
      </c>
      <c r="V31" s="37">
        <v>864117941.02948523</v>
      </c>
      <c r="W31" s="37">
        <v>849175412.29385304</v>
      </c>
      <c r="X31" s="37">
        <v>1068846706.1700802</v>
      </c>
      <c r="Y31" s="37">
        <v>1101141924.9592171</v>
      </c>
      <c r="Z31" s="37">
        <v>1386623164.7634585</v>
      </c>
      <c r="AA31" s="37">
        <v>1623181529.4427962</v>
      </c>
      <c r="AB31" s="37">
        <v>1536933903.2077019</v>
      </c>
      <c r="AC31" s="37">
        <v>1459225551.7537174</v>
      </c>
      <c r="AD31" s="37">
        <v>1024366575.8393196</v>
      </c>
      <c r="AE31" s="37">
        <v>844298528.58540261</v>
      </c>
      <c r="AF31" s="37">
        <v>853524588.16945279</v>
      </c>
      <c r="AG31" s="37">
        <v>862854857.37626803</v>
      </c>
      <c r="AH31" s="37">
        <v>1061010967.1283363</v>
      </c>
      <c r="AI31" s="37">
        <v>1108688320.489181</v>
      </c>
      <c r="AJ31" s="37">
        <v>1147700385.4102664</v>
      </c>
      <c r="AK31" s="37">
        <v>1131361363.9277015</v>
      </c>
      <c r="AL31" s="37">
        <v>1094220299.6412745</v>
      </c>
      <c r="AM31" s="37">
        <v>1295735742.8849692</v>
      </c>
      <c r="AN31" s="37">
        <v>1514377643.0639751</v>
      </c>
      <c r="AO31" s="37">
        <v>1670373428.4475625</v>
      </c>
      <c r="AP31" s="37">
        <v>1673157413.9276402</v>
      </c>
      <c r="AQ31" s="37">
        <v>1673904647.8285329</v>
      </c>
      <c r="AR31" s="37">
        <v>1398595244.6493702</v>
      </c>
      <c r="AS31" s="37">
        <v>1534697177.9736395</v>
      </c>
      <c r="AT31" s="37">
        <v>1626040049.0396407</v>
      </c>
      <c r="AU31" s="37">
        <v>1710308647.1408648</v>
      </c>
      <c r="AV31" s="37">
        <v>2069144688.7403383</v>
      </c>
      <c r="AW31" s="37">
        <v>2731911668.3467741</v>
      </c>
      <c r="AX31" s="37">
        <v>3394519904.2907972</v>
      </c>
      <c r="AY31" s="37">
        <v>4783642093.9637527</v>
      </c>
      <c r="AZ31" s="37">
        <v>5483666700.6317501</v>
      </c>
      <c r="BA31" s="37">
        <v>7487864968.2936602</v>
      </c>
      <c r="BB31" s="37">
        <v>6194300427.3504286</v>
      </c>
      <c r="BC31" s="37">
        <v>8093183262.7873497</v>
      </c>
      <c r="BD31" s="37">
        <v>10565709240.305607</v>
      </c>
      <c r="BE31" s="37">
        <v>12774727496.382055</v>
      </c>
      <c r="BF31" s="37">
        <v>13518462662.807526</v>
      </c>
      <c r="BG31" s="37">
        <v>14285068596.237335</v>
      </c>
      <c r="BH31" s="37">
        <v>10186598842.257597</v>
      </c>
      <c r="BI31" s="37">
        <v>8311504920.4052095</v>
      </c>
      <c r="BJ31" s="37">
        <v>9341206367.5832119</v>
      </c>
      <c r="BK31" s="37">
        <v>10470274240.231548</v>
      </c>
      <c r="BL31" s="37">
        <v>10210442547.033285</v>
      </c>
    </row>
    <row r="32" spans="1:64" hidden="1" x14ac:dyDescent="0.35">
      <c r="A32" s="37" t="s">
        <v>48</v>
      </c>
      <c r="B32" s="37" t="s">
        <v>47</v>
      </c>
      <c r="C32" s="37" t="s">
        <v>493</v>
      </c>
      <c r="D32" s="37" t="s">
        <v>494</v>
      </c>
      <c r="E32" s="37">
        <v>1070544628.5453746</v>
      </c>
      <c r="F32" s="37">
        <v>1109152823.3455944</v>
      </c>
      <c r="G32" s="37">
        <v>770900519.67477107</v>
      </c>
      <c r="H32" s="37">
        <v>2080325261.9935112</v>
      </c>
      <c r="I32" s="37">
        <v>1354466134.8862605</v>
      </c>
      <c r="J32" s="37">
        <v>1685625122.1860995</v>
      </c>
      <c r="K32" s="37">
        <v>1846958711.6130481</v>
      </c>
      <c r="L32" s="37">
        <v>1764834054.9979708</v>
      </c>
      <c r="M32" s="37">
        <v>2032731102.6492751</v>
      </c>
      <c r="N32" s="37">
        <v>2479930321.5874796</v>
      </c>
      <c r="O32" s="37">
        <v>2975391707.0014853</v>
      </c>
      <c r="P32" s="37">
        <v>3155632739.4950986</v>
      </c>
      <c r="Q32" s="37">
        <v>4249449495.7690973</v>
      </c>
      <c r="R32" s="37">
        <v>6557708237.8937731</v>
      </c>
      <c r="S32" s="37">
        <v>8424673828.0379438</v>
      </c>
      <c r="T32" s="37">
        <v>9325921437.0592556</v>
      </c>
      <c r="U32" s="37">
        <v>10741988183.039154</v>
      </c>
      <c r="V32" s="37">
        <v>12776590678.755741</v>
      </c>
      <c r="W32" s="37">
        <v>13404621904.909815</v>
      </c>
      <c r="X32" s="37">
        <v>16026612550.300142</v>
      </c>
      <c r="Y32" s="37">
        <v>21276141967.608418</v>
      </c>
      <c r="Z32" s="37">
        <v>24828388398.937569</v>
      </c>
      <c r="AA32" s="37">
        <v>21435129573.28989</v>
      </c>
      <c r="AB32" s="37">
        <v>23221079048.876892</v>
      </c>
      <c r="AC32" s="37">
        <v>28317692072.552517</v>
      </c>
      <c r="AD32" s="37">
        <v>27305943051.352551</v>
      </c>
      <c r="AE32" s="37">
        <v>23640556197.180832</v>
      </c>
      <c r="AF32" s="37">
        <v>27820190044.605675</v>
      </c>
      <c r="AG32" s="37">
        <v>35974382968.363121</v>
      </c>
      <c r="AH32" s="37">
        <v>38004000000</v>
      </c>
      <c r="AI32" s="37">
        <v>37880000000</v>
      </c>
      <c r="AJ32" s="37">
        <v>52310000000</v>
      </c>
      <c r="AK32" s="37">
        <v>43538125000</v>
      </c>
      <c r="AL32" s="37">
        <v>45983167701.86335</v>
      </c>
      <c r="AM32" s="37">
        <v>53941811356.170815</v>
      </c>
      <c r="AN32" s="37">
        <v>57920041189.931343</v>
      </c>
      <c r="AO32" s="37">
        <v>57235482141.080475</v>
      </c>
      <c r="AP32" s="37">
        <v>61679566883.116875</v>
      </c>
      <c r="AQ32" s="37">
        <v>60724077380.439461</v>
      </c>
      <c r="AR32" s="37">
        <v>57330907863.558716</v>
      </c>
      <c r="AS32" s="37">
        <v>66774569991.801048</v>
      </c>
      <c r="AT32" s="37">
        <v>69203919564.662872</v>
      </c>
      <c r="AU32" s="37">
        <v>72286060356.886963</v>
      </c>
      <c r="AV32" s="37">
        <v>84757339584.010406</v>
      </c>
      <c r="AW32" s="37">
        <v>110743537333.33334</v>
      </c>
      <c r="AX32" s="37">
        <v>135918581909.30003</v>
      </c>
      <c r="AY32" s="37">
        <v>159215718705.46591</v>
      </c>
      <c r="AZ32" s="37">
        <v>186198863078.42432</v>
      </c>
      <c r="BA32" s="37">
        <v>229512905442.25104</v>
      </c>
      <c r="BB32" s="37">
        <v>180894503551.06531</v>
      </c>
      <c r="BC32" s="37">
        <v>240006821282.40109</v>
      </c>
      <c r="BD32" s="37">
        <v>303021879483.50073</v>
      </c>
      <c r="BE32" s="37">
        <v>292804259894.52661</v>
      </c>
      <c r="BF32" s="37">
        <v>290362691897.40735</v>
      </c>
      <c r="BG32" s="37">
        <v>270452613684.6579</v>
      </c>
      <c r="BH32" s="37">
        <v>232489103970.66336</v>
      </c>
      <c r="BI32" s="37">
        <v>223864176667.71692</v>
      </c>
      <c r="BJ32" s="37">
        <v>258329886570.15732</v>
      </c>
      <c r="BK32" s="37">
        <v>280742690897.14819</v>
      </c>
      <c r="BL32" s="37">
        <v>263497852452.78235</v>
      </c>
    </row>
    <row r="33" spans="1:64" hidden="1" x14ac:dyDescent="0.35">
      <c r="A33" s="37" t="s">
        <v>50</v>
      </c>
      <c r="B33" s="37" t="s">
        <v>49</v>
      </c>
      <c r="C33" s="37" t="s">
        <v>493</v>
      </c>
      <c r="D33" s="37" t="s">
        <v>494</v>
      </c>
      <c r="T33" s="37">
        <v>202627097.66843227</v>
      </c>
      <c r="U33" s="37">
        <v>202690388.26230162</v>
      </c>
      <c r="V33" s="37">
        <v>245539166.83276853</v>
      </c>
      <c r="W33" s="37">
        <v>321101774.97141153</v>
      </c>
      <c r="X33" s="37">
        <v>438572067.81683493</v>
      </c>
      <c r="Y33" s="37">
        <v>603440560.83130312</v>
      </c>
      <c r="Z33" s="37">
        <v>565753492.76587284</v>
      </c>
      <c r="AA33" s="37">
        <v>631531845.07532442</v>
      </c>
      <c r="AB33" s="37">
        <v>740714960.47332573</v>
      </c>
      <c r="AC33" s="37">
        <v>823546959.67782044</v>
      </c>
      <c r="AD33" s="37">
        <v>811763536.02147865</v>
      </c>
      <c r="AE33" s="37">
        <v>715905135.98170352</v>
      </c>
      <c r="AF33" s="37">
        <v>659623129.31934571</v>
      </c>
      <c r="AG33" s="37">
        <v>748670014.41853535</v>
      </c>
      <c r="AH33" s="37">
        <v>852533187.49067771</v>
      </c>
      <c r="AI33" s="37">
        <v>867846666.33520615</v>
      </c>
      <c r="AJ33" s="37">
        <v>819569432.70521557</v>
      </c>
      <c r="AK33" s="37">
        <v>808900000</v>
      </c>
      <c r="AL33" s="37">
        <v>872470541.4408592</v>
      </c>
      <c r="AM33" s="37">
        <v>973599164.71933579</v>
      </c>
      <c r="AN33" s="37">
        <v>1038930045.2443694</v>
      </c>
      <c r="AO33" s="37">
        <v>1134340973.4997265</v>
      </c>
      <c r="AP33" s="37">
        <v>1161686471.4363844</v>
      </c>
      <c r="AQ33" s="37">
        <v>1194252473.5245862</v>
      </c>
      <c r="AR33" s="37">
        <v>1230497688.0624473</v>
      </c>
      <c r="AS33" s="37">
        <v>1322800000</v>
      </c>
      <c r="AT33" s="37">
        <v>1251500000</v>
      </c>
      <c r="AU33" s="37">
        <v>1211099999.9999998</v>
      </c>
      <c r="AV33" s="37">
        <v>1378750000</v>
      </c>
      <c r="AW33" s="37">
        <v>1435900000</v>
      </c>
      <c r="AX33" s="37">
        <v>1711700000</v>
      </c>
      <c r="AY33" s="37">
        <v>2026229149.9999998</v>
      </c>
      <c r="AZ33" s="37">
        <v>2273854150</v>
      </c>
      <c r="BA33" s="37">
        <v>2327059750</v>
      </c>
      <c r="BB33" s="37">
        <v>1946091200</v>
      </c>
      <c r="BC33" s="37">
        <v>2104601250</v>
      </c>
      <c r="BD33" s="37">
        <v>2071175100</v>
      </c>
      <c r="BE33" s="37">
        <v>1964175800</v>
      </c>
      <c r="BF33" s="37">
        <v>1963432350</v>
      </c>
      <c r="BG33" s="37">
        <v>1893703899.9999998</v>
      </c>
      <c r="BH33" s="37">
        <v>1954045850</v>
      </c>
      <c r="BI33" s="37">
        <v>2083292249.9999998</v>
      </c>
      <c r="BJ33" s="37">
        <v>2100297549.9999995</v>
      </c>
      <c r="BK33" s="37">
        <v>2100093699.9999998</v>
      </c>
      <c r="BL33" s="37">
        <v>2188203000</v>
      </c>
    </row>
    <row r="34" spans="1:64" hidden="1" x14ac:dyDescent="0.35">
      <c r="A34" s="37" t="s">
        <v>52</v>
      </c>
      <c r="B34" s="37" t="s">
        <v>51</v>
      </c>
      <c r="C34" s="37" t="s">
        <v>493</v>
      </c>
      <c r="D34" s="37" t="s">
        <v>494</v>
      </c>
      <c r="S34" s="37">
        <v>966802084.61570024</v>
      </c>
      <c r="T34" s="37">
        <v>1052165478.8512629</v>
      </c>
      <c r="U34" s="37">
        <v>1332766715.2339323</v>
      </c>
      <c r="V34" s="37">
        <v>1639747478.8882513</v>
      </c>
      <c r="W34" s="37">
        <v>1844766930.5189095</v>
      </c>
      <c r="X34" s="37">
        <v>2665317759.5879703</v>
      </c>
      <c r="Y34" s="37">
        <v>4601625256.8653088</v>
      </c>
      <c r="Z34" s="37">
        <v>4066833909.2156959</v>
      </c>
      <c r="AA34" s="37">
        <v>3809813084.1121492</v>
      </c>
      <c r="AB34" s="37">
        <v>3393752957.8797917</v>
      </c>
      <c r="AH34" s="37">
        <v>1845357124.5449417</v>
      </c>
      <c r="AI34" s="37">
        <v>2176000000</v>
      </c>
      <c r="AJ34" s="37">
        <v>2468163926.8349156</v>
      </c>
      <c r="AK34" s="37">
        <v>2421117249.8465314</v>
      </c>
      <c r="AL34" s="37">
        <v>2248421834.3854437</v>
      </c>
      <c r="AM34" s="37">
        <v>2087861725.8085635</v>
      </c>
      <c r="AN34" s="37">
        <v>2827007196.2748694</v>
      </c>
      <c r="AO34" s="37">
        <v>3065957446.8085108</v>
      </c>
      <c r="AP34" s="37">
        <v>2972117456.8965521</v>
      </c>
      <c r="AQ34" s="37">
        <v>2044694072.6577439</v>
      </c>
      <c r="AR34" s="37">
        <v>2567551622.418879</v>
      </c>
      <c r="AS34" s="37">
        <v>4042036716.9373555</v>
      </c>
      <c r="AT34" s="37">
        <v>3894175364.1792717</v>
      </c>
      <c r="AU34" s="37">
        <v>3922149447.1126995</v>
      </c>
      <c r="AV34" s="37">
        <v>4543527034.7836075</v>
      </c>
      <c r="AW34" s="37">
        <v>5416090226.0087566</v>
      </c>
      <c r="AX34" s="37">
        <v>6688037370.8243208</v>
      </c>
      <c r="AY34" s="37">
        <v>8227327081.6288013</v>
      </c>
      <c r="AZ34" s="37">
        <v>8310397452.0602484</v>
      </c>
      <c r="BA34" s="37">
        <v>11269686706.181202</v>
      </c>
      <c r="BB34" s="37">
        <v>7811357074.1097212</v>
      </c>
      <c r="BC34" s="37">
        <v>9239791712.5045834</v>
      </c>
      <c r="BD34" s="37">
        <v>12876222275.220606</v>
      </c>
      <c r="BE34" s="37">
        <v>13364276568.501921</v>
      </c>
      <c r="BF34" s="37">
        <v>12311381074.168797</v>
      </c>
      <c r="BG34" s="37">
        <v>11657150749.802687</v>
      </c>
      <c r="BH34" s="37">
        <v>6751036439.0137463</v>
      </c>
      <c r="BI34" s="37">
        <v>5652190834.7209148</v>
      </c>
      <c r="BJ34" s="37">
        <v>6012294735.3175468</v>
      </c>
      <c r="BK34" s="37">
        <v>7045834309.4373178</v>
      </c>
      <c r="BL34" s="37">
        <v>7804997266.7721739</v>
      </c>
    </row>
    <row r="35" spans="1:64" hidden="1" x14ac:dyDescent="0.35">
      <c r="A35" s="37" t="s">
        <v>515</v>
      </c>
      <c r="B35" s="37" t="s">
        <v>516</v>
      </c>
      <c r="C35" s="37" t="s">
        <v>493</v>
      </c>
      <c r="D35" s="37" t="s">
        <v>494</v>
      </c>
      <c r="Y35" s="37">
        <v>18510178.117048346</v>
      </c>
      <c r="Z35" s="37">
        <v>22602771.362586606</v>
      </c>
      <c r="AA35" s="37">
        <v>20400634.249471456</v>
      </c>
      <c r="AB35" s="37">
        <v>19968316.83168317</v>
      </c>
      <c r="AC35" s="37">
        <v>21887323.943661973</v>
      </c>
      <c r="AD35" s="37">
        <v>25820533.548908651</v>
      </c>
      <c r="AE35" s="37">
        <v>35504361.617763683</v>
      </c>
      <c r="AF35" s="37">
        <v>59617283.950617284</v>
      </c>
      <c r="AG35" s="37">
        <v>79686063.218390808</v>
      </c>
      <c r="AH35" s="37">
        <v>77398028.342575476</v>
      </c>
      <c r="AI35" s="37">
        <v>80434037.692746997</v>
      </c>
      <c r="AJ35" s="37">
        <v>80410290.237467021</v>
      </c>
      <c r="AK35" s="37">
        <v>80220293.209876537</v>
      </c>
      <c r="AL35" s="37">
        <v>74261397.179403082</v>
      </c>
      <c r="AM35" s="37">
        <v>79964297.099139303</v>
      </c>
      <c r="AN35" s="37">
        <v>114460067.83842121</v>
      </c>
      <c r="AO35" s="37">
        <v>112291843.07084392</v>
      </c>
      <c r="AP35" s="37">
        <v>131398512.80638942</v>
      </c>
      <c r="AQ35" s="37">
        <v>124772176.44207466</v>
      </c>
      <c r="AR35" s="37">
        <v>130380863.91082211</v>
      </c>
      <c r="AS35" s="37">
        <v>129012507.78816199</v>
      </c>
      <c r="AT35" s="37">
        <v>125216999.3642721</v>
      </c>
      <c r="AU35" s="37">
        <v>128202190.90722074</v>
      </c>
      <c r="AV35" s="37">
        <v>158797507.51395449</v>
      </c>
      <c r="AW35" s="37">
        <v>218024620.47661078</v>
      </c>
      <c r="AX35" s="37">
        <v>313215333.33333331</v>
      </c>
      <c r="AY35" s="37">
        <v>488540499.26059991</v>
      </c>
      <c r="AZ35" s="37">
        <v>657474450.10097098</v>
      </c>
      <c r="BA35" s="37">
        <v>613943620.53271794</v>
      </c>
      <c r="BB35" s="37">
        <v>565371973.73014939</v>
      </c>
      <c r="BC35" s="37">
        <v>673077343.64406967</v>
      </c>
      <c r="BD35" s="37">
        <v>750024105.1627903</v>
      </c>
      <c r="BE35" s="37">
        <v>706230865.38965368</v>
      </c>
      <c r="BF35" s="37">
        <v>727604108.00405478</v>
      </c>
      <c r="BG35" s="37">
        <v>714242710.49246681</v>
      </c>
      <c r="BH35" s="37">
        <v>689952055.97963583</v>
      </c>
      <c r="BI35" s="37">
        <v>639422224.4710567</v>
      </c>
      <c r="BJ35" s="37">
        <v>737147921.73410976</v>
      </c>
      <c r="BK35" s="37">
        <v>754068079.16419923</v>
      </c>
    </row>
    <row r="36" spans="1:64" hidden="1" x14ac:dyDescent="0.35">
      <c r="A36" s="37" t="s">
        <v>54</v>
      </c>
      <c r="B36" s="37" t="s">
        <v>53</v>
      </c>
      <c r="C36" s="37" t="s">
        <v>493</v>
      </c>
      <c r="D36" s="37" t="s">
        <v>494</v>
      </c>
      <c r="E36" s="37">
        <v>7991027.6181129972</v>
      </c>
      <c r="F36" s="37">
        <v>8954806.2123968117</v>
      </c>
      <c r="G36" s="37">
        <v>9953736.1558951326</v>
      </c>
      <c r="H36" s="37">
        <v>11044317.069760941</v>
      </c>
      <c r="I36" s="37">
        <v>11989404.712114874</v>
      </c>
      <c r="J36" s="37">
        <v>14519056.261343012</v>
      </c>
      <c r="K36" s="37">
        <v>15062761.506276151</v>
      </c>
      <c r="L36" s="37">
        <v>14435146.443514645</v>
      </c>
      <c r="M36" s="37">
        <v>15271966.527196651</v>
      </c>
      <c r="N36" s="37">
        <v>17615930.928839996</v>
      </c>
      <c r="O36" s="37">
        <v>23729759.910664432</v>
      </c>
      <c r="P36" s="37">
        <v>42086129.75391499</v>
      </c>
      <c r="Q36" s="37">
        <v>61760499.284878425</v>
      </c>
      <c r="R36" s="37">
        <v>94799020.314075768</v>
      </c>
      <c r="S36" s="37">
        <v>125239146.43119942</v>
      </c>
      <c r="T36" s="37">
        <v>154834347.53211629</v>
      </c>
      <c r="U36" s="37">
        <v>187442502.29990798</v>
      </c>
      <c r="V36" s="37">
        <v>229869358.66983378</v>
      </c>
      <c r="W36" s="37">
        <v>307353296.30524027</v>
      </c>
      <c r="X36" s="37">
        <v>443742331.28834361</v>
      </c>
      <c r="Y36" s="37">
        <v>562918167.78178072</v>
      </c>
      <c r="Z36" s="37">
        <v>533763595.0758934</v>
      </c>
      <c r="AA36" s="37">
        <v>553753520.44284749</v>
      </c>
      <c r="AB36" s="37">
        <v>727778284.25562954</v>
      </c>
      <c r="AC36" s="37">
        <v>754544054.22057927</v>
      </c>
      <c r="AD36" s="37">
        <v>738988752.23378527</v>
      </c>
      <c r="AE36" s="37">
        <v>951599169.8153373</v>
      </c>
      <c r="AF36" s="37">
        <v>1476502471.8565726</v>
      </c>
      <c r="AG36" s="37">
        <v>1864978672.2082469</v>
      </c>
      <c r="AH36" s="37">
        <v>1826368554.2706833</v>
      </c>
      <c r="AI36" s="37">
        <v>2086912120.3977425</v>
      </c>
      <c r="AJ36" s="37">
        <v>2090843886.0308671</v>
      </c>
      <c r="AK36" s="37">
        <v>1997772195.098829</v>
      </c>
      <c r="AL36" s="37">
        <v>1959225785.1512523</v>
      </c>
      <c r="AM36" s="37">
        <v>2036914251.6576028</v>
      </c>
      <c r="AN36" s="37">
        <v>2404876993.0019479</v>
      </c>
      <c r="AO36" s="37">
        <v>2609469947.656579</v>
      </c>
      <c r="AP36" s="37">
        <v>3056343815.054235</v>
      </c>
      <c r="AQ36" s="37">
        <v>2361177500.6507487</v>
      </c>
      <c r="AR36" s="37">
        <v>3027160280.252573</v>
      </c>
      <c r="AS36" s="37">
        <v>3000196009.2516365</v>
      </c>
      <c r="AT36" s="37">
        <v>2671112100.2533727</v>
      </c>
      <c r="AU36" s="37">
        <v>2836767913.0187426</v>
      </c>
      <c r="AV36" s="37">
        <v>3667669548.879775</v>
      </c>
      <c r="AW36" s="37">
        <v>4444139018.5173359</v>
      </c>
      <c r="AX36" s="37">
        <v>5255909517.8459606</v>
      </c>
      <c r="AY36" s="37">
        <v>5291779460.6448965</v>
      </c>
      <c r="AZ36" s="37">
        <v>5963543363.5238161</v>
      </c>
      <c r="BA36" s="37">
        <v>4999047884.1055241</v>
      </c>
      <c r="BB36" s="37">
        <v>3573059775.5447159</v>
      </c>
      <c r="BC36" s="37">
        <v>5579516015.0730104</v>
      </c>
      <c r="BD36" s="37">
        <v>7668392266.9708405</v>
      </c>
      <c r="BE36" s="37">
        <v>7102151172.7106876</v>
      </c>
      <c r="BF36" s="37">
        <v>9167947445.4988174</v>
      </c>
      <c r="BG36" s="37">
        <v>9501309031.7621231</v>
      </c>
      <c r="BH36" s="37">
        <v>7183700266.5613585</v>
      </c>
      <c r="BI36" s="37">
        <v>8223892782.4459696</v>
      </c>
      <c r="BJ36" s="37">
        <v>6904816668.9216614</v>
      </c>
      <c r="BK36" s="37">
        <v>7528333333.333334</v>
      </c>
      <c r="BL36" s="37">
        <v>6160144664.7886267</v>
      </c>
    </row>
    <row r="37" spans="1:64" hidden="1" x14ac:dyDescent="0.35">
      <c r="A37" s="37" t="s">
        <v>56</v>
      </c>
      <c r="B37" s="37" t="s">
        <v>55</v>
      </c>
      <c r="C37" s="37" t="s">
        <v>493</v>
      </c>
      <c r="D37" s="37" t="s">
        <v>494</v>
      </c>
      <c r="E37" s="37">
        <v>26101663.532427851</v>
      </c>
      <c r="F37" s="37">
        <v>32618432.431528814</v>
      </c>
      <c r="G37" s="37">
        <v>30610513.5259673</v>
      </c>
      <c r="H37" s="37">
        <v>32650875.614856802</v>
      </c>
      <c r="I37" s="37">
        <v>40403674.367580414</v>
      </c>
      <c r="J37" s="37">
        <v>40806179.198721625</v>
      </c>
      <c r="K37" s="37">
        <v>44773980.944193706</v>
      </c>
      <c r="L37" s="37">
        <v>43089273.250626318</v>
      </c>
      <c r="M37" s="37">
        <v>65799813.947626613</v>
      </c>
      <c r="N37" s="37">
        <v>51399881.366637871</v>
      </c>
      <c r="O37" s="37">
        <v>60397792.933581427</v>
      </c>
      <c r="P37" s="37">
        <v>60030783.729456186</v>
      </c>
      <c r="Q37" s="37">
        <v>57429311.313522808</v>
      </c>
      <c r="R37" s="37">
        <v>77607282.003793821</v>
      </c>
      <c r="S37" s="37">
        <v>78051053.012259424</v>
      </c>
      <c r="T37" s="37">
        <v>80012173.78888531</v>
      </c>
      <c r="U37" s="37">
        <v>100096590.7164873</v>
      </c>
      <c r="V37" s="37">
        <v>127861435.84512681</v>
      </c>
      <c r="W37" s="37">
        <v>142999429.66259691</v>
      </c>
      <c r="X37" s="37">
        <v>157199556.60356072</v>
      </c>
      <c r="Y37" s="37">
        <v>201027829.00005493</v>
      </c>
      <c r="Z37" s="37">
        <v>169417064.63917509</v>
      </c>
      <c r="AA37" s="37">
        <v>165958843.45491856</v>
      </c>
      <c r="AB37" s="37">
        <v>159064482.53058526</v>
      </c>
      <c r="AC37" s="37">
        <v>149211719.37631348</v>
      </c>
      <c r="AD37" s="37">
        <v>190340624.53395897</v>
      </c>
      <c r="AE37" s="37">
        <v>204099901.2722567</v>
      </c>
      <c r="AF37" s="37">
        <v>214306676.79078022</v>
      </c>
      <c r="AG37" s="37">
        <v>224453261.76219964</v>
      </c>
      <c r="AH37" s="37">
        <v>250535801.1061154</v>
      </c>
      <c r="AI37" s="37">
        <v>245892968.90380248</v>
      </c>
      <c r="AJ37" s="37">
        <v>242234415.39359725</v>
      </c>
      <c r="AK37" s="37">
        <v>238129779.61538664</v>
      </c>
      <c r="AL37" s="37">
        <v>218665883.13569659</v>
      </c>
      <c r="AM37" s="37">
        <v>199169783.68518853</v>
      </c>
      <c r="AN37" s="37">
        <v>247850138.35564736</v>
      </c>
      <c r="AO37" s="37">
        <v>216376660.53370097</v>
      </c>
      <c r="AP37" s="37">
        <v>252105044.39670813</v>
      </c>
      <c r="AQ37" s="37">
        <v>219168752.43028331</v>
      </c>
      <c r="AR37" s="37">
        <v>192136061.26758999</v>
      </c>
      <c r="AS37" s="37">
        <v>186303954.2187008</v>
      </c>
      <c r="AT37" s="37">
        <v>159877005.09591243</v>
      </c>
      <c r="AU37" s="37">
        <v>158252320.48404837</v>
      </c>
      <c r="AV37" s="37">
        <v>207845728.91651985</v>
      </c>
      <c r="AW37" s="37">
        <v>177784785.78221446</v>
      </c>
      <c r="AX37" s="37">
        <v>178708437.53394759</v>
      </c>
      <c r="AY37" s="37">
        <v>209094018.80050898</v>
      </c>
      <c r="AZ37" s="37">
        <v>239616991.8300204</v>
      </c>
      <c r="BA37" s="37">
        <v>218449261.64737535</v>
      </c>
      <c r="BB37" s="37">
        <v>202648827.38020989</v>
      </c>
      <c r="BC37" s="37">
        <v>249093411.1407508</v>
      </c>
      <c r="BD37" s="37">
        <v>320054001.22143596</v>
      </c>
      <c r="BE37" s="37">
        <v>289922972.25594902</v>
      </c>
      <c r="BF37" s="37">
        <v>253274147.21534497</v>
      </c>
      <c r="BG37" s="37">
        <v>315975075.20395142</v>
      </c>
      <c r="BH37" s="37">
        <v>289437776.68811357</v>
      </c>
      <c r="BI37" s="37">
        <v>270501999.98110044</v>
      </c>
      <c r="BJ37" s="37">
        <v>357682947.60053575</v>
      </c>
      <c r="BK37" s="37">
        <v>419401328.48078084</v>
      </c>
      <c r="BL37" s="37">
        <v>414205622.69696248</v>
      </c>
    </row>
    <row r="38" spans="1:64" hidden="1" x14ac:dyDescent="0.35">
      <c r="A38" s="37" t="s">
        <v>58</v>
      </c>
      <c r="B38" s="37" t="s">
        <v>57</v>
      </c>
      <c r="C38" s="37" t="s">
        <v>493</v>
      </c>
      <c r="D38" s="37" t="s">
        <v>494</v>
      </c>
      <c r="F38" s="37">
        <v>7215712236.9679823</v>
      </c>
      <c r="G38" s="37">
        <v>7439414166.1069679</v>
      </c>
      <c r="H38" s="37">
        <v>8094515611.3504925</v>
      </c>
      <c r="I38" s="37">
        <v>9398224064.4088802</v>
      </c>
      <c r="J38" s="37">
        <v>9996446867.0443821</v>
      </c>
      <c r="K38" s="37">
        <v>11675300776.842081</v>
      </c>
      <c r="L38" s="37">
        <v>13131449205.239761</v>
      </c>
      <c r="M38" s="37">
        <v>15002668947.891052</v>
      </c>
      <c r="N38" s="37">
        <v>16551276495.198809</v>
      </c>
      <c r="O38" s="37">
        <v>19265001435.544071</v>
      </c>
      <c r="P38" s="37">
        <v>20913052089.522678</v>
      </c>
      <c r="Q38" s="37">
        <v>24070108091.726437</v>
      </c>
      <c r="R38" s="37">
        <v>29896010398.960106</v>
      </c>
      <c r="S38" s="37">
        <v>38617586912.065437</v>
      </c>
      <c r="T38" s="37">
        <v>38302202123.476204</v>
      </c>
      <c r="U38" s="37">
        <v>44942190669.371201</v>
      </c>
      <c r="V38" s="37">
        <v>48202162670.427841</v>
      </c>
      <c r="W38" s="37">
        <v>53813447882.878929</v>
      </c>
      <c r="X38" s="37">
        <v>64212907631.893463</v>
      </c>
      <c r="Y38" s="37">
        <v>75584160109.476563</v>
      </c>
      <c r="Z38" s="37">
        <v>81065977145.716904</v>
      </c>
      <c r="AA38" s="37">
        <v>79268055442.97641</v>
      </c>
      <c r="AB38" s="37">
        <v>85210159039.272964</v>
      </c>
      <c r="AC38" s="37">
        <v>99654852907.11142</v>
      </c>
      <c r="AD38" s="37">
        <v>100872940314.90297</v>
      </c>
      <c r="AE38" s="37">
        <v>102284994602.37495</v>
      </c>
      <c r="AF38" s="37">
        <v>112629713423.83107</v>
      </c>
      <c r="AG38" s="37">
        <v>132708214837.08459</v>
      </c>
      <c r="AH38" s="37">
        <v>142065878378.37839</v>
      </c>
      <c r="AI38" s="37">
        <v>149461775797.05176</v>
      </c>
      <c r="AJ38" s="37">
        <v>149170812603.64844</v>
      </c>
      <c r="AK38" s="37">
        <v>155724331926.86356</v>
      </c>
      <c r="AL38" s="37">
        <v>168751259592.27966</v>
      </c>
      <c r="AM38" s="37">
        <v>190114967779.73053</v>
      </c>
      <c r="AN38" s="37">
        <v>218740163217.72076</v>
      </c>
      <c r="AO38" s="37">
        <v>233945727906.12396</v>
      </c>
      <c r="AP38" s="37">
        <v>249765997399.9711</v>
      </c>
      <c r="AQ38" s="37">
        <v>253784967981.1257</v>
      </c>
      <c r="AR38" s="37">
        <v>283991384532.54358</v>
      </c>
      <c r="AS38" s="37">
        <v>329258635782.10217</v>
      </c>
      <c r="AT38" s="37">
        <v>310667613636.36365</v>
      </c>
      <c r="AU38" s="37">
        <v>304705919836.86993</v>
      </c>
      <c r="AV38" s="37">
        <v>330149882235.38647</v>
      </c>
      <c r="AW38" s="37">
        <v>383240584166.02612</v>
      </c>
      <c r="AX38" s="37">
        <v>432369202838.75226</v>
      </c>
      <c r="AY38" s="37">
        <v>467052186177.71509</v>
      </c>
      <c r="AZ38" s="37">
        <v>502770691741.92346</v>
      </c>
      <c r="BA38" s="37">
        <v>534150890346.76666</v>
      </c>
      <c r="BB38" s="37">
        <v>391985828011.54755</v>
      </c>
      <c r="BC38" s="37">
        <v>471713799062.58173</v>
      </c>
      <c r="BD38" s="37">
        <v>550012247691.20667</v>
      </c>
      <c r="BE38" s="37">
        <v>555062538866.1394</v>
      </c>
      <c r="BF38" s="37">
        <v>560294156017.37024</v>
      </c>
      <c r="BG38" s="37">
        <v>572379685543.24573</v>
      </c>
      <c r="BH38" s="37">
        <v>495626646067.83215</v>
      </c>
      <c r="BI38" s="37">
        <v>481435925075.4715</v>
      </c>
      <c r="BJ38" s="37">
        <v>518235397597.28424</v>
      </c>
      <c r="BK38" s="37">
        <v>550529196589.89673</v>
      </c>
      <c r="BL38" s="37">
        <v>549482700560.3269</v>
      </c>
    </row>
    <row r="39" spans="1:64" hidden="1" x14ac:dyDescent="0.35">
      <c r="A39" s="37" t="s">
        <v>517</v>
      </c>
      <c r="B39" s="37" t="s">
        <v>518</v>
      </c>
      <c r="C39" s="37" t="s">
        <v>493</v>
      </c>
      <c r="D39" s="37" t="s">
        <v>494</v>
      </c>
      <c r="AN39" s="37">
        <v>128422116694.32739</v>
      </c>
      <c r="AO39" s="37">
        <v>136109728124.79492</v>
      </c>
      <c r="AP39" s="37">
        <v>143429102448.42667</v>
      </c>
      <c r="AQ39" s="37">
        <v>158049684078.71527</v>
      </c>
      <c r="AR39" s="37">
        <v>152974884524.83698</v>
      </c>
      <c r="AS39" s="37">
        <v>165132608441.70709</v>
      </c>
      <c r="AT39" s="37">
        <v>183137180423.61136</v>
      </c>
      <c r="AU39" s="37">
        <v>206521350993.7298</v>
      </c>
      <c r="AV39" s="37">
        <v>264004608950.09488</v>
      </c>
      <c r="AW39" s="37">
        <v>345409764419.04248</v>
      </c>
      <c r="AX39" s="37">
        <v>412648242402.34937</v>
      </c>
      <c r="AY39" s="37">
        <v>501963953057.13788</v>
      </c>
      <c r="AZ39" s="37">
        <v>640021068916.02759</v>
      </c>
      <c r="BA39" s="37">
        <v>761658418396.21887</v>
      </c>
      <c r="BB39" s="37">
        <v>601528881887.76599</v>
      </c>
      <c r="BC39" s="37">
        <v>688922180782.60522</v>
      </c>
      <c r="BD39" s="37">
        <v>824545439918.65784</v>
      </c>
      <c r="BE39" s="37">
        <v>800695435794.37402</v>
      </c>
      <c r="BF39" s="37">
        <v>859750337613.29578</v>
      </c>
      <c r="BG39" s="37">
        <v>904564589977.02222</v>
      </c>
      <c r="BH39" s="37">
        <v>803013922323.53308</v>
      </c>
      <c r="BI39" s="37">
        <v>832618845512.54675</v>
      </c>
      <c r="BJ39" s="37">
        <v>942182727408.42151</v>
      </c>
      <c r="BK39" s="37">
        <v>1058771079757.5751</v>
      </c>
      <c r="BL39" s="37">
        <v>1054448185361.1289</v>
      </c>
    </row>
    <row r="40" spans="1:64" hidden="1" x14ac:dyDescent="0.35">
      <c r="A40" s="37" t="s">
        <v>60</v>
      </c>
      <c r="B40" s="37" t="s">
        <v>59</v>
      </c>
      <c r="C40" s="37" t="s">
        <v>493</v>
      </c>
      <c r="D40" s="37" t="s">
        <v>494</v>
      </c>
      <c r="O40" s="37">
        <v>10218997736.107933</v>
      </c>
      <c r="P40" s="37">
        <v>11665105735.504004</v>
      </c>
      <c r="Q40" s="37">
        <v>14087057759.275259</v>
      </c>
      <c r="R40" s="37">
        <v>19117667814.71183</v>
      </c>
      <c r="S40" s="37">
        <v>23175594502.064243</v>
      </c>
      <c r="T40" s="37">
        <v>25656377213.032192</v>
      </c>
      <c r="U40" s="37">
        <v>28703376740.278442</v>
      </c>
      <c r="V40" s="37">
        <v>33446300187.226959</v>
      </c>
      <c r="W40" s="37">
        <v>44774761744.966438</v>
      </c>
      <c r="X40" s="37">
        <v>50672878089.853851</v>
      </c>
      <c r="Y40" s="37">
        <v>56172585904.398163</v>
      </c>
      <c r="Z40" s="37">
        <v>53581992312.391815</v>
      </c>
      <c r="AA40" s="37">
        <v>50403111362.852783</v>
      </c>
      <c r="AB40" s="37">
        <v>48724852460.578346</v>
      </c>
      <c r="AC40" s="37">
        <v>51113594288.632591</v>
      </c>
      <c r="AD40" s="37">
        <v>52332532619.754997</v>
      </c>
      <c r="AE40" s="37">
        <v>68986425426.649628</v>
      </c>
      <c r="AF40" s="37">
        <v>80965279037.017166</v>
      </c>
      <c r="AG40" s="37">
        <v>90152024191.895035</v>
      </c>
      <c r="AH40" s="37">
        <v>92156315544.959961</v>
      </c>
      <c r="AI40" s="37">
        <v>108671351713.21625</v>
      </c>
      <c r="AJ40" s="37">
        <v>105738270432.35704</v>
      </c>
      <c r="AK40" s="37">
        <v>112563474327.97612</v>
      </c>
      <c r="AL40" s="37">
        <v>109518060706.55116</v>
      </c>
      <c r="AM40" s="37">
        <v>119116502668.71391</v>
      </c>
      <c r="AN40" s="37">
        <v>139383426638.47778</v>
      </c>
      <c r="AO40" s="37">
        <v>137783088673.13916</v>
      </c>
      <c r="AP40" s="37">
        <v>135356205884.37952</v>
      </c>
      <c r="AQ40" s="37">
        <v>137791418471.51331</v>
      </c>
      <c r="AR40" s="37">
        <v>137454516509.11996</v>
      </c>
      <c r="AS40" s="37">
        <v>141789620736.61771</v>
      </c>
      <c r="AT40" s="37">
        <v>141793623014.93246</v>
      </c>
      <c r="AU40" s="37">
        <v>147504305594.76453</v>
      </c>
      <c r="AV40" s="37">
        <v>169781826316.1803</v>
      </c>
      <c r="AW40" s="37">
        <v>202880148130.27744</v>
      </c>
      <c r="AX40" s="37">
        <v>219835928927.07999</v>
      </c>
      <c r="AY40" s="37">
        <v>243432423911.3096</v>
      </c>
      <c r="AZ40" s="37">
        <v>294204136037.98737</v>
      </c>
      <c r="BA40" s="37">
        <v>347370612316.49896</v>
      </c>
      <c r="BB40" s="37">
        <v>309906630456.75946</v>
      </c>
      <c r="BC40" s="37">
        <v>373420687857.23035</v>
      </c>
      <c r="BD40" s="37">
        <v>457983317764.48425</v>
      </c>
      <c r="BE40" s="37">
        <v>447813754987.54523</v>
      </c>
      <c r="BF40" s="37">
        <v>495206231662.51898</v>
      </c>
      <c r="BG40" s="37">
        <v>455817951895.79053</v>
      </c>
      <c r="BH40" s="37">
        <v>422965463953.97064</v>
      </c>
      <c r="BI40" s="37">
        <v>441347202947.3949</v>
      </c>
      <c r="BJ40" s="37">
        <v>442189906383.55481</v>
      </c>
      <c r="BK40" s="37">
        <v>466305408688.8349</v>
      </c>
      <c r="BL40" s="37">
        <v>464270209856.35583</v>
      </c>
    </row>
    <row r="41" spans="1:64" hidden="1" x14ac:dyDescent="0.35">
      <c r="A41" s="37" t="s">
        <v>519</v>
      </c>
      <c r="B41" s="37" t="s">
        <v>520</v>
      </c>
      <c r="C41" s="37" t="s">
        <v>493</v>
      </c>
      <c r="D41" s="37" t="s">
        <v>494</v>
      </c>
    </row>
    <row r="42" spans="1:64" hidden="1" x14ac:dyDescent="0.35">
      <c r="A42" s="37" t="s">
        <v>62</v>
      </c>
      <c r="B42" s="37" t="s">
        <v>61</v>
      </c>
      <c r="C42" s="37" t="s">
        <v>493</v>
      </c>
      <c r="D42" s="37" t="s">
        <v>494</v>
      </c>
      <c r="E42" s="37">
        <v>536608944.0690881</v>
      </c>
      <c r="F42" s="37">
        <v>525717060.80162728</v>
      </c>
      <c r="G42" s="37">
        <v>614812442.87851989</v>
      </c>
      <c r="H42" s="37">
        <v>697065976.79952502</v>
      </c>
      <c r="I42" s="37">
        <v>732786384.66916955</v>
      </c>
      <c r="J42" s="37">
        <v>800181243.36256254</v>
      </c>
      <c r="K42" s="37">
        <v>1014234414.278136</v>
      </c>
      <c r="L42" s="37">
        <v>985193067.05048025</v>
      </c>
      <c r="M42" s="37">
        <v>981819346.01269555</v>
      </c>
      <c r="N42" s="37">
        <v>1347031542.3151164</v>
      </c>
      <c r="O42" s="37">
        <v>1310155209.0986106</v>
      </c>
      <c r="P42" s="37">
        <v>1179623638.7750735</v>
      </c>
      <c r="Q42" s="37">
        <v>1133195225.2501924</v>
      </c>
      <c r="R42" s="37">
        <v>2239538316.3858242</v>
      </c>
      <c r="S42" s="37">
        <v>3166342379.0150471</v>
      </c>
      <c r="T42" s="37">
        <v>1837931193.023236</v>
      </c>
      <c r="U42" s="37">
        <v>2476026426.7691569</v>
      </c>
      <c r="V42" s="37">
        <v>2754528077.3670616</v>
      </c>
      <c r="W42" s="37">
        <v>3169044746.7183504</v>
      </c>
      <c r="X42" s="37">
        <v>4824713525.4574223</v>
      </c>
      <c r="Y42" s="37">
        <v>6292627054.0168209</v>
      </c>
      <c r="Z42" s="37">
        <v>5363825291.2401028</v>
      </c>
      <c r="AA42" s="37">
        <v>4713939511.2891769</v>
      </c>
      <c r="AB42" s="37">
        <v>4767971202.8281889</v>
      </c>
      <c r="AC42" s="37">
        <v>4474125374.8645105</v>
      </c>
      <c r="AD42" s="37">
        <v>4647193725.6302929</v>
      </c>
      <c r="AE42" s="37">
        <v>5161066966.6796455</v>
      </c>
      <c r="AF42" s="37">
        <v>6308060062.771616</v>
      </c>
      <c r="AG42" s="37">
        <v>8456167150.4173708</v>
      </c>
      <c r="AH42" s="37">
        <v>10071482715.093988</v>
      </c>
      <c r="AI42" s="37">
        <v>10760217714.583961</v>
      </c>
      <c r="AJ42" s="37">
        <v>11842675065.574709</v>
      </c>
      <c r="AK42" s="37">
        <v>13312092909.978489</v>
      </c>
      <c r="AL42" s="37">
        <v>12758599161.738873</v>
      </c>
      <c r="AM42" s="37">
        <v>15656361048.598219</v>
      </c>
      <c r="AN42" s="37">
        <v>21025141438.616829</v>
      </c>
      <c r="AO42" s="37">
        <v>20794067519.586678</v>
      </c>
      <c r="AP42" s="37">
        <v>22487271963.940765</v>
      </c>
      <c r="AQ42" s="37">
        <v>20819483696.582584</v>
      </c>
      <c r="AR42" s="37">
        <v>21624592264.633049</v>
      </c>
      <c r="AS42" s="37">
        <v>23772266321.340523</v>
      </c>
      <c r="AT42" s="37">
        <v>22996523019.97039</v>
      </c>
      <c r="AU42" s="37">
        <v>22876417337.358841</v>
      </c>
      <c r="AV42" s="37">
        <v>26973735771.333534</v>
      </c>
      <c r="AW42" s="37">
        <v>39488088029.30127</v>
      </c>
      <c r="AX42" s="37">
        <v>49382442843.859276</v>
      </c>
      <c r="AY42" s="37">
        <v>67789580748.668159</v>
      </c>
      <c r="AZ42" s="37">
        <v>78242480554.839935</v>
      </c>
      <c r="BA42" s="37">
        <v>74413752040.630783</v>
      </c>
      <c r="BB42" s="37">
        <v>63854403849.517494</v>
      </c>
      <c r="BC42" s="37">
        <v>82487244655.356644</v>
      </c>
      <c r="BD42" s="37">
        <v>95255289952.084854</v>
      </c>
      <c r="BE42" s="37">
        <v>91147100657.325516</v>
      </c>
      <c r="BF42" s="37">
        <v>89638293156.145279</v>
      </c>
      <c r="BG42" s="37">
        <v>86267287016.26123</v>
      </c>
      <c r="BH42" s="37">
        <v>71654520805.773315</v>
      </c>
      <c r="BI42" s="37">
        <v>70495462057.232254</v>
      </c>
      <c r="BJ42" s="37">
        <v>78790199944.6259</v>
      </c>
      <c r="BK42" s="37">
        <v>85257763802.917801</v>
      </c>
      <c r="BL42" s="37">
        <v>79613395185.93808</v>
      </c>
    </row>
    <row r="43" spans="1:64" hidden="1" x14ac:dyDescent="0.35">
      <c r="A43" s="37" t="s">
        <v>64</v>
      </c>
      <c r="B43" s="37" t="s">
        <v>63</v>
      </c>
      <c r="C43" s="37" t="s">
        <v>493</v>
      </c>
      <c r="D43" s="37" t="s">
        <v>494</v>
      </c>
      <c r="E43" s="37">
        <v>2571289300.5118203</v>
      </c>
      <c r="F43" s="37">
        <v>1937606629.2956371</v>
      </c>
      <c r="G43" s="37">
        <v>1913234218.8642454</v>
      </c>
      <c r="H43" s="37">
        <v>2031034202.6159718</v>
      </c>
      <c r="I43" s="37">
        <v>2250385896.4984965</v>
      </c>
      <c r="J43" s="37">
        <v>2563165163.7013564</v>
      </c>
      <c r="K43" s="37">
        <v>2680965147.453083</v>
      </c>
      <c r="L43" s="37">
        <v>2388496222.2763829</v>
      </c>
      <c r="M43" s="37">
        <v>2339751401.4135995</v>
      </c>
      <c r="N43" s="37">
        <v>2429116906.3287024</v>
      </c>
      <c r="O43" s="37">
        <v>2307254854.1717439</v>
      </c>
      <c r="P43" s="37">
        <v>2782516857.5838814</v>
      </c>
      <c r="Q43" s="37">
        <v>3692485858.0909538</v>
      </c>
      <c r="R43" s="37">
        <v>5876143560.8726254</v>
      </c>
      <c r="S43" s="37">
        <v>7107893126.6571484</v>
      </c>
      <c r="T43" s="37">
        <v>7688998817.0771055</v>
      </c>
      <c r="U43" s="37">
        <v>6943442876.2748528</v>
      </c>
      <c r="V43" s="37">
        <v>7519646894.1759071</v>
      </c>
      <c r="W43" s="37">
        <v>6813008130.0813007</v>
      </c>
      <c r="X43" s="37">
        <v>9204347826.0869579</v>
      </c>
      <c r="Y43" s="37">
        <v>11299999999.999998</v>
      </c>
      <c r="Z43" s="37">
        <v>14587301587.301588</v>
      </c>
      <c r="AA43" s="37">
        <v>22600124795.189999</v>
      </c>
      <c r="AB43" s="37">
        <v>21956304449.369999</v>
      </c>
      <c r="AC43" s="37">
        <v>24764305080.889999</v>
      </c>
      <c r="AD43" s="37">
        <v>25801403273.949997</v>
      </c>
      <c r="AE43" s="37">
        <v>26202580690.470001</v>
      </c>
      <c r="AF43" s="37">
        <v>34072853910</v>
      </c>
      <c r="AG43" s="37">
        <v>44923701329.999992</v>
      </c>
      <c r="AH43" s="37">
        <v>41190793490</v>
      </c>
      <c r="AI43" s="37">
        <v>49129758920</v>
      </c>
      <c r="AJ43" s="37">
        <v>55542659170.000008</v>
      </c>
      <c r="AK43" s="37">
        <v>66847400128.999992</v>
      </c>
      <c r="AL43" s="37">
        <v>74280328750</v>
      </c>
      <c r="AM43" s="37">
        <v>104607445198.00005</v>
      </c>
      <c r="AN43" s="37">
        <v>131858826000</v>
      </c>
      <c r="AO43" s="37">
        <v>154811877000.00003</v>
      </c>
      <c r="AP43" s="37">
        <v>187447040000</v>
      </c>
      <c r="AQ43" s="37">
        <v>188750394175.99982</v>
      </c>
      <c r="AR43" s="37">
        <v>198699399634.99994</v>
      </c>
      <c r="AS43" s="37">
        <v>253092089736.99991</v>
      </c>
      <c r="AT43" s="37">
        <v>272060010515.88965</v>
      </c>
      <c r="AU43" s="37">
        <v>333002310923.45056</v>
      </c>
      <c r="AV43" s="37">
        <v>447958253781.62024</v>
      </c>
      <c r="AW43" s="37">
        <v>607356934124.7196</v>
      </c>
      <c r="AX43" s="37">
        <v>773339005396.9906</v>
      </c>
      <c r="AY43" s="37">
        <v>991731387760.5</v>
      </c>
      <c r="AZ43" s="37">
        <v>1258056795940.6797</v>
      </c>
      <c r="BA43" s="37">
        <v>1497868782939.5857</v>
      </c>
      <c r="BB43" s="37">
        <v>1262664161019.7207</v>
      </c>
      <c r="BC43" s="37">
        <v>1654815752520.7747</v>
      </c>
      <c r="BD43" s="37">
        <v>2006296851391.426</v>
      </c>
      <c r="BE43" s="37">
        <v>2175080625679.499</v>
      </c>
      <c r="BF43" s="37">
        <v>2354248580552.3901</v>
      </c>
      <c r="BG43" s="37">
        <v>2462839435097.1289</v>
      </c>
      <c r="BH43" s="37">
        <v>2362092880957.6396</v>
      </c>
      <c r="BI43" s="37">
        <v>2199967569433.3662</v>
      </c>
      <c r="BJ43" s="37">
        <v>2424199911705.0811</v>
      </c>
      <c r="BK43" s="37">
        <v>2655591916228.4619</v>
      </c>
      <c r="BL43" s="37">
        <v>2641273365373.502</v>
      </c>
    </row>
    <row r="44" spans="1:64" hidden="1" x14ac:dyDescent="0.35">
      <c r="A44" s="37" t="s">
        <v>521</v>
      </c>
      <c r="B44" s="37" t="s">
        <v>65</v>
      </c>
      <c r="C44" s="37" t="s">
        <v>493</v>
      </c>
      <c r="D44" s="37" t="s">
        <v>494</v>
      </c>
      <c r="E44" s="37">
        <v>187017625.55613875</v>
      </c>
      <c r="F44" s="37">
        <v>218194462.12408787</v>
      </c>
      <c r="G44" s="37">
        <v>221930221.9180218</v>
      </c>
      <c r="H44" s="37">
        <v>258264752.48187467</v>
      </c>
      <c r="I44" s="37">
        <v>330533040.41347247</v>
      </c>
      <c r="J44" s="37">
        <v>338691189.41454959</v>
      </c>
      <c r="K44" s="37">
        <v>372845096.27219975</v>
      </c>
      <c r="L44" s="37">
        <v>392274948.99408907</v>
      </c>
      <c r="M44" s="37">
        <v>521479828.10150236</v>
      </c>
      <c r="N44" s="37">
        <v>500460465.16279781</v>
      </c>
      <c r="O44" s="37">
        <v>520616448.58541757</v>
      </c>
      <c r="P44" s="37">
        <v>510247597.56896973</v>
      </c>
      <c r="Q44" s="37">
        <v>619773363.31417668</v>
      </c>
      <c r="R44" s="37">
        <v>896858189.62964559</v>
      </c>
      <c r="S44" s="37">
        <v>1402963862.359148</v>
      </c>
      <c r="T44" s="37">
        <v>1430151941.3903689</v>
      </c>
      <c r="U44" s="37">
        <v>1946009761.8544426</v>
      </c>
      <c r="V44" s="37">
        <v>2670550446.3738756</v>
      </c>
      <c r="W44" s="37">
        <v>2885366741.5742288</v>
      </c>
      <c r="X44" s="37">
        <v>3163759568.374815</v>
      </c>
      <c r="Y44" s="37">
        <v>3561631199.1313882</v>
      </c>
      <c r="Z44" s="37">
        <v>2966163293.5452828</v>
      </c>
      <c r="AA44" s="37">
        <v>2756185695.1616573</v>
      </c>
      <c r="AB44" s="37">
        <v>2527383751.3711538</v>
      </c>
      <c r="AC44" s="37">
        <v>3100078387.6297131</v>
      </c>
      <c r="AD44" s="37">
        <v>3263789748.0985527</v>
      </c>
      <c r="AE44" s="37">
        <v>3617154650.8448167</v>
      </c>
      <c r="AF44" s="37">
        <v>3372301472.4329748</v>
      </c>
      <c r="AG44" s="37">
        <v>3126609547.0780082</v>
      </c>
      <c r="AH44" s="37">
        <v>3125624091.5988703</v>
      </c>
      <c r="AI44" s="37">
        <v>3421191368.4765716</v>
      </c>
      <c r="AJ44" s="37">
        <v>3149019076.4564786</v>
      </c>
      <c r="AK44" s="37">
        <v>3558855924.1351638</v>
      </c>
      <c r="AL44" s="37">
        <v>3252142526.2375751</v>
      </c>
      <c r="AM44" s="37">
        <v>3369268837.0613575</v>
      </c>
      <c r="AN44" s="37">
        <v>4593584282.1493568</v>
      </c>
      <c r="AO44" s="37">
        <v>4989346356.1113186</v>
      </c>
      <c r="AP44" s="37">
        <v>5030669759.2849655</v>
      </c>
      <c r="AQ44" s="37">
        <v>5220928218.2035885</v>
      </c>
      <c r="AR44" s="37">
        <v>5247990455.0778122</v>
      </c>
      <c r="AS44" s="37">
        <v>4370512052.1567917</v>
      </c>
      <c r="AT44" s="37">
        <v>4555378742.0442448</v>
      </c>
      <c r="AU44" s="37">
        <v>5860137947.8160458</v>
      </c>
      <c r="AV44" s="37">
        <v>6412152574.5943356</v>
      </c>
      <c r="AW44" s="37">
        <v>7682091175.0631475</v>
      </c>
      <c r="AX44" s="37">
        <v>8525099432.5533628</v>
      </c>
      <c r="AY44" s="37">
        <v>9321895748.2652664</v>
      </c>
      <c r="AZ44" s="37">
        <v>9607481678.2635479</v>
      </c>
      <c r="BA44" s="37">
        <v>11413826500.043655</v>
      </c>
      <c r="BB44" s="37">
        <v>12346184122.665142</v>
      </c>
      <c r="BC44" s="37">
        <v>12611974309.324097</v>
      </c>
      <c r="BD44" s="37">
        <v>13678275118.48311</v>
      </c>
      <c r="BE44" s="37">
        <v>13107575011.80575</v>
      </c>
      <c r="BF44" s="37">
        <v>12988036434.93536</v>
      </c>
      <c r="BG44" s="37">
        <v>13888904528.6014</v>
      </c>
      <c r="BH44" s="37">
        <v>12532872742.538754</v>
      </c>
      <c r="BI44" s="37">
        <v>11796835871.952612</v>
      </c>
      <c r="BJ44" s="37">
        <v>12855832026.049128</v>
      </c>
      <c r="BK44" s="37">
        <v>13043560450.916515</v>
      </c>
      <c r="BL44" s="37">
        <v>13822834437.141476</v>
      </c>
    </row>
    <row r="45" spans="1:64" hidden="1" x14ac:dyDescent="0.35">
      <c r="A45" s="37" t="s">
        <v>68</v>
      </c>
      <c r="B45" s="37" t="s">
        <v>67</v>
      </c>
      <c r="C45" s="37" t="s">
        <v>493</v>
      </c>
      <c r="D45" s="37" t="s">
        <v>494</v>
      </c>
      <c r="J45" s="37">
        <v>193434683.33633283</v>
      </c>
      <c r="K45" s="37">
        <v>179141516.11702713</v>
      </c>
      <c r="L45" s="37">
        <v>192656350.96713489</v>
      </c>
      <c r="M45" s="37">
        <v>232978068.75414473</v>
      </c>
      <c r="N45" s="37">
        <v>269474960.77708697</v>
      </c>
      <c r="O45" s="37">
        <v>304035800.03339291</v>
      </c>
      <c r="P45" s="37">
        <v>284042012.6022228</v>
      </c>
      <c r="Q45" s="37">
        <v>291797729.27948588</v>
      </c>
      <c r="R45" s="37">
        <v>363946226.84926778</v>
      </c>
      <c r="S45" s="37">
        <v>573755351.32200444</v>
      </c>
      <c r="T45" s="37">
        <v>624464986.35078645</v>
      </c>
      <c r="U45" s="37">
        <v>696620421.37540781</v>
      </c>
      <c r="V45" s="37">
        <v>843610400.54540014</v>
      </c>
      <c r="W45" s="37">
        <v>1043175451.302272</v>
      </c>
      <c r="X45" s="37">
        <v>1224968082.5187263</v>
      </c>
      <c r="Y45" s="37">
        <v>1879642995.1482995</v>
      </c>
      <c r="Z45" s="37">
        <v>1669843815.3844061</v>
      </c>
      <c r="AA45" s="37">
        <v>2432257586.5898814</v>
      </c>
      <c r="AB45" s="37">
        <v>2243906920.3904433</v>
      </c>
      <c r="AC45" s="37">
        <v>2611952656.026185</v>
      </c>
      <c r="AD45" s="37">
        <v>2725480658.4943886</v>
      </c>
      <c r="AE45" s="37">
        <v>2472751280.0608997</v>
      </c>
      <c r="AF45" s="37">
        <v>2053806127.9288909</v>
      </c>
      <c r="AG45" s="37">
        <v>2003045526.86057</v>
      </c>
      <c r="AH45" s="37">
        <v>2306775345.7583852</v>
      </c>
      <c r="AI45" s="37">
        <v>2250713452.2063351</v>
      </c>
      <c r="AJ45" s="37">
        <v>2486734793.3784614</v>
      </c>
      <c r="AK45" s="37">
        <v>2341602554.673975</v>
      </c>
      <c r="AL45" s="37">
        <v>2157027779.2432523</v>
      </c>
      <c r="AM45" s="37">
        <v>2235509632.4729514</v>
      </c>
      <c r="AN45" s="37">
        <v>1990231973.733911</v>
      </c>
      <c r="AO45" s="37">
        <v>2445458047.3629012</v>
      </c>
      <c r="AP45" s="37">
        <v>2695377807.2935724</v>
      </c>
      <c r="AQ45" s="37">
        <v>2393027329.0959888</v>
      </c>
      <c r="AR45" s="37">
        <v>2245087608.1383171</v>
      </c>
      <c r="AS45" s="37">
        <v>2612567706.8183308</v>
      </c>
      <c r="AT45" s="37">
        <v>2679888437.5104442</v>
      </c>
      <c r="AU45" s="37">
        <v>2813421456.6329818</v>
      </c>
      <c r="AV45" s="37">
        <v>3044751072.9089441</v>
      </c>
      <c r="AW45" s="37">
        <v>3958470638.3753605</v>
      </c>
      <c r="AX45" s="37">
        <v>4413882090.6894655</v>
      </c>
      <c r="AY45" s="37">
        <v>4962622164.7722921</v>
      </c>
      <c r="AZ45" s="37">
        <v>6460297270.7477341</v>
      </c>
      <c r="BA45" s="37">
        <v>7674073978.1329079</v>
      </c>
      <c r="BB45" s="37">
        <v>5568685495.5342836</v>
      </c>
      <c r="BC45" s="37">
        <v>5802300066.9166965</v>
      </c>
      <c r="BD45" s="37">
        <v>7617662949.0252066</v>
      </c>
      <c r="BE45" s="37">
        <v>7601120581.6087275</v>
      </c>
      <c r="BF45" s="37">
        <v>8273049826.3209763</v>
      </c>
      <c r="BG45" s="37">
        <v>8725705928.8034821</v>
      </c>
      <c r="BH45" s="37">
        <v>6884615104.8769827</v>
      </c>
      <c r="BI45" s="37">
        <v>6280435081.9499512</v>
      </c>
      <c r="BJ45" s="37">
        <v>6506092153.9353628</v>
      </c>
      <c r="BK45" s="37">
        <v>7473267002.3125534</v>
      </c>
      <c r="BL45" s="37">
        <v>6417658995.9908581</v>
      </c>
    </row>
    <row r="46" spans="1:64" hidden="1" x14ac:dyDescent="0.35">
      <c r="A46" s="37" t="s">
        <v>522</v>
      </c>
      <c r="B46" s="37" t="s">
        <v>69</v>
      </c>
      <c r="C46" s="37" t="s">
        <v>493</v>
      </c>
      <c r="D46" s="37" t="s">
        <v>494</v>
      </c>
      <c r="AM46" s="37">
        <v>1316878619.7357428</v>
      </c>
      <c r="AN46" s="37">
        <v>1607380673.7066574</v>
      </c>
      <c r="AO46" s="37">
        <v>1731595952.110512</v>
      </c>
      <c r="AP46" s="37">
        <v>1142032617.0606275</v>
      </c>
      <c r="AQ46" s="37">
        <v>1851630126.865922</v>
      </c>
      <c r="AR46" s="37">
        <v>1113537727.2727273</v>
      </c>
      <c r="AS46" s="37">
        <v>2185507246.3768115</v>
      </c>
      <c r="AT46" s="37">
        <v>891666666.66666663</v>
      </c>
      <c r="AU46" s="37">
        <v>1367800837.5833135</v>
      </c>
      <c r="AV46" s="37">
        <v>2145055691.0330455</v>
      </c>
      <c r="AW46" s="37">
        <v>2340567899.374105</v>
      </c>
      <c r="AX46" s="37">
        <v>2745153230.5848389</v>
      </c>
      <c r="AY46" s="37">
        <v>3136077074.8109884</v>
      </c>
      <c r="AZ46" s="37">
        <v>6539494270.7283115</v>
      </c>
      <c r="BA46" s="37">
        <v>7723022252.0416412</v>
      </c>
      <c r="BB46" s="37">
        <v>5000335250.2600069</v>
      </c>
      <c r="BC46" s="37">
        <v>8865916412.1077785</v>
      </c>
      <c r="BD46" s="37">
        <v>10210736241.223816</v>
      </c>
      <c r="BE46" s="37">
        <v>9027202464.4606438</v>
      </c>
      <c r="BF46" s="37">
        <v>11910414647.389601</v>
      </c>
      <c r="BG46" s="37">
        <v>13226085525.346609</v>
      </c>
      <c r="BH46" s="37">
        <v>10512898980.653032</v>
      </c>
      <c r="BI46" s="37">
        <v>8896176892.9077511</v>
      </c>
      <c r="BJ46" s="37">
        <v>13401989661.625959</v>
      </c>
      <c r="BK46" s="37">
        <v>16080742572.542093</v>
      </c>
      <c r="BL46" s="37">
        <v>15173271455.960123</v>
      </c>
    </row>
    <row r="47" spans="1:64" hidden="1" x14ac:dyDescent="0.35">
      <c r="A47" s="37" t="s">
        <v>523</v>
      </c>
      <c r="B47" s="37" t="s">
        <v>71</v>
      </c>
      <c r="C47" s="37" t="s">
        <v>493</v>
      </c>
      <c r="D47" s="37" t="s">
        <v>494</v>
      </c>
      <c r="E47" s="37">
        <v>26943546.434337981</v>
      </c>
      <c r="F47" s="37">
        <v>29515424.450000606</v>
      </c>
      <c r="G47" s="37">
        <v>50771655.419255927</v>
      </c>
      <c r="H47" s="37">
        <v>62818525.197489984</v>
      </c>
      <c r="I47" s="37">
        <v>70846987.30571498</v>
      </c>
      <c r="J47" s="37">
        <v>71410810.770712137</v>
      </c>
      <c r="K47" s="37">
        <v>65939853.033059597</v>
      </c>
      <c r="L47" s="37">
        <v>72357447.739085451</v>
      </c>
      <c r="M47" s="37">
        <v>76343640.578052327</v>
      </c>
      <c r="N47" s="37">
        <v>85012891.109185934</v>
      </c>
      <c r="O47" s="37">
        <v>95512627.982367158</v>
      </c>
      <c r="P47" s="37">
        <v>104954865.95046252</v>
      </c>
      <c r="Q47" s="37">
        <v>116257095.68030597</v>
      </c>
      <c r="R47" s="37">
        <v>171385616.28126335</v>
      </c>
      <c r="S47" s="37">
        <v>311584817.7603935</v>
      </c>
      <c r="T47" s="37">
        <v>275298406.70378768</v>
      </c>
      <c r="U47" s="37">
        <v>304665659.8191582</v>
      </c>
      <c r="V47" s="37">
        <v>348827333.66223216</v>
      </c>
      <c r="W47" s="37">
        <v>384211648.25985235</v>
      </c>
      <c r="X47" s="37">
        <v>568348371.03301716</v>
      </c>
      <c r="Y47" s="37">
        <v>1023762093.665172</v>
      </c>
      <c r="Z47" s="37">
        <v>1156656680.8890855</v>
      </c>
      <c r="AA47" s="37">
        <v>1194134307.4790316</v>
      </c>
      <c r="AB47" s="37">
        <v>1215274929.3303699</v>
      </c>
      <c r="AC47" s="37">
        <v>1351850300.6121716</v>
      </c>
      <c r="AD47" s="37">
        <v>1227120964.2400496</v>
      </c>
      <c r="AE47" s="37">
        <v>736631970.12133396</v>
      </c>
      <c r="AF47" s="37">
        <v>958951542.19199777</v>
      </c>
      <c r="AG47" s="37">
        <v>898779925.76588023</v>
      </c>
      <c r="AH47" s="37">
        <v>1159530945.4136329</v>
      </c>
      <c r="AI47" s="37">
        <v>1449116806.3425071</v>
      </c>
      <c r="AJ47" s="37">
        <v>1134481581.2729146</v>
      </c>
      <c r="AK47" s="37">
        <v>1193589829.7567208</v>
      </c>
      <c r="AL47" s="37">
        <v>822017114.20333207</v>
      </c>
      <c r="AM47" s="37">
        <v>1035379941.848475</v>
      </c>
      <c r="AN47" s="37">
        <v>1369151278.4574687</v>
      </c>
      <c r="AO47" s="37">
        <v>1739316245.9994323</v>
      </c>
      <c r="AP47" s="37">
        <v>1755897499.50914</v>
      </c>
      <c r="AQ47" s="37">
        <v>1487018125.8875723</v>
      </c>
      <c r="AR47" s="37">
        <v>1701642896.6681938</v>
      </c>
      <c r="AS47" s="37">
        <v>2585496314.9756527</v>
      </c>
      <c r="AT47" s="37">
        <v>2163316674.3629427</v>
      </c>
      <c r="AU47" s="37">
        <v>2461790945.6716771</v>
      </c>
      <c r="AV47" s="37">
        <v>2825094281.9540873</v>
      </c>
      <c r="AW47" s="37">
        <v>3743531239.9675326</v>
      </c>
      <c r="AX47" s="37">
        <v>5122710670.0860195</v>
      </c>
      <c r="AY47" s="37">
        <v>6506604609.649332</v>
      </c>
      <c r="AZ47" s="37">
        <v>6592305406.7170935</v>
      </c>
      <c r="BA47" s="37">
        <v>8912225916.0398502</v>
      </c>
      <c r="BB47" s="37">
        <v>6755575077.0405664</v>
      </c>
      <c r="BC47" s="37">
        <v>10231039444.067968</v>
      </c>
      <c r="BD47" s="37">
        <v>12607608807.750303</v>
      </c>
      <c r="BE47" s="37">
        <v>11458050757.575609</v>
      </c>
      <c r="BF47" s="37">
        <v>10783313045.809309</v>
      </c>
      <c r="BG47" s="37">
        <v>10361434656.257235</v>
      </c>
      <c r="BH47" s="37">
        <v>5927629646.0303478</v>
      </c>
      <c r="BI47" s="37">
        <v>6009821709.4134789</v>
      </c>
      <c r="BJ47" s="37">
        <v>8202424944.0331955</v>
      </c>
      <c r="BK47" s="37">
        <v>11408904525.818419</v>
      </c>
      <c r="BL47" s="37">
        <v>8380302597.4934769</v>
      </c>
    </row>
    <row r="48" spans="1:64" hidden="1" x14ac:dyDescent="0.35">
      <c r="A48" s="37" t="s">
        <v>74</v>
      </c>
      <c r="B48" s="37" t="s">
        <v>73</v>
      </c>
      <c r="C48" s="37" t="s">
        <v>493</v>
      </c>
      <c r="D48" s="37" t="s">
        <v>494</v>
      </c>
      <c r="E48" s="37">
        <v>632672494.34815383</v>
      </c>
      <c r="F48" s="37">
        <v>589865537.31343281</v>
      </c>
      <c r="G48" s="37">
        <v>605741204.42821538</v>
      </c>
      <c r="H48" s="37">
        <v>579510844.44444442</v>
      </c>
      <c r="I48" s="37">
        <v>714265144.44444442</v>
      </c>
      <c r="J48" s="37">
        <v>699047619.0476191</v>
      </c>
      <c r="K48" s="37">
        <v>541851851.85185182</v>
      </c>
      <c r="L48" s="37">
        <v>653146477.14504325</v>
      </c>
      <c r="M48" s="37">
        <v>701707004.18004262</v>
      </c>
      <c r="N48" s="37">
        <v>808812068.09955144</v>
      </c>
      <c r="O48" s="37">
        <v>955259648.01943171</v>
      </c>
      <c r="P48" s="37">
        <v>935820962.91130924</v>
      </c>
      <c r="Q48" s="37">
        <v>1149373247.9066341</v>
      </c>
      <c r="R48" s="37">
        <v>1539558029.3317835</v>
      </c>
      <c r="S48" s="37">
        <v>1798616360.4062667</v>
      </c>
      <c r="T48" s="37">
        <v>2071845444.9923208</v>
      </c>
      <c r="U48" s="37">
        <v>2615131863.3808904</v>
      </c>
      <c r="V48" s="37">
        <v>3283905564.2270942</v>
      </c>
      <c r="W48" s="37">
        <v>3867783604.0414376</v>
      </c>
      <c r="X48" s="37">
        <v>4251544715.0649972</v>
      </c>
      <c r="Y48" s="37">
        <v>5416924889.431304</v>
      </c>
      <c r="Z48" s="37">
        <v>4312469259.9634428</v>
      </c>
      <c r="AA48" s="37">
        <v>4252517718.4337249</v>
      </c>
      <c r="AB48" s="37">
        <v>4050952667.7868304</v>
      </c>
      <c r="AC48" s="37">
        <v>4546303965.0854273</v>
      </c>
      <c r="AD48" s="37">
        <v>4818142148.5373306</v>
      </c>
      <c r="AE48" s="37">
        <v>6582202894.253499</v>
      </c>
      <c r="AF48" s="37">
        <v>6165155372.8730497</v>
      </c>
      <c r="AG48" s="37">
        <v>6386221631.4089527</v>
      </c>
      <c r="AH48" s="37">
        <v>7118228010.9586115</v>
      </c>
      <c r="AI48" s="37">
        <v>9024672480.3886433</v>
      </c>
      <c r="AJ48" s="37">
        <v>9389847563.3836212</v>
      </c>
      <c r="AK48" s="37">
        <v>9649972062.931921</v>
      </c>
      <c r="AL48" s="37">
        <v>10089611942.598017</v>
      </c>
      <c r="AM48" s="37">
        <v>12254186688.398499</v>
      </c>
      <c r="AN48" s="37">
        <v>13444770139.334261</v>
      </c>
      <c r="AO48" s="37">
        <v>14767813598.716049</v>
      </c>
      <c r="AP48" s="37">
        <v>15829917576.649019</v>
      </c>
      <c r="AQ48" s="37">
        <v>14773797430.026047</v>
      </c>
      <c r="AR48" s="37">
        <v>15812211474.83383</v>
      </c>
      <c r="AS48" s="37">
        <v>15897088339.154234</v>
      </c>
      <c r="AT48" s="37">
        <v>15111975539.162546</v>
      </c>
      <c r="AU48" s="37">
        <v>14513776908.196651</v>
      </c>
      <c r="AV48" s="37">
        <v>15687092396.885786</v>
      </c>
      <c r="AW48" s="37">
        <v>19635451058.963978</v>
      </c>
      <c r="AX48" s="37">
        <v>24713096944.468548</v>
      </c>
      <c r="AY48" s="37">
        <v>28652691910.145081</v>
      </c>
      <c r="AZ48" s="37">
        <v>33882152043.160301</v>
      </c>
      <c r="BA48" s="37">
        <v>43859076073.790405</v>
      </c>
      <c r="BB48" s="37">
        <v>38170172446.121765</v>
      </c>
      <c r="BC48" s="37">
        <v>46826831270.152397</v>
      </c>
      <c r="BD48" s="37">
        <v>64565473515.433365</v>
      </c>
      <c r="BE48" s="37">
        <v>69774770559.052872</v>
      </c>
      <c r="BF48" s="37">
        <v>69111201874.138382</v>
      </c>
      <c r="BG48" s="37">
        <v>63397043405.739204</v>
      </c>
      <c r="BH48" s="37">
        <v>45930515098.621918</v>
      </c>
      <c r="BI48" s="37">
        <v>41623750983.815407</v>
      </c>
      <c r="BJ48" s="37">
        <v>47235694653.568245</v>
      </c>
      <c r="BK48" s="37">
        <v>53017149752.363449</v>
      </c>
      <c r="BL48" s="37">
        <v>51465444421.967789</v>
      </c>
    </row>
    <row r="49" spans="1:64" hidden="1" x14ac:dyDescent="0.35">
      <c r="A49" s="37" t="s">
        <v>524</v>
      </c>
      <c r="B49" s="37" t="s">
        <v>525</v>
      </c>
      <c r="C49" s="37" t="s">
        <v>493</v>
      </c>
      <c r="D49" s="37" t="s">
        <v>494</v>
      </c>
      <c r="Y49" s="37">
        <v>18752561.793051612</v>
      </c>
      <c r="Z49" s="37">
        <v>17348160.355295032</v>
      </c>
      <c r="AA49" s="37">
        <v>16259717.258032857</v>
      </c>
      <c r="AB49" s="37">
        <v>16931592.377949253</v>
      </c>
      <c r="AC49" s="37">
        <v>16319833.025519907</v>
      </c>
      <c r="AD49" s="37">
        <v>17384173.76872861</v>
      </c>
      <c r="AE49" s="37">
        <v>24669148.115956258</v>
      </c>
      <c r="AF49" s="37">
        <v>29823580.693033069</v>
      </c>
      <c r="AG49" s="37">
        <v>31499531.46881086</v>
      </c>
      <c r="AH49" s="37">
        <v>30175018.871142071</v>
      </c>
      <c r="AI49" s="37">
        <v>37963362.563702308</v>
      </c>
      <c r="AJ49" s="37">
        <v>37475474.513876952</v>
      </c>
      <c r="AK49" s="37">
        <v>40417152.770641536</v>
      </c>
      <c r="AL49" s="37">
        <v>40016216.968345128</v>
      </c>
      <c r="AM49" s="37">
        <v>28203731.614980638</v>
      </c>
      <c r="AN49" s="37">
        <v>35209696.837591708</v>
      </c>
      <c r="AO49" s="37">
        <v>34997132.878069125</v>
      </c>
      <c r="AP49" s="37">
        <v>32203525.734379508</v>
      </c>
      <c r="AQ49" s="37">
        <v>32703609.918030787</v>
      </c>
      <c r="AR49" s="37">
        <v>33793543.430063061</v>
      </c>
      <c r="AS49" s="37">
        <v>30950452.4961024</v>
      </c>
      <c r="AT49" s="37">
        <v>33417051.790973544</v>
      </c>
      <c r="AU49" s="37">
        <v>37462117.980324499</v>
      </c>
      <c r="AV49" s="37">
        <v>48215131.66422154</v>
      </c>
      <c r="AW49" s="37">
        <v>55894065.274859183</v>
      </c>
      <c r="AX49" s="37">
        <v>57752590.802911922</v>
      </c>
      <c r="AY49" s="37">
        <v>61659830.307332717</v>
      </c>
      <c r="AZ49" s="37">
        <v>71320012.808446676</v>
      </c>
      <c r="BA49" s="37">
        <v>74976008.927686155</v>
      </c>
      <c r="BB49" s="37">
        <v>83966816.503873199</v>
      </c>
      <c r="BC49" s="37">
        <v>87519203.267512947</v>
      </c>
      <c r="BD49" s="37">
        <v>101862710.84056118</v>
      </c>
      <c r="BE49" s="37">
        <v>90876019.443362832</v>
      </c>
      <c r="BF49" s="37">
        <v>101000284.26830067</v>
      </c>
      <c r="BG49" s="37">
        <v>111239529.2694387</v>
      </c>
      <c r="BH49" s="37">
        <v>97918670.08503215</v>
      </c>
      <c r="BI49" s="37">
        <v>108098877.22964481</v>
      </c>
      <c r="BJ49" s="37">
        <v>128229503.78490931</v>
      </c>
      <c r="BK49" s="37">
        <v>156131476.7125445</v>
      </c>
    </row>
    <row r="50" spans="1:64" hidden="1" x14ac:dyDescent="0.35">
      <c r="A50" s="37" t="s">
        <v>76</v>
      </c>
      <c r="B50" s="37" t="s">
        <v>75</v>
      </c>
      <c r="C50" s="37" t="s">
        <v>493</v>
      </c>
      <c r="D50" s="37" t="s">
        <v>494</v>
      </c>
      <c r="Y50" s="37">
        <v>24288324.301989552</v>
      </c>
      <c r="Z50" s="37">
        <v>29942601.556226861</v>
      </c>
      <c r="AA50" s="37">
        <v>32243019.352138236</v>
      </c>
      <c r="AB50" s="37">
        <v>34103853.20384232</v>
      </c>
      <c r="AC50" s="37">
        <v>30064775.40089941</v>
      </c>
      <c r="AD50" s="37">
        <v>31179559.039066177</v>
      </c>
      <c r="AE50" s="37">
        <v>33573415.151806287</v>
      </c>
      <c r="AF50" s="37">
        <v>42578568.096950561</v>
      </c>
      <c r="AG50" s="37">
        <v>44159711.381690778</v>
      </c>
      <c r="AH50" s="37">
        <v>51418167.408541627</v>
      </c>
      <c r="AI50" s="37">
        <v>52576490.797686175</v>
      </c>
      <c r="AJ50" s="37">
        <v>52976389.200089626</v>
      </c>
      <c r="AK50" s="37">
        <v>61728160.192890115</v>
      </c>
      <c r="AL50" s="37">
        <v>65033421.612145171</v>
      </c>
      <c r="AM50" s="37">
        <v>61175342.833766833</v>
      </c>
      <c r="AN50" s="37">
        <v>83482492.550713703</v>
      </c>
      <c r="AO50" s="37">
        <v>101395543.12489784</v>
      </c>
      <c r="AP50" s="37">
        <v>134631485.12086943</v>
      </c>
      <c r="AQ50" s="37">
        <v>118975529.24876221</v>
      </c>
      <c r="AR50" s="37">
        <v>124265005.50713997</v>
      </c>
      <c r="AS50" s="37">
        <v>145630289.31271625</v>
      </c>
      <c r="AT50" s="37">
        <v>167834263.0477863</v>
      </c>
      <c r="AU50" s="37">
        <v>202095934.37093532</v>
      </c>
      <c r="AV50" s="37">
        <v>255294474.06937349</v>
      </c>
      <c r="AW50" s="37">
        <v>295820489.46261358</v>
      </c>
      <c r="AX50" s="37">
        <v>367187288.19007039</v>
      </c>
      <c r="AY50" s="37">
        <v>500015668.81719941</v>
      </c>
      <c r="AZ50" s="37">
        <v>545279858.85109854</v>
      </c>
      <c r="BA50" s="37">
        <v>660191834.32188475</v>
      </c>
      <c r="BB50" s="37">
        <v>531989156.82230771</v>
      </c>
      <c r="BC50" s="37">
        <v>543735621.94026339</v>
      </c>
      <c r="BD50" s="37">
        <v>662759015.55181897</v>
      </c>
      <c r="BE50" s="37">
        <v>704245132.58958054</v>
      </c>
      <c r="BF50" s="37">
        <v>749300524.24087393</v>
      </c>
      <c r="BG50" s="37">
        <v>750676236.98583126</v>
      </c>
      <c r="BH50" s="37">
        <v>717082167.75652838</v>
      </c>
      <c r="BI50" s="37">
        <v>735539143.35325873</v>
      </c>
      <c r="BJ50" s="37">
        <v>812736072.81285882</v>
      </c>
      <c r="BK50" s="37">
        <v>968366815.96775699</v>
      </c>
      <c r="BL50" s="37">
        <v>1008054463.5677679</v>
      </c>
    </row>
    <row r="51" spans="1:64" hidden="1" x14ac:dyDescent="0.35">
      <c r="A51" s="37" t="s">
        <v>78</v>
      </c>
      <c r="B51" s="37" t="s">
        <v>77</v>
      </c>
      <c r="C51" s="37" t="s">
        <v>493</v>
      </c>
      <c r="D51" s="37" t="s">
        <v>494</v>
      </c>
      <c r="E51" s="37">
        <v>107517342.93774284</v>
      </c>
      <c r="F51" s="37">
        <v>102289846.33925882</v>
      </c>
      <c r="G51" s="37">
        <v>108885580.66795988</v>
      </c>
      <c r="H51" s="37">
        <v>113065968.932798</v>
      </c>
      <c r="I51" s="37">
        <v>132494248.2067939</v>
      </c>
      <c r="J51" s="37">
        <v>133796226.41509435</v>
      </c>
      <c r="K51" s="37">
        <v>160407547.16981131</v>
      </c>
      <c r="L51" s="37">
        <v>174037735.8490566</v>
      </c>
      <c r="M51" s="37">
        <v>214867924.52830189</v>
      </c>
      <c r="N51" s="37">
        <v>227033962.26415092</v>
      </c>
      <c r="O51" s="37">
        <v>274128301.88679248</v>
      </c>
      <c r="P51" s="37">
        <v>288614205.07712275</v>
      </c>
      <c r="Q51" s="37">
        <v>374287867.37000757</v>
      </c>
      <c r="R51" s="37">
        <v>470903291.8095926</v>
      </c>
      <c r="S51" s="37">
        <v>552345523.32913005</v>
      </c>
      <c r="T51" s="37">
        <v>589474912.48541427</v>
      </c>
      <c r="U51" s="37">
        <v>697444574.09568274</v>
      </c>
      <c r="V51" s="37">
        <v>948424737.45624268</v>
      </c>
      <c r="W51" s="37">
        <v>992882147.02450407</v>
      </c>
      <c r="X51" s="37">
        <v>1086476079.3465576</v>
      </c>
      <c r="Y51" s="37">
        <v>1279264877.4795799</v>
      </c>
      <c r="Z51" s="37">
        <v>1135278197.6997974</v>
      </c>
      <c r="AA51" s="37">
        <v>1175166480.871074</v>
      </c>
      <c r="AB51" s="37">
        <v>1134009178.9108925</v>
      </c>
      <c r="AC51" s="37">
        <v>1258544844.5748854</v>
      </c>
      <c r="AD51" s="37">
        <v>1204104950.4950497</v>
      </c>
      <c r="AE51" s="37">
        <v>1384953405.0179212</v>
      </c>
      <c r="AF51" s="37">
        <v>1433877648.5582285</v>
      </c>
      <c r="AG51" s="37">
        <v>1570096318.775564</v>
      </c>
      <c r="AH51" s="37">
        <v>1830043151.2760448</v>
      </c>
      <c r="AI51" s="37">
        <v>1952841380.8171289</v>
      </c>
      <c r="AJ51" s="37">
        <v>2403995650.575839</v>
      </c>
      <c r="AK51" s="37">
        <v>3021544791.582253</v>
      </c>
      <c r="AL51" s="37">
        <v>3453398969.6965013</v>
      </c>
      <c r="AM51" s="37">
        <v>3763146932.4815507</v>
      </c>
      <c r="AN51" s="37">
        <v>4414827041.6968222</v>
      </c>
      <c r="AO51" s="37">
        <v>4672770398.6327095</v>
      </c>
      <c r="AP51" s="37">
        <v>5248818522.7858982</v>
      </c>
      <c r="AQ51" s="37">
        <v>6015987690.034605</v>
      </c>
      <c r="AR51" s="37">
        <v>6066566857.3228779</v>
      </c>
      <c r="AS51" s="37">
        <v>6445399583.3738928</v>
      </c>
      <c r="AT51" s="37">
        <v>6471720164.5026913</v>
      </c>
      <c r="AU51" s="37">
        <v>6502965357.4009218</v>
      </c>
      <c r="AV51" s="37">
        <v>7024720849.3453064</v>
      </c>
      <c r="AW51" s="37">
        <v>7855095380.0835752</v>
      </c>
      <c r="AX51" s="37">
        <v>8710569530.6353054</v>
      </c>
      <c r="AY51" s="37">
        <v>9839017111.1980438</v>
      </c>
      <c r="AZ51" s="37">
        <v>10910386062.748795</v>
      </c>
      <c r="BA51" s="37">
        <v>11953067007.059196</v>
      </c>
      <c r="BB51" s="37">
        <v>10647948764.495333</v>
      </c>
      <c r="BC51" s="37">
        <v>12363101561.247515</v>
      </c>
      <c r="BD51" s="37">
        <v>13886078378.101515</v>
      </c>
      <c r="BE51" s="37">
        <v>14950204991.037012</v>
      </c>
      <c r="BF51" s="37">
        <v>15586637116.951347</v>
      </c>
      <c r="BG51" s="37">
        <v>16313862272.838396</v>
      </c>
      <c r="BH51" s="37">
        <v>16884667693.855463</v>
      </c>
      <c r="BI51" s="37">
        <v>18345150588.703518</v>
      </c>
      <c r="BJ51" s="37">
        <v>19160941533.684422</v>
      </c>
      <c r="BK51" s="37">
        <v>20272942762.956642</v>
      </c>
      <c r="BL51" s="37">
        <v>20850584731.751324</v>
      </c>
    </row>
    <row r="52" spans="1:64" hidden="1" x14ac:dyDescent="0.35">
      <c r="A52" s="37" t="s">
        <v>526</v>
      </c>
      <c r="B52" s="37" t="s">
        <v>527</v>
      </c>
      <c r="C52" s="37" t="s">
        <v>493</v>
      </c>
      <c r="D52" s="37" t="s">
        <v>494</v>
      </c>
    </row>
    <row r="53" spans="1:64" hidden="1" x14ac:dyDescent="0.35">
      <c r="A53" s="37" t="s">
        <v>80</v>
      </c>
      <c r="B53" s="37" t="s">
        <v>79</v>
      </c>
      <c r="C53" s="37" t="s">
        <v>493</v>
      </c>
      <c r="D53" s="37" t="s">
        <v>494</v>
      </c>
      <c r="O53" s="37">
        <v>1857363400</v>
      </c>
      <c r="P53" s="37">
        <v>2255959900</v>
      </c>
      <c r="Q53" s="37">
        <v>2654199160.5456452</v>
      </c>
      <c r="R53" s="37">
        <v>3258402050.6634502</v>
      </c>
      <c r="S53" s="37">
        <v>3719910243.9024391</v>
      </c>
      <c r="T53" s="37">
        <v>4251739756.0975614</v>
      </c>
      <c r="U53" s="37">
        <v>4499232764.9208288</v>
      </c>
      <c r="V53" s="37">
        <v>4635330843.3734941</v>
      </c>
      <c r="W53" s="37">
        <v>5819724675.3246756</v>
      </c>
      <c r="X53" s="37">
        <v>6377068904.1095896</v>
      </c>
      <c r="Y53" s="37">
        <v>6521956666.666667</v>
      </c>
      <c r="Z53" s="37">
        <v>6565420000</v>
      </c>
      <c r="AA53" s="37">
        <v>6838236470.5882359</v>
      </c>
      <c r="AB53" s="37">
        <v>7224138183.9348078</v>
      </c>
      <c r="AC53" s="37">
        <v>7766066363.1189528</v>
      </c>
      <c r="AD53" s="37">
        <v>7725366415.5475483</v>
      </c>
      <c r="AE53" s="37">
        <v>7687511279.0976715</v>
      </c>
      <c r="AF53" s="37">
        <v>8295404425.7916822</v>
      </c>
      <c r="AG53" s="37">
        <v>8794332849.6042213</v>
      </c>
      <c r="AH53" s="37">
        <v>8421585287.7098551</v>
      </c>
      <c r="AI53" s="37">
        <v>8662106515.9574471</v>
      </c>
      <c r="AJ53" s="37">
        <v>5332907602.0199261</v>
      </c>
      <c r="AK53" s="37">
        <v>3736544459.4594593</v>
      </c>
      <c r="AL53" s="37">
        <v>2951182567.5675678</v>
      </c>
      <c r="AM53" s="37">
        <v>3766477027.0270271</v>
      </c>
      <c r="AN53" s="37">
        <v>4078053746.9679561</v>
      </c>
      <c r="AO53" s="37">
        <v>3831000000</v>
      </c>
      <c r="AP53" s="37">
        <v>3785600000</v>
      </c>
      <c r="AQ53" s="37">
        <v>3668100000</v>
      </c>
      <c r="AR53" s="37">
        <v>4123500000</v>
      </c>
      <c r="AS53" s="37">
        <v>4318900000</v>
      </c>
      <c r="AT53" s="37">
        <v>4193000000</v>
      </c>
      <c r="AU53" s="37">
        <v>3872000000</v>
      </c>
      <c r="AV53" s="37">
        <v>4649900000</v>
      </c>
      <c r="AW53" s="37">
        <v>6120800000</v>
      </c>
      <c r="AX53" s="37">
        <v>8962900000</v>
      </c>
      <c r="AY53" s="37">
        <v>9870000000</v>
      </c>
      <c r="AZ53" s="37">
        <v>11917900000</v>
      </c>
      <c r="BA53" s="37">
        <v>12506400000</v>
      </c>
      <c r="BB53" s="37">
        <v>10839000000</v>
      </c>
      <c r="BC53" s="37">
        <v>14519000000</v>
      </c>
      <c r="BD53" s="37">
        <v>17319000000</v>
      </c>
      <c r="BE53" s="37">
        <v>18659000000</v>
      </c>
      <c r="BF53" s="37">
        <v>18593000000</v>
      </c>
      <c r="BG53" s="37">
        <v>17812000000</v>
      </c>
      <c r="BH53" s="37">
        <v>14941000000</v>
      </c>
      <c r="BI53" s="37">
        <v>13690000000</v>
      </c>
      <c r="BJ53" s="37">
        <v>14083000000</v>
      </c>
      <c r="BK53" s="37">
        <v>14505000000</v>
      </c>
    </row>
    <row r="54" spans="1:64" hidden="1" x14ac:dyDescent="0.35">
      <c r="A54" s="37" t="s">
        <v>528</v>
      </c>
      <c r="B54" s="37" t="s">
        <v>529</v>
      </c>
      <c r="C54" s="37" t="s">
        <v>493</v>
      </c>
      <c r="D54" s="37" t="s">
        <v>494</v>
      </c>
      <c r="BD54" s="37">
        <v>2158100558.6592178</v>
      </c>
      <c r="BE54" s="37">
        <v>2369776536.312849</v>
      </c>
      <c r="BF54" s="37">
        <v>2170670391.0614524</v>
      </c>
      <c r="BG54" s="37">
        <v>2281675977.6536312</v>
      </c>
    </row>
    <row r="55" spans="1:64" hidden="1" x14ac:dyDescent="0.35">
      <c r="A55" s="37" t="s">
        <v>530</v>
      </c>
      <c r="B55" s="37" t="s">
        <v>531</v>
      </c>
      <c r="C55" s="37" t="s">
        <v>493</v>
      </c>
      <c r="D55" s="37" t="s">
        <v>494</v>
      </c>
    </row>
    <row r="56" spans="1:64" hidden="1" x14ac:dyDescent="0.35">
      <c r="A56" s="37" t="s">
        <v>82</v>
      </c>
      <c r="B56" s="37" t="s">
        <v>81</v>
      </c>
      <c r="C56" s="37" t="s">
        <v>493</v>
      </c>
      <c r="D56" s="37" t="s">
        <v>494</v>
      </c>
      <c r="T56" s="37">
        <v>173853062.59065047</v>
      </c>
      <c r="U56" s="37">
        <v>286578511.56215292</v>
      </c>
      <c r="V56" s="37">
        <v>351377554.13235742</v>
      </c>
      <c r="W56" s="37">
        <v>408069622.36827439</v>
      </c>
      <c r="X56" s="37">
        <v>575808862.27544916</v>
      </c>
      <c r="Y56" s="37">
        <v>975007960.19900501</v>
      </c>
      <c r="Z56" s="37">
        <v>1048990794.9790795</v>
      </c>
      <c r="AA56" s="37">
        <v>1099530332.922318</v>
      </c>
      <c r="AB56" s="37">
        <v>1089019577.30812</v>
      </c>
      <c r="AC56" s="37">
        <v>1245251944.1674976</v>
      </c>
      <c r="AD56" s="37">
        <v>1184542898.2725525</v>
      </c>
      <c r="AE56" s="37">
        <v>1391979209.0395477</v>
      </c>
      <c r="AF56" s="37">
        <v>1751888794.1534715</v>
      </c>
      <c r="AG56" s="37">
        <v>2057181806.775408</v>
      </c>
      <c r="AH56" s="37">
        <v>2348366627.218935</v>
      </c>
      <c r="AI56" s="37">
        <v>2879463636.3636365</v>
      </c>
      <c r="AJ56" s="37">
        <v>2716934974.7474747</v>
      </c>
      <c r="AK56" s="37">
        <v>3418539504.5632334</v>
      </c>
      <c r="AL56" s="37">
        <v>3129819787.9858656</v>
      </c>
      <c r="AM56" s="37">
        <v>3541279880.9523811</v>
      </c>
      <c r="AN56" s="37">
        <v>6631689521.3454075</v>
      </c>
      <c r="AO56" s="37">
        <v>7029131744.0401487</v>
      </c>
      <c r="AP56" s="37">
        <v>6605714937.2862043</v>
      </c>
      <c r="AQ56" s="37">
        <v>7040542986.4253397</v>
      </c>
      <c r="AR56" s="37">
        <v>7025878101.4023733</v>
      </c>
      <c r="AS56" s="37">
        <v>6986380772.8557968</v>
      </c>
      <c r="AT56" s="37">
        <v>7092287795.9927139</v>
      </c>
      <c r="AU56" s="37">
        <v>7126828846.1538458</v>
      </c>
      <c r="AV56" s="37">
        <v>8402847112.1177788</v>
      </c>
      <c r="AW56" s="37">
        <v>9853627500</v>
      </c>
      <c r="AX56" s="37">
        <v>10265955726.899637</v>
      </c>
      <c r="AY56" s="37">
        <v>10726039392.798895</v>
      </c>
      <c r="AZ56" s="37">
        <v>12765499589.378592</v>
      </c>
      <c r="BA56" s="37">
        <v>13945071041.453054</v>
      </c>
      <c r="BB56" s="37">
        <v>12641150319.533203</v>
      </c>
      <c r="BC56" s="37">
        <v>12963934773.962614</v>
      </c>
      <c r="BD56" s="37">
        <v>14746191536.748329</v>
      </c>
      <c r="BE56" s="37">
        <v>13816180136.194269</v>
      </c>
      <c r="BF56" s="37">
        <v>14665650152.742727</v>
      </c>
      <c r="BG56" s="37">
        <v>15289807360.170053</v>
      </c>
      <c r="BH56" s="37">
        <v>13909864639.964497</v>
      </c>
      <c r="BI56" s="37">
        <v>14780402922.293558</v>
      </c>
      <c r="BJ56" s="37">
        <v>16529647537.279711</v>
      </c>
      <c r="BK56" s="37">
        <v>18238545111.006138</v>
      </c>
      <c r="BL56" s="37">
        <v>17471622075.450577</v>
      </c>
    </row>
    <row r="57" spans="1:64" hidden="1" x14ac:dyDescent="0.35">
      <c r="A57" s="37" t="s">
        <v>84</v>
      </c>
      <c r="B57" s="37" t="s">
        <v>83</v>
      </c>
      <c r="C57" s="37" t="s">
        <v>493</v>
      </c>
      <c r="D57" s="37" t="s">
        <v>494</v>
      </c>
      <c r="AI57" s="37">
        <v>13388817545.81407</v>
      </c>
      <c r="AJ57" s="37">
        <v>11457166848.729517</v>
      </c>
      <c r="AK57" s="37">
        <v>13851908167.668907</v>
      </c>
      <c r="AL57" s="37">
        <v>16296755517.442459</v>
      </c>
      <c r="AM57" s="37">
        <v>17724485273.57999</v>
      </c>
      <c r="AN57" s="37">
        <v>24149133383.571968</v>
      </c>
      <c r="AO57" s="37">
        <v>25666821390.153694</v>
      </c>
      <c r="AP57" s="37">
        <v>25002019016.61272</v>
      </c>
      <c r="AQ57" s="37">
        <v>28064601068.113949</v>
      </c>
      <c r="AR57" s="37">
        <v>27841344318.063477</v>
      </c>
      <c r="AS57" s="37">
        <v>29710303014.600147</v>
      </c>
      <c r="AT57" s="37">
        <v>33105450931.624763</v>
      </c>
      <c r="AU57" s="37">
        <v>36961537756.654228</v>
      </c>
      <c r="AV57" s="37">
        <v>46732425821.546318</v>
      </c>
      <c r="AW57" s="37">
        <v>68328119284.974983</v>
      </c>
      <c r="AX57" s="37">
        <v>84742000384.014954</v>
      </c>
      <c r="AY57" s="37">
        <v>101341101807.43153</v>
      </c>
      <c r="AZ57" s="37">
        <v>125663728152.08659</v>
      </c>
      <c r="BA57" s="37">
        <v>149036299841.25775</v>
      </c>
      <c r="BB57" s="37">
        <v>120995278812.35902</v>
      </c>
      <c r="BC57" s="37">
        <v>136996635817.41783</v>
      </c>
      <c r="BD57" s="37">
        <v>162543486962.62289</v>
      </c>
      <c r="BE57" s="37">
        <v>157958779210.82877</v>
      </c>
      <c r="BF57" s="37">
        <v>160969652582.31982</v>
      </c>
      <c r="BG57" s="37">
        <v>171545080091.53317</v>
      </c>
      <c r="BH57" s="37">
        <v>151424360993.95294</v>
      </c>
      <c r="BI57" s="37">
        <v>155205275522.625</v>
      </c>
      <c r="BJ57" s="37">
        <v>172139400248.11444</v>
      </c>
      <c r="BK57" s="37">
        <v>192229821405.97226</v>
      </c>
      <c r="BL57" s="37">
        <v>186064123668.6326</v>
      </c>
    </row>
    <row r="58" spans="1:64" hidden="1" x14ac:dyDescent="0.35">
      <c r="A58" s="37" t="s">
        <v>86</v>
      </c>
      <c r="B58" s="37" t="s">
        <v>85</v>
      </c>
      <c r="C58" s="37" t="s">
        <v>493</v>
      </c>
      <c r="D58" s="37" t="s">
        <v>494</v>
      </c>
      <c r="O58" s="37">
        <v>32653136108.587612</v>
      </c>
      <c r="P58" s="37">
        <v>36398285395.639328</v>
      </c>
      <c r="Q58" s="37">
        <v>43630361099.184196</v>
      </c>
      <c r="R58" s="37">
        <v>61171397438.712036</v>
      </c>
      <c r="S58" s="37">
        <v>81209934774.393478</v>
      </c>
      <c r="T58" s="37">
        <v>83951059543.683914</v>
      </c>
      <c r="U58" s="37">
        <v>93928512816.529434</v>
      </c>
      <c r="V58" s="37">
        <v>107969325865.40891</v>
      </c>
      <c r="W58" s="37">
        <v>130594790457.64363</v>
      </c>
      <c r="X58" s="37">
        <v>157096457475.18939</v>
      </c>
      <c r="Y58" s="37">
        <v>176955788358.08047</v>
      </c>
      <c r="Z58" s="37">
        <v>161173729208.13501</v>
      </c>
      <c r="AA58" s="37">
        <v>162071569194.80939</v>
      </c>
      <c r="AB58" s="37">
        <v>156382687629.2608</v>
      </c>
      <c r="AC58" s="37">
        <v>157534514466.35968</v>
      </c>
      <c r="AD58" s="37">
        <v>168036205288.33377</v>
      </c>
      <c r="AE58" s="37">
        <v>222718700891.65088</v>
      </c>
      <c r="AF58" s="37">
        <v>268502189118.60718</v>
      </c>
      <c r="AG58" s="37">
        <v>295521329323.97815</v>
      </c>
      <c r="AH58" s="37">
        <v>311964421408.50928</v>
      </c>
      <c r="AI58" s="37">
        <v>404575941169.34998</v>
      </c>
      <c r="AJ58" s="37">
        <v>442284030642.30994</v>
      </c>
      <c r="AK58" s="37">
        <v>473095804633.68817</v>
      </c>
      <c r="AL58" s="37">
        <v>420757127646.9892</v>
      </c>
      <c r="AM58" s="37">
        <v>465506809690.24951</v>
      </c>
      <c r="AN58" s="37">
        <v>568725262726.90051</v>
      </c>
      <c r="AO58" s="37">
        <v>570870808422.14709</v>
      </c>
      <c r="AP58" s="37">
        <v>560966614031.13013</v>
      </c>
      <c r="AQ58" s="37">
        <v>591248193842.39185</v>
      </c>
      <c r="AR58" s="37">
        <v>591540592371.61731</v>
      </c>
      <c r="AS58" s="37">
        <v>599415883545.23682</v>
      </c>
      <c r="AT58" s="37">
        <v>619095302013.42285</v>
      </c>
      <c r="AU58" s="37">
        <v>674217955957.08643</v>
      </c>
      <c r="AV58" s="37">
        <v>819022573363.43115</v>
      </c>
      <c r="AW58" s="37">
        <v>1003255525204.8672</v>
      </c>
      <c r="AX58" s="37">
        <v>1083100360651.6602</v>
      </c>
      <c r="AY58" s="37">
        <v>1239754108643.8337</v>
      </c>
      <c r="AZ58" s="37">
        <v>1482170818505.3381</v>
      </c>
      <c r="BA58" s="37">
        <v>1633721986231.1411</v>
      </c>
      <c r="BB58" s="37">
        <v>1295234787440.9558</v>
      </c>
      <c r="BC58" s="37">
        <v>1445674190819.165</v>
      </c>
      <c r="BD58" s="37">
        <v>1687123287014.187</v>
      </c>
      <c r="BE58" s="37">
        <v>1633411861143.7004</v>
      </c>
      <c r="BF58" s="37">
        <v>1695362721155.7153</v>
      </c>
      <c r="BG58" s="37">
        <v>1771815762504.4707</v>
      </c>
      <c r="BH58" s="37">
        <v>1574370200254.0083</v>
      </c>
      <c r="BI58" s="37">
        <v>1595527602196.4531</v>
      </c>
      <c r="BJ58" s="37">
        <v>1737497096021.1794</v>
      </c>
      <c r="BK58" s="37">
        <v>1872722233011.7634</v>
      </c>
      <c r="BL58" s="37">
        <v>1806221745215.6833</v>
      </c>
    </row>
    <row r="59" spans="1:64" hidden="1" x14ac:dyDescent="0.35">
      <c r="A59" s="37" t="s">
        <v>88</v>
      </c>
      <c r="B59" s="37" t="s">
        <v>87</v>
      </c>
      <c r="C59" s="37" t="s">
        <v>493</v>
      </c>
      <c r="D59" s="37" t="s">
        <v>494</v>
      </c>
      <c r="BF59" s="37">
        <v>3197791277.3392</v>
      </c>
      <c r="BG59" s="37">
        <v>3507486688.6712193</v>
      </c>
      <c r="BH59" s="37">
        <v>3437847909.0704479</v>
      </c>
      <c r="BI59" s="37">
        <v>2619693978.7305875</v>
      </c>
      <c r="BJ59" s="37">
        <v>4067436939.5678596</v>
      </c>
      <c r="BK59" s="37">
        <v>4494480798.4469948</v>
      </c>
      <c r="BL59" s="37">
        <v>5134494864.3934278</v>
      </c>
    </row>
    <row r="60" spans="1:64" hidden="1" x14ac:dyDescent="0.35">
      <c r="A60" s="37" t="s">
        <v>90</v>
      </c>
      <c r="B60" s="37" t="s">
        <v>89</v>
      </c>
      <c r="C60" s="37" t="s">
        <v>493</v>
      </c>
      <c r="D60" s="37" t="s">
        <v>494</v>
      </c>
      <c r="V60" s="37">
        <v>14999999.999999998</v>
      </c>
      <c r="W60" s="37">
        <v>19296296.296296295</v>
      </c>
      <c r="X60" s="37">
        <v>12407407.407407407</v>
      </c>
      <c r="Y60" s="37">
        <v>13000000</v>
      </c>
      <c r="Z60" s="37">
        <v>22888888.888888884</v>
      </c>
      <c r="AA60" s="37">
        <v>29703703.703703701</v>
      </c>
      <c r="AB60" s="37">
        <v>32888888.888888888</v>
      </c>
      <c r="AC60" s="37">
        <v>32000000</v>
      </c>
      <c r="AD60" s="37">
        <v>36025925.925925918</v>
      </c>
      <c r="AE60" s="37">
        <v>59766666.666666664</v>
      </c>
      <c r="AF60" s="37">
        <v>67255555.555555552</v>
      </c>
      <c r="AG60" s="37">
        <v>78559259.259259254</v>
      </c>
      <c r="AH60" s="37">
        <v>72303703.703703701</v>
      </c>
      <c r="AI60" s="37">
        <v>90718518.518518507</v>
      </c>
      <c r="AJ60" s="37">
        <v>92314814.814814806</v>
      </c>
      <c r="AK60" s="37">
        <v>99681481.481481478</v>
      </c>
      <c r="AL60" s="37">
        <v>97325925.92592591</v>
      </c>
      <c r="AM60" s="37">
        <v>105700000</v>
      </c>
      <c r="AN60" s="37">
        <v>111600000</v>
      </c>
      <c r="AO60" s="37">
        <v>121399999.99999997</v>
      </c>
      <c r="AP60" s="37">
        <v>137148148.14814815</v>
      </c>
      <c r="AQ60" s="37">
        <v>151603703.70370367</v>
      </c>
      <c r="AR60" s="37">
        <v>156814814.81481481</v>
      </c>
      <c r="AS60" s="37">
        <v>144511111.1111111</v>
      </c>
      <c r="AT60" s="37">
        <v>121248518.51851849</v>
      </c>
      <c r="AU60" s="37">
        <v>123167629.62962963</v>
      </c>
      <c r="AV60" s="37">
        <v>118410740.74074073</v>
      </c>
      <c r="AW60" s="37">
        <v>130478222.22222221</v>
      </c>
      <c r="AX60" s="37">
        <v>129259259.25925925</v>
      </c>
      <c r="AY60" s="37">
        <v>144444444.44444445</v>
      </c>
      <c r="AZ60" s="37">
        <v>147844259.25925925</v>
      </c>
      <c r="BA60" s="37">
        <v>156733703.70370367</v>
      </c>
      <c r="BB60" s="37">
        <v>147949185.18518516</v>
      </c>
      <c r="BC60" s="37">
        <v>179282481.48148146</v>
      </c>
      <c r="BD60" s="37">
        <v>196689407.4074074</v>
      </c>
      <c r="BE60" s="37">
        <v>165061407.4074074</v>
      </c>
      <c r="BF60" s="37">
        <v>174723999.99999997</v>
      </c>
      <c r="BG60" s="37">
        <v>177991851.85185182</v>
      </c>
      <c r="BH60" s="37">
        <v>257574629.62962961</v>
      </c>
      <c r="BI60" s="37">
        <v>266099407.4074074</v>
      </c>
      <c r="BJ60" s="37">
        <v>211066370.37037036</v>
      </c>
      <c r="BK60" s="37">
        <v>164219518.51851851</v>
      </c>
      <c r="BL60" s="37">
        <v>307348888.88888884</v>
      </c>
    </row>
    <row r="61" spans="1:64" hidden="1" x14ac:dyDescent="0.35">
      <c r="A61" s="37" t="s">
        <v>92</v>
      </c>
      <c r="B61" s="37" t="s">
        <v>91</v>
      </c>
      <c r="C61" s="37" t="s">
        <v>493</v>
      </c>
      <c r="D61" s="37" t="s">
        <v>494</v>
      </c>
      <c r="K61" s="37">
        <v>3345823849.2977281</v>
      </c>
      <c r="L61" s="37">
        <v>3491604729.372261</v>
      </c>
      <c r="M61" s="37">
        <v>3642678800</v>
      </c>
      <c r="N61" s="37">
        <v>4118477066.6666665</v>
      </c>
      <c r="O61" s="37">
        <v>4636162800</v>
      </c>
      <c r="P61" s="37">
        <v>5119658106.9981012</v>
      </c>
      <c r="Q61" s="37">
        <v>6134824083.0011654</v>
      </c>
      <c r="R61" s="37">
        <v>8596329118.1089344</v>
      </c>
      <c r="S61" s="37">
        <v>10472333426.307241</v>
      </c>
      <c r="T61" s="37">
        <v>11887428561.484112</v>
      </c>
      <c r="U61" s="37">
        <v>12587275103.391233</v>
      </c>
      <c r="V61" s="37">
        <v>14117650586.353945</v>
      </c>
      <c r="W61" s="37">
        <v>16550378631.269722</v>
      </c>
      <c r="X61" s="37">
        <v>20570160615.852501</v>
      </c>
      <c r="Y61" s="37">
        <v>23118475664.933727</v>
      </c>
      <c r="Z61" s="37">
        <v>22322851587.724964</v>
      </c>
      <c r="AA61" s="37">
        <v>21672296937.256973</v>
      </c>
      <c r="AB61" s="37">
        <v>21784408091.853474</v>
      </c>
      <c r="AC61" s="37">
        <v>21450892184.693817</v>
      </c>
      <c r="AD61" s="37">
        <v>22827227077.120533</v>
      </c>
      <c r="AE61" s="37">
        <v>28448676059.819553</v>
      </c>
      <c r="AF61" s="37">
        <v>34688518632.223732</v>
      </c>
      <c r="AG61" s="37">
        <v>38843912798.03907</v>
      </c>
      <c r="AH61" s="37">
        <v>39815296435.118057</v>
      </c>
      <c r="AI61" s="37">
        <v>50354023850.305397</v>
      </c>
      <c r="AJ61" s="37">
        <v>52463311498.475731</v>
      </c>
      <c r="AK61" s="37">
        <v>56509037126.62149</v>
      </c>
      <c r="AL61" s="37">
        <v>52361217939.820168</v>
      </c>
      <c r="AM61" s="37">
        <v>57548746187.466591</v>
      </c>
      <c r="AN61" s="37">
        <v>67734639975.724686</v>
      </c>
      <c r="AO61" s="37">
        <v>69550401641.747284</v>
      </c>
      <c r="AP61" s="37">
        <v>65532780528.427589</v>
      </c>
      <c r="AQ61" s="37">
        <v>65817213019.340973</v>
      </c>
      <c r="AR61" s="37">
        <v>70026519451.850571</v>
      </c>
      <c r="AS61" s="37">
        <v>73620705669.854385</v>
      </c>
      <c r="AT61" s="37">
        <v>75069907723.36232</v>
      </c>
      <c r="AU61" s="37">
        <v>81644271219.932358</v>
      </c>
      <c r="AV61" s="37">
        <v>95609830896.97467</v>
      </c>
      <c r="AW61" s="37">
        <v>110424226102.05138</v>
      </c>
      <c r="AX61" s="37">
        <v>125495372442.42859</v>
      </c>
      <c r="AY61" s="37">
        <v>143507666980.56097</v>
      </c>
      <c r="AZ61" s="37">
        <v>164447276484.74384</v>
      </c>
      <c r="BA61" s="37">
        <v>191436160530.39368</v>
      </c>
      <c r="BB61" s="37">
        <v>151388412766.51309</v>
      </c>
      <c r="BC61" s="37">
        <v>162681442014.90912</v>
      </c>
      <c r="BD61" s="37">
        <v>185143000979.612</v>
      </c>
      <c r="BE61" s="37">
        <v>178723084177.09268</v>
      </c>
      <c r="BF61" s="37">
        <v>188383264163.23523</v>
      </c>
      <c r="BG61" s="37">
        <v>192780904949.69522</v>
      </c>
      <c r="BH61" s="37">
        <v>167735890864.37512</v>
      </c>
      <c r="BI61" s="37">
        <v>167285255259.72327</v>
      </c>
      <c r="BJ61" s="37">
        <v>181636836524.13275</v>
      </c>
      <c r="BK61" s="37">
        <v>197903545442.63437</v>
      </c>
      <c r="BL61" s="37">
        <v>194461035355.32986</v>
      </c>
    </row>
    <row r="62" spans="1:64" hidden="1" x14ac:dyDescent="0.35">
      <c r="A62" s="37" t="s">
        <v>94</v>
      </c>
      <c r="B62" s="37" t="s">
        <v>93</v>
      </c>
      <c r="C62" s="37" t="s">
        <v>493</v>
      </c>
      <c r="D62" s="37" t="s">
        <v>494</v>
      </c>
      <c r="E62" s="37">
        <v>172100000</v>
      </c>
      <c r="F62" s="37">
        <v>152100000</v>
      </c>
      <c r="G62" s="37">
        <v>196699999.99999997</v>
      </c>
      <c r="H62" s="37">
        <v>195000000</v>
      </c>
      <c r="I62" s="37">
        <v>202000000</v>
      </c>
      <c r="J62" s="37">
        <v>144800000</v>
      </c>
      <c r="K62" s="37">
        <v>160800000.00000003</v>
      </c>
      <c r="L62" s="37">
        <v>187100000</v>
      </c>
      <c r="M62" s="37">
        <v>199500000</v>
      </c>
      <c r="N62" s="37">
        <v>227400000</v>
      </c>
      <c r="O62" s="37">
        <v>266692194.09999999</v>
      </c>
      <c r="P62" s="37">
        <v>300134133</v>
      </c>
      <c r="Q62" s="37">
        <v>422847716</v>
      </c>
      <c r="R62" s="37">
        <v>529005316.60000002</v>
      </c>
      <c r="S62" s="37">
        <v>749535909.4000001</v>
      </c>
      <c r="T62" s="37">
        <v>1039406496.9000001</v>
      </c>
      <c r="U62" s="37">
        <v>880982316</v>
      </c>
      <c r="V62" s="37">
        <v>966710293.19999993</v>
      </c>
      <c r="W62" s="37">
        <v>882809470</v>
      </c>
      <c r="X62" s="37">
        <v>1211190560</v>
      </c>
      <c r="Y62" s="37">
        <v>1375636561</v>
      </c>
      <c r="Z62" s="37">
        <v>1634265437.5999999</v>
      </c>
      <c r="AA62" s="37">
        <v>1359153859.5</v>
      </c>
      <c r="AB62" s="37">
        <v>1565486936.7</v>
      </c>
      <c r="AC62" s="37">
        <v>2519773063.6000004</v>
      </c>
      <c r="AD62" s="37">
        <v>1319817837.1779218</v>
      </c>
      <c r="AE62" s="37">
        <v>1404403987.1914058</v>
      </c>
      <c r="AF62" s="37">
        <v>1487367353.3083644</v>
      </c>
      <c r="AG62" s="37">
        <v>1853156237.2188139</v>
      </c>
      <c r="AH62" s="37">
        <v>2050889905.362776</v>
      </c>
      <c r="AI62" s="37">
        <v>2165302159.4547992</v>
      </c>
      <c r="AJ62" s="37">
        <v>1868628352.3998613</v>
      </c>
      <c r="AK62" s="37">
        <v>4179533747.7102284</v>
      </c>
      <c r="AL62" s="37">
        <v>4760104000</v>
      </c>
      <c r="AM62" s="37">
        <v>5309706349.2063494</v>
      </c>
      <c r="AN62" s="37">
        <v>5847170542.6356592</v>
      </c>
      <c r="AO62" s="37">
        <v>6363926087.3273726</v>
      </c>
      <c r="AP62" s="37">
        <v>7050765408.1224642</v>
      </c>
      <c r="AQ62" s="37">
        <v>7435818784.0494051</v>
      </c>
      <c r="AR62" s="37">
        <v>7743976455.2820883</v>
      </c>
      <c r="AS62" s="37">
        <v>8627787837.0277901</v>
      </c>
      <c r="AT62" s="37">
        <v>8163779159.6276207</v>
      </c>
      <c r="AU62" s="37">
        <v>8406972678.9736414</v>
      </c>
      <c r="AV62" s="37">
        <v>9123124012.2982864</v>
      </c>
      <c r="AW62" s="37">
        <v>9337421780.8627682</v>
      </c>
      <c r="AX62" s="37">
        <v>10232937176.003866</v>
      </c>
      <c r="AY62" s="37">
        <v>10758308303.166189</v>
      </c>
      <c r="AZ62" s="37">
        <v>11766035397.42975</v>
      </c>
      <c r="BA62" s="37">
        <v>11504530547.880938</v>
      </c>
      <c r="BB62" s="37">
        <v>10149743213.452723</v>
      </c>
      <c r="BC62" s="37">
        <v>12213199946.769939</v>
      </c>
      <c r="BD62" s="37">
        <v>14035641484.367613</v>
      </c>
      <c r="BE62" s="37">
        <v>14917450220.369629</v>
      </c>
      <c r="BF62" s="37">
        <v>15775319666.463287</v>
      </c>
      <c r="BG62" s="37">
        <v>16896682553.496349</v>
      </c>
      <c r="BH62" s="37">
        <v>16909888521.605936</v>
      </c>
      <c r="BI62" s="37">
        <v>18100528866.109188</v>
      </c>
      <c r="BJ62" s="37">
        <v>18945236857.938671</v>
      </c>
      <c r="BK62" s="37">
        <v>20149516087.659061</v>
      </c>
      <c r="BL62" s="37">
        <v>21054978175.218201</v>
      </c>
    </row>
    <row r="63" spans="1:64" hidden="1" x14ac:dyDescent="0.35">
      <c r="A63" s="37" t="s">
        <v>532</v>
      </c>
      <c r="B63" s="37" t="s">
        <v>533</v>
      </c>
      <c r="C63" s="37" t="s">
        <v>493</v>
      </c>
      <c r="D63" s="37" t="s">
        <v>494</v>
      </c>
      <c r="G63" s="37">
        <v>396168199.31132263</v>
      </c>
      <c r="H63" s="37">
        <v>667230625.88616562</v>
      </c>
      <c r="I63" s="37">
        <v>729783512.2544055</v>
      </c>
      <c r="J63" s="37">
        <v>708918190.84077692</v>
      </c>
      <c r="K63" s="37">
        <v>789937412.65115154</v>
      </c>
      <c r="L63" s="37">
        <v>789937412.65115154</v>
      </c>
      <c r="M63" s="37">
        <v>891211439.9141196</v>
      </c>
      <c r="N63" s="37">
        <v>1012740272.6296813</v>
      </c>
      <c r="O63" s="37">
        <v>1073504628.2230459</v>
      </c>
      <c r="P63" s="37">
        <v>936367707.52758205</v>
      </c>
      <c r="Q63" s="37">
        <v>1382755698.2916279</v>
      </c>
      <c r="R63" s="37">
        <v>2222671246.7165084</v>
      </c>
      <c r="S63" s="37">
        <v>5118637700.9184847</v>
      </c>
      <c r="T63" s="37">
        <v>5241302552.2864237</v>
      </c>
      <c r="U63" s="37">
        <v>5860031461.6456118</v>
      </c>
      <c r="V63" s="37">
        <v>6414584619.4656124</v>
      </c>
      <c r="W63" s="37">
        <v>6732393454.1970301</v>
      </c>
      <c r="X63" s="37">
        <v>10354760932.187994</v>
      </c>
      <c r="Y63" s="37">
        <v>14540716742.671011</v>
      </c>
      <c r="Z63" s="37">
        <v>15338986630.520412</v>
      </c>
      <c r="AA63" s="37">
        <v>13980227233.134445</v>
      </c>
      <c r="AB63" s="37">
        <v>13635984129.635817</v>
      </c>
      <c r="AC63" s="37">
        <v>13805836196.171289</v>
      </c>
      <c r="AD63" s="37">
        <v>13664028063.964357</v>
      </c>
      <c r="AE63" s="37">
        <v>8188005040.4083366</v>
      </c>
      <c r="AF63" s="37">
        <v>9525773298.9690723</v>
      </c>
      <c r="AG63" s="37">
        <v>9163454470.1426926</v>
      </c>
      <c r="AH63" s="37">
        <v>10369299881.719017</v>
      </c>
      <c r="AI63" s="37">
        <v>14545657769.591427</v>
      </c>
      <c r="AJ63" s="37">
        <v>13311319293.022249</v>
      </c>
      <c r="AK63" s="37">
        <v>12154240350.796848</v>
      </c>
      <c r="AL63" s="37">
        <v>10880274367.102163</v>
      </c>
      <c r="AM63" s="37">
        <v>9585149853.1047668</v>
      </c>
      <c r="AN63" s="37">
        <v>10939999981.11743</v>
      </c>
      <c r="AO63" s="37">
        <v>13969999892.235474</v>
      </c>
      <c r="AP63" s="37">
        <v>14890000201.015474</v>
      </c>
      <c r="AQ63" s="37">
        <v>10880000226.425373</v>
      </c>
      <c r="AR63" s="37">
        <v>13691531228.407486</v>
      </c>
      <c r="AS63" s="37">
        <v>23050757374.435291</v>
      </c>
      <c r="AT63" s="37">
        <v>20084180534.870167</v>
      </c>
      <c r="AU63" s="37">
        <v>20152606611.279839</v>
      </c>
      <c r="AV63" s="37">
        <v>25957749208.605209</v>
      </c>
      <c r="AW63" s="37">
        <v>34175142575.658764</v>
      </c>
      <c r="AX63" s="37">
        <v>48714250037.188011</v>
      </c>
      <c r="AY63" s="37">
        <v>57120360760.173218</v>
      </c>
      <c r="AZ63" s="37">
        <v>63530776824.00956</v>
      </c>
      <c r="BA63" s="37">
        <v>82035774230.909775</v>
      </c>
      <c r="BB63" s="37">
        <v>48534427935.480141</v>
      </c>
      <c r="BC63" s="37">
        <v>61975371709.730331</v>
      </c>
      <c r="BD63" s="37">
        <v>77581065536.572891</v>
      </c>
      <c r="BE63" s="37">
        <v>77122884853.487411</v>
      </c>
      <c r="BF63" s="37">
        <v>69658705479.762726</v>
      </c>
      <c r="BG63" s="37">
        <v>64611126968.565018</v>
      </c>
      <c r="BH63" s="37">
        <v>38460086958.767082</v>
      </c>
      <c r="BI63" s="37">
        <v>33403659070.329697</v>
      </c>
      <c r="BJ63" s="37">
        <v>37933551404.39566</v>
      </c>
      <c r="BK63" s="37">
        <v>44522950620.015816</v>
      </c>
      <c r="BL63" s="37">
        <v>38366602095.328743</v>
      </c>
    </row>
    <row r="64" spans="1:64" hidden="1" x14ac:dyDescent="0.35">
      <c r="A64" s="37" t="s">
        <v>534</v>
      </c>
      <c r="B64" s="37" t="s">
        <v>535</v>
      </c>
      <c r="C64" s="37" t="s">
        <v>493</v>
      </c>
      <c r="D64" s="37" t="s">
        <v>494</v>
      </c>
      <c r="E64" s="37">
        <v>5536111631.9347658</v>
      </c>
      <c r="F64" s="37">
        <v>4929747569.6619539</v>
      </c>
      <c r="G64" s="37">
        <v>4719827361.3289299</v>
      </c>
      <c r="H64" s="37">
        <v>5347074198.5306787</v>
      </c>
      <c r="I64" s="37">
        <v>5837726542.1626205</v>
      </c>
      <c r="J64" s="37">
        <v>6593137446.5043268</v>
      </c>
      <c r="K64" s="37">
        <v>7121281563.5607042</v>
      </c>
      <c r="L64" s="37">
        <v>6958048050.3202591</v>
      </c>
      <c r="M64" s="37">
        <v>7274664454.3728771</v>
      </c>
      <c r="N64" s="37">
        <v>7638437203.4049892</v>
      </c>
      <c r="O64" s="37">
        <v>8169187828.5297861</v>
      </c>
      <c r="P64" s="37">
        <v>9024649714.7974262</v>
      </c>
      <c r="Q64" s="37">
        <v>11064274080.652039</v>
      </c>
      <c r="R64" s="37">
        <v>18081111056.117817</v>
      </c>
      <c r="S64" s="37">
        <v>27312787733.564186</v>
      </c>
      <c r="T64" s="37">
        <v>26176638529.96207</v>
      </c>
      <c r="U64" s="37">
        <v>29378333848.648998</v>
      </c>
      <c r="V64" s="37">
        <v>34963332718.688812</v>
      </c>
      <c r="W64" s="37">
        <v>37746353129.733147</v>
      </c>
      <c r="X64" s="37">
        <v>51555032707.785728</v>
      </c>
      <c r="Y64" s="37">
        <v>66415823673.360909</v>
      </c>
      <c r="Z64" s="37">
        <v>71626454750.933197</v>
      </c>
      <c r="AA64" s="37">
        <v>76021638418.751556</v>
      </c>
      <c r="AB64" s="37">
        <v>79096341861.658813</v>
      </c>
      <c r="AC64" s="37">
        <v>87172386079.747177</v>
      </c>
      <c r="AD64" s="37">
        <v>83632214668.28598</v>
      </c>
      <c r="AE64" s="37">
        <v>81425384813.954529</v>
      </c>
      <c r="AF64" s="37">
        <v>101562342657.73875</v>
      </c>
      <c r="AG64" s="37">
        <v>124862505243.08188</v>
      </c>
      <c r="AH64" s="37">
        <v>135348321382.00113</v>
      </c>
      <c r="AI64" s="37">
        <v>157296658818.69104</v>
      </c>
      <c r="AJ64" s="37">
        <v>182612193812.39627</v>
      </c>
      <c r="AK64" s="37">
        <v>214503528362.4353</v>
      </c>
      <c r="AL64" s="37">
        <v>242297463235.19559</v>
      </c>
      <c r="AM64" s="37">
        <v>306766370072.61938</v>
      </c>
      <c r="AN64" s="37">
        <v>378759447790.91718</v>
      </c>
      <c r="AO64" s="37">
        <v>427225925007.1778</v>
      </c>
      <c r="AP64" s="37">
        <v>471378912108.95972</v>
      </c>
      <c r="AQ64" s="37">
        <v>438676552147.29285</v>
      </c>
      <c r="AR64" s="37">
        <v>474173974040.92981</v>
      </c>
      <c r="AS64" s="37">
        <v>575078720736.24939</v>
      </c>
      <c r="AT64" s="37">
        <v>570524246319.8313</v>
      </c>
      <c r="AU64" s="37">
        <v>647748510334.80786</v>
      </c>
      <c r="AV64" s="37">
        <v>798719733391.22327</v>
      </c>
      <c r="AW64" s="37">
        <v>1025318762052.8158</v>
      </c>
      <c r="AX64" s="37">
        <v>1255777785545.7185</v>
      </c>
      <c r="AY64" s="37">
        <v>1553034323704.0911</v>
      </c>
      <c r="AZ64" s="37">
        <v>1904312901063.542</v>
      </c>
      <c r="BA64" s="37">
        <v>2240066627010.3364</v>
      </c>
      <c r="BB64" s="37">
        <v>1897347720007.7466</v>
      </c>
      <c r="BC64" s="37">
        <v>2471803738200.1733</v>
      </c>
      <c r="BD64" s="37">
        <v>2963575236168.5098</v>
      </c>
      <c r="BE64" s="37">
        <v>3159958791493.6475</v>
      </c>
      <c r="BF64" s="37">
        <v>3363210092675.5693</v>
      </c>
      <c r="BG64" s="37">
        <v>3495396863106.084</v>
      </c>
      <c r="BH64" s="37">
        <v>3334033374273.8403</v>
      </c>
      <c r="BI64" s="37">
        <v>3188673643111.6792</v>
      </c>
      <c r="BJ64" s="37">
        <v>3543045149188.874</v>
      </c>
      <c r="BK64" s="37">
        <v>3883670674112.8691</v>
      </c>
      <c r="BL64" s="37">
        <v>3869052629031.0459</v>
      </c>
    </row>
    <row r="65" spans="1:64" hidden="1" x14ac:dyDescent="0.35">
      <c r="A65" s="37" t="s">
        <v>536</v>
      </c>
      <c r="B65" s="37" t="s">
        <v>537</v>
      </c>
      <c r="C65" s="37" t="s">
        <v>493</v>
      </c>
      <c r="D65" s="37" t="s">
        <v>494</v>
      </c>
      <c r="G65" s="37">
        <v>20486401197.719025</v>
      </c>
      <c r="H65" s="37">
        <v>22920748388.313881</v>
      </c>
      <c r="I65" s="37">
        <v>23273315876.060612</v>
      </c>
      <c r="J65" s="37">
        <v>24583053063.79409</v>
      </c>
      <c r="K65" s="37">
        <v>26070102215.398891</v>
      </c>
      <c r="L65" s="37">
        <v>27433899360.449368</v>
      </c>
      <c r="M65" s="37">
        <v>29064308304.835106</v>
      </c>
      <c r="N65" s="37">
        <v>31214225686.254536</v>
      </c>
      <c r="O65" s="37">
        <v>34659966561.636986</v>
      </c>
      <c r="P65" s="37">
        <v>39208362469.810326</v>
      </c>
      <c r="Q65" s="37">
        <v>47814545136.521645</v>
      </c>
      <c r="R65" s="37">
        <v>77773502972.775421</v>
      </c>
      <c r="S65" s="37">
        <v>135435038725.563</v>
      </c>
      <c r="T65" s="37">
        <v>137382717366.11742</v>
      </c>
      <c r="U65" s="37">
        <v>155753152740.98209</v>
      </c>
      <c r="V65" s="37">
        <v>174250512277.38693</v>
      </c>
      <c r="W65" s="37">
        <v>173632756604.55609</v>
      </c>
      <c r="X65" s="37">
        <v>239915927882.81717</v>
      </c>
      <c r="Y65" s="37">
        <v>318589766429.11029</v>
      </c>
      <c r="Z65" s="37">
        <v>339439751436.25964</v>
      </c>
      <c r="AA65" s="37">
        <v>298846820214.80933</v>
      </c>
      <c r="AB65" s="37">
        <v>274534480838.42218</v>
      </c>
      <c r="AC65" s="37">
        <v>263748800510.79611</v>
      </c>
      <c r="AD65" s="37">
        <v>248032667382.85013</v>
      </c>
      <c r="AE65" s="37">
        <v>210973848093.92999</v>
      </c>
      <c r="AF65" s="37">
        <v>244291283443.19727</v>
      </c>
      <c r="AG65" s="37">
        <v>274625346017.48087</v>
      </c>
      <c r="AH65" s="37">
        <v>302518628717.59003</v>
      </c>
      <c r="AI65" s="37">
        <v>367145140598.18445</v>
      </c>
      <c r="AJ65" s="37">
        <v>378942706695.06531</v>
      </c>
      <c r="AK65" s="37">
        <v>410784595012.802</v>
      </c>
      <c r="AL65" s="37">
        <v>424308229842.4115</v>
      </c>
      <c r="AM65" s="37">
        <v>468254340979.65942</v>
      </c>
      <c r="AN65" s="37">
        <v>548552068497.41058</v>
      </c>
      <c r="AO65" s="37">
        <v>623985494497.10925</v>
      </c>
      <c r="AP65" s="37">
        <v>667723934169.37891</v>
      </c>
      <c r="AQ65" s="37">
        <v>622929530520.56824</v>
      </c>
      <c r="AR65" s="37">
        <v>673846713388.51929</v>
      </c>
      <c r="AS65" s="37">
        <v>821573998808.84741</v>
      </c>
      <c r="AT65" s="37">
        <v>776433637608.93079</v>
      </c>
      <c r="AU65" s="37">
        <v>810426601455.95496</v>
      </c>
      <c r="AV65" s="37">
        <v>929118304913.70764</v>
      </c>
      <c r="AW65" s="37">
        <v>1173122080831.3123</v>
      </c>
      <c r="AX65" s="37">
        <v>1458307574939.7363</v>
      </c>
      <c r="AY65" s="37">
        <v>1675371502573.8132</v>
      </c>
      <c r="AZ65" s="37">
        <v>1939779302724.2271</v>
      </c>
      <c r="BA65" s="37">
        <v>2289110140913.2656</v>
      </c>
      <c r="BB65" s="37">
        <v>1825661454660.2366</v>
      </c>
      <c r="BC65" s="37">
        <v>2356875866207.7012</v>
      </c>
      <c r="BD65" s="37">
        <v>2806983862910.6299</v>
      </c>
      <c r="BE65" s="37">
        <v>2914568674468.3677</v>
      </c>
      <c r="BF65" s="37">
        <v>2898578229767.1357</v>
      </c>
      <c r="BG65" s="37">
        <v>2814487878340.6177</v>
      </c>
      <c r="BH65" s="37">
        <v>2416179739575.4277</v>
      </c>
      <c r="BI65" s="37">
        <v>2399961823555.3389</v>
      </c>
      <c r="BJ65" s="37">
        <v>2702821030578.8354</v>
      </c>
      <c r="BK65" s="37">
        <v>3004593886399.4756</v>
      </c>
      <c r="BL65" s="37">
        <v>2992545078048.2622</v>
      </c>
    </row>
    <row r="66" spans="1:64" hidden="1" x14ac:dyDescent="0.35">
      <c r="A66" s="37" t="s">
        <v>538</v>
      </c>
      <c r="B66" s="37" t="s">
        <v>539</v>
      </c>
      <c r="C66" s="37" t="s">
        <v>493</v>
      </c>
      <c r="D66" s="37" t="s">
        <v>494</v>
      </c>
      <c r="E66" s="37">
        <v>21688302362.921581</v>
      </c>
      <c r="F66" s="37">
        <v>20414577966.022549</v>
      </c>
      <c r="G66" s="37">
        <v>21155832203.911728</v>
      </c>
      <c r="H66" s="37">
        <v>23465745279.097481</v>
      </c>
      <c r="I66" s="37">
        <v>26312704385.568222</v>
      </c>
      <c r="J66" s="37">
        <v>28083546919.372318</v>
      </c>
      <c r="K66" s="37">
        <v>30654311724.926403</v>
      </c>
      <c r="L66" s="37">
        <v>32422327521.243683</v>
      </c>
      <c r="M66" s="37">
        <v>35492790704.183601</v>
      </c>
      <c r="N66" s="37">
        <v>40053786472.943558</v>
      </c>
      <c r="O66" s="37">
        <v>46002291447.986008</v>
      </c>
      <c r="P66" s="37">
        <v>54172063288.07737</v>
      </c>
      <c r="Q66" s="37">
        <v>65664001044.148552</v>
      </c>
      <c r="R66" s="37">
        <v>91912129713.464432</v>
      </c>
      <c r="S66" s="37">
        <v>131777340117.50546</v>
      </c>
      <c r="T66" s="37">
        <v>135080434836.26091</v>
      </c>
      <c r="U66" s="37">
        <v>162033840048.87387</v>
      </c>
      <c r="V66" s="37">
        <v>191055535543.29132</v>
      </c>
      <c r="W66" s="37">
        <v>223722341163.97543</v>
      </c>
      <c r="X66" s="37">
        <v>267005383985.32562</v>
      </c>
      <c r="Y66" s="37">
        <v>336974464466.1615</v>
      </c>
      <c r="Z66" s="37">
        <v>383532219941.52917</v>
      </c>
      <c r="AA66" s="37">
        <v>373035770970.87518</v>
      </c>
      <c r="AB66" s="37">
        <v>388352326156.03156</v>
      </c>
      <c r="AC66" s="37">
        <v>440650565058.75482</v>
      </c>
      <c r="AD66" s="37">
        <v>443319516798.711</v>
      </c>
      <c r="AE66" s="37">
        <v>499809427012.50269</v>
      </c>
      <c r="AF66" s="37">
        <v>599680432041.38696</v>
      </c>
      <c r="AG66" s="37">
        <v>725040307873.79114</v>
      </c>
      <c r="AH66" s="37">
        <v>785636712466.38977</v>
      </c>
      <c r="AI66" s="37">
        <v>844408302775.80139</v>
      </c>
      <c r="AJ66" s="37">
        <v>953830552834.68359</v>
      </c>
      <c r="AK66" s="37">
        <v>1061152235408.6813</v>
      </c>
      <c r="AL66" s="37">
        <v>1161973466918.502</v>
      </c>
      <c r="AM66" s="37">
        <v>1338843850662.7283</v>
      </c>
      <c r="AN66" s="37">
        <v>1581235797700.708</v>
      </c>
      <c r="AO66" s="37">
        <v>1643957185603.801</v>
      </c>
      <c r="AP66" s="37">
        <v>1729845447315.3176</v>
      </c>
      <c r="AQ66" s="37">
        <v>1581904109289.3433</v>
      </c>
      <c r="AR66" s="37">
        <v>1673401990320.5576</v>
      </c>
      <c r="AS66" s="37">
        <v>1974929914451.8572</v>
      </c>
      <c r="AT66" s="37">
        <v>1824601629978.3787</v>
      </c>
      <c r="AU66" s="37">
        <v>1960132680205.7568</v>
      </c>
      <c r="AV66" s="37">
        <v>2290803386008.3335</v>
      </c>
      <c r="AW66" s="37">
        <v>2848819589704.1035</v>
      </c>
      <c r="AX66" s="37">
        <v>3286118747944.2349</v>
      </c>
      <c r="AY66" s="37">
        <v>3826816855265.4727</v>
      </c>
      <c r="AZ66" s="37">
        <v>4461242459512.6172</v>
      </c>
      <c r="BA66" s="37">
        <v>5094163827960.7354</v>
      </c>
      <c r="BB66" s="37">
        <v>4271203392278.2783</v>
      </c>
      <c r="BC66" s="37">
        <v>5474932763174.5615</v>
      </c>
      <c r="BD66" s="37">
        <v>6439899988656.4424</v>
      </c>
      <c r="BE66" s="37">
        <v>6733581052136.6016</v>
      </c>
      <c r="BF66" s="37">
        <v>6928411954732.6104</v>
      </c>
      <c r="BG66" s="37">
        <v>7122579111167.2412</v>
      </c>
      <c r="BH66" s="37">
        <v>6638782514687.7041</v>
      </c>
      <c r="BI66" s="37">
        <v>6409527601825.2822</v>
      </c>
      <c r="BJ66" s="37">
        <v>7086359938903.5547</v>
      </c>
      <c r="BK66" s="37">
        <v>7694525865199.8047</v>
      </c>
      <c r="BL66" s="37">
        <v>7560190790358.875</v>
      </c>
    </row>
    <row r="67" spans="1:64" hidden="1" x14ac:dyDescent="0.35">
      <c r="A67" s="37" t="s">
        <v>540</v>
      </c>
      <c r="B67" s="37" t="s">
        <v>541</v>
      </c>
      <c r="C67" s="37" t="s">
        <v>493</v>
      </c>
      <c r="D67" s="37" t="s">
        <v>494</v>
      </c>
      <c r="AH67" s="37">
        <v>206842001880.19934</v>
      </c>
      <c r="AI67" s="37">
        <v>179606443706.72571</v>
      </c>
      <c r="AJ67" s="37">
        <v>142047625868.48581</v>
      </c>
      <c r="AK67" s="37">
        <v>384354988760.20465</v>
      </c>
      <c r="AL67" s="37">
        <v>249174391410.5275</v>
      </c>
      <c r="AM67" s="37">
        <v>192866811579.75409</v>
      </c>
      <c r="AN67" s="37">
        <v>207262901022.63638</v>
      </c>
      <c r="AO67" s="37">
        <v>196165739022.61115</v>
      </c>
      <c r="AP67" s="37">
        <v>204550012085.27692</v>
      </c>
      <c r="AQ67" s="37">
        <v>195356806615.48642</v>
      </c>
      <c r="AR67" s="37">
        <v>182583423094.20316</v>
      </c>
      <c r="AS67" s="37">
        <v>225824690701.7605</v>
      </c>
      <c r="AT67" s="37">
        <v>227002279383.98785</v>
      </c>
      <c r="AU67" s="37">
        <v>247233742013.54831</v>
      </c>
      <c r="AV67" s="37">
        <v>307008142942.8382</v>
      </c>
      <c r="AW67" s="37">
        <v>415147125026.51788</v>
      </c>
      <c r="AX67" s="37">
        <v>517596261663.76093</v>
      </c>
      <c r="AY67" s="37">
        <v>633441176408.06409</v>
      </c>
      <c r="AZ67" s="37">
        <v>770190852430.00952</v>
      </c>
      <c r="BA67" s="37">
        <v>1014067760970.5641</v>
      </c>
      <c r="BB67" s="37">
        <v>712730072303.10962</v>
      </c>
      <c r="BC67" s="37">
        <v>879263665036.7843</v>
      </c>
      <c r="BD67" s="37">
        <v>1131342143260.2017</v>
      </c>
      <c r="BE67" s="37">
        <v>1180694939309.3008</v>
      </c>
      <c r="BF67" s="37">
        <v>1178865889245.0613</v>
      </c>
      <c r="BG67" s="37">
        <v>1134677347094.6086</v>
      </c>
      <c r="BH67" s="37">
        <v>852701158899.21082</v>
      </c>
      <c r="BI67" s="37">
        <v>765229652603.82373</v>
      </c>
      <c r="BJ67" s="37">
        <v>909940234145.29248</v>
      </c>
      <c r="BK67" s="37">
        <v>1070747616665.1165</v>
      </c>
      <c r="BL67" s="37">
        <v>1059861286057.1193</v>
      </c>
    </row>
    <row r="68" spans="1:64" hidden="1" x14ac:dyDescent="0.35">
      <c r="A68" s="37" t="s">
        <v>542</v>
      </c>
      <c r="B68" s="37" t="s">
        <v>543</v>
      </c>
      <c r="C68" s="37" t="s">
        <v>493</v>
      </c>
      <c r="D68" s="37" t="s">
        <v>494</v>
      </c>
      <c r="O68" s="37">
        <v>204652081588.78845</v>
      </c>
      <c r="P68" s="37">
        <v>231570189500.11386</v>
      </c>
      <c r="Q68" s="37">
        <v>277756716510.76361</v>
      </c>
      <c r="R68" s="37">
        <v>372350617890.42548</v>
      </c>
      <c r="S68" s="37">
        <v>481183182221.15845</v>
      </c>
      <c r="T68" s="37">
        <v>524178460663.40887</v>
      </c>
      <c r="U68" s="37">
        <v>570410981945.01807</v>
      </c>
      <c r="V68" s="37">
        <v>657617970358.9198</v>
      </c>
      <c r="W68" s="37">
        <v>798929854557.14197</v>
      </c>
      <c r="X68" s="37">
        <v>995830054351.00757</v>
      </c>
      <c r="Y68" s="37">
        <v>1149600031848.1689</v>
      </c>
      <c r="Z68" s="37">
        <v>1075322536343.0436</v>
      </c>
      <c r="AA68" s="37">
        <v>1033414454678.2186</v>
      </c>
      <c r="AB68" s="37">
        <v>1010897882148.7529</v>
      </c>
      <c r="AC68" s="37">
        <v>1035167067542.4053</v>
      </c>
      <c r="AD68" s="37">
        <v>1079652649185.4391</v>
      </c>
      <c r="AE68" s="37">
        <v>1319688573053.7983</v>
      </c>
      <c r="AF68" s="37">
        <v>1587989308838.3457</v>
      </c>
      <c r="AG68" s="37">
        <v>1770303613713.1902</v>
      </c>
      <c r="AH68" s="37">
        <v>1877857657896.9656</v>
      </c>
      <c r="AI68" s="37">
        <v>2246369452055.0708</v>
      </c>
      <c r="AJ68" s="37">
        <v>2261058237459.2583</v>
      </c>
      <c r="AK68" s="37">
        <v>2657692123245.5645</v>
      </c>
      <c r="AL68" s="37">
        <v>2363782429462.1411</v>
      </c>
      <c r="AM68" s="37">
        <v>2557872998736.251</v>
      </c>
      <c r="AN68" s="37">
        <v>3089614608777.3516</v>
      </c>
      <c r="AO68" s="37">
        <v>3181797917981.811</v>
      </c>
      <c r="AP68" s="37">
        <v>3193853972815.7783</v>
      </c>
      <c r="AQ68" s="37">
        <v>3300441727532.7798</v>
      </c>
      <c r="AR68" s="37">
        <v>3313118189378.3423</v>
      </c>
      <c r="AS68" s="37">
        <v>3454509756088.7349</v>
      </c>
      <c r="AT68" s="37">
        <v>3495165020062.8887</v>
      </c>
      <c r="AU68" s="37">
        <v>3730478646361.8511</v>
      </c>
      <c r="AV68" s="37">
        <v>4462107347692.7266</v>
      </c>
      <c r="AW68" s="37">
        <v>5402107913327.0947</v>
      </c>
      <c r="AX68" s="37">
        <v>5962157304755.4502</v>
      </c>
      <c r="AY68" s="37">
        <v>6796476644103.7793</v>
      </c>
      <c r="AZ68" s="37">
        <v>8004141467660.1064</v>
      </c>
      <c r="BA68" s="37">
        <v>9028773051353.7441</v>
      </c>
      <c r="BB68" s="37">
        <v>7136053604214.0947</v>
      </c>
      <c r="BC68" s="37">
        <v>7973571609651.5557</v>
      </c>
      <c r="BD68" s="37">
        <v>9394380417216.0684</v>
      </c>
      <c r="BE68" s="37">
        <v>9185985621643</v>
      </c>
      <c r="BF68" s="37">
        <v>9570054140717.6426</v>
      </c>
      <c r="BG68" s="37">
        <v>9791431456869.5176</v>
      </c>
      <c r="BH68" s="37">
        <v>8600306654305.167</v>
      </c>
      <c r="BI68" s="37">
        <v>8565548866879.8818</v>
      </c>
      <c r="BJ68" s="37">
        <v>9416996439902.1094</v>
      </c>
      <c r="BK68" s="37">
        <v>10388532996465.084</v>
      </c>
      <c r="BL68" s="37">
        <v>10216431888502.094</v>
      </c>
    </row>
    <row r="69" spans="1:64" hidden="1" x14ac:dyDescent="0.35">
      <c r="A69" s="37" t="s">
        <v>96</v>
      </c>
      <c r="B69" s="37" t="s">
        <v>95</v>
      </c>
      <c r="C69" s="37" t="s">
        <v>493</v>
      </c>
      <c r="D69" s="37" t="s">
        <v>494</v>
      </c>
      <c r="E69" s="37">
        <v>197583745.85420421</v>
      </c>
      <c r="F69" s="37">
        <v>157101028.71489364</v>
      </c>
      <c r="G69" s="37">
        <v>155487287.04282644</v>
      </c>
      <c r="H69" s="37">
        <v>168447595.43359068</v>
      </c>
      <c r="I69" s="37">
        <v>199730280.61742333</v>
      </c>
      <c r="J69" s="37">
        <v>214348750.21690398</v>
      </c>
      <c r="K69" s="37">
        <v>254730107.42429492</v>
      </c>
      <c r="L69" s="37">
        <v>258096721.24429569</v>
      </c>
      <c r="M69" s="37">
        <v>285128679.28370142</v>
      </c>
      <c r="N69" s="37">
        <v>264625851.04795837</v>
      </c>
      <c r="O69" s="37">
        <v>270255549.70030433</v>
      </c>
      <c r="P69" s="37">
        <v>291407689.18989009</v>
      </c>
      <c r="Q69" s="37">
        <v>395314497.95774102</v>
      </c>
      <c r="R69" s="37">
        <v>695769524.07906258</v>
      </c>
      <c r="S69" s="37">
        <v>1494867579.723016</v>
      </c>
      <c r="T69" s="37">
        <v>1242549628.5899611</v>
      </c>
      <c r="U69" s="37">
        <v>1457947881.896666</v>
      </c>
      <c r="V69" s="37">
        <v>1797611703.1460202</v>
      </c>
      <c r="W69" s="37">
        <v>1756420957.9504032</v>
      </c>
      <c r="X69" s="37">
        <v>2538499855.2906322</v>
      </c>
      <c r="Y69" s="37">
        <v>3066326874.4505367</v>
      </c>
      <c r="Z69" s="37">
        <v>3188264326.3874969</v>
      </c>
      <c r="AA69" s="37">
        <v>2921017218.8140106</v>
      </c>
      <c r="AB69" s="37">
        <v>2668860344.8949294</v>
      </c>
      <c r="AC69" s="37">
        <v>2938789738.2489266</v>
      </c>
      <c r="AD69" s="37">
        <v>3375176924.8106775</v>
      </c>
      <c r="AE69" s="37">
        <v>2393509352.6432834</v>
      </c>
      <c r="AF69" s="37">
        <v>2142867204.8233044</v>
      </c>
      <c r="AG69" s="37">
        <v>2480622111.0151367</v>
      </c>
      <c r="AH69" s="37">
        <v>2817483588.9331908</v>
      </c>
      <c r="AI69" s="37">
        <v>3469125960.2202911</v>
      </c>
      <c r="AJ69" s="37">
        <v>4021964982.4912453</v>
      </c>
      <c r="AK69" s="37">
        <v>4366816408.2041016</v>
      </c>
      <c r="AL69" s="37">
        <v>3794531265.6328163</v>
      </c>
      <c r="AM69" s="37">
        <v>4605277638.8194094</v>
      </c>
      <c r="AN69" s="37">
        <v>5201004502.2511263</v>
      </c>
      <c r="AO69" s="37">
        <v>5618746373.1865931</v>
      </c>
      <c r="AP69" s="37">
        <v>6064677338.6693344</v>
      </c>
      <c r="AQ69" s="37">
        <v>5006507253.6268129</v>
      </c>
      <c r="AR69" s="37">
        <v>5181939969.984992</v>
      </c>
      <c r="AS69" s="37">
        <v>5888259129.5647821</v>
      </c>
      <c r="AT69" s="37">
        <v>5682217000</v>
      </c>
      <c r="AU69" s="37">
        <v>6135845999.999999</v>
      </c>
      <c r="AV69" s="37">
        <v>7329307000</v>
      </c>
      <c r="AW69" s="37">
        <v>8984844000</v>
      </c>
      <c r="AX69" s="37">
        <v>11463499000.000002</v>
      </c>
      <c r="AY69" s="37">
        <v>14196499000</v>
      </c>
      <c r="AZ69" s="37">
        <v>16287685000</v>
      </c>
      <c r="BA69" s="37">
        <v>21100364000</v>
      </c>
      <c r="BB69" s="37">
        <v>15785663000</v>
      </c>
      <c r="BC69" s="37">
        <v>19402438999.999996</v>
      </c>
      <c r="BD69" s="37">
        <v>24671848999.999996</v>
      </c>
      <c r="BE69" s="37">
        <v>26522271000</v>
      </c>
      <c r="BF69" s="37">
        <v>27243506000</v>
      </c>
      <c r="BG69" s="37">
        <v>28536122000</v>
      </c>
      <c r="BH69" s="37">
        <v>21107368999.999996</v>
      </c>
      <c r="BI69" s="37">
        <v>19492639000</v>
      </c>
      <c r="BJ69" s="37">
        <v>21727767000</v>
      </c>
      <c r="BK69" s="37">
        <v>24314052000</v>
      </c>
      <c r="BL69" s="37">
        <v>25129245000</v>
      </c>
    </row>
    <row r="70" spans="1:64" hidden="1" x14ac:dyDescent="0.35">
      <c r="A70" s="37" t="s">
        <v>544</v>
      </c>
      <c r="B70" s="37" t="s">
        <v>97</v>
      </c>
      <c r="C70" s="37" t="s">
        <v>493</v>
      </c>
      <c r="D70" s="37" t="s">
        <v>494</v>
      </c>
      <c r="J70" s="37">
        <v>847750109.2179991</v>
      </c>
      <c r="K70" s="37">
        <v>862076408.37470305</v>
      </c>
      <c r="L70" s="37">
        <v>943166740.38036275</v>
      </c>
      <c r="M70" s="37">
        <v>700000000</v>
      </c>
      <c r="N70" s="37">
        <v>877723970.94430995</v>
      </c>
      <c r="O70" s="37">
        <v>1091183119.8191409</v>
      </c>
      <c r="P70" s="37">
        <v>1140015302.2188218</v>
      </c>
      <c r="Q70" s="37">
        <v>1182006204.7569802</v>
      </c>
      <c r="R70" s="37">
        <v>1366851945.4269834</v>
      </c>
      <c r="S70" s="37">
        <v>1879700810.305423</v>
      </c>
      <c r="T70" s="37">
        <v>2113327487.9438844</v>
      </c>
      <c r="U70" s="37">
        <v>2285998013.9026814</v>
      </c>
      <c r="V70" s="37">
        <v>3108577442.5539374</v>
      </c>
      <c r="W70" s="37">
        <v>2947998787.1437235</v>
      </c>
      <c r="X70" s="37">
        <v>4774142857.1428576</v>
      </c>
      <c r="Y70" s="37">
        <v>6612494097.0088196</v>
      </c>
      <c r="Z70" s="37">
        <v>6853648648.6486483</v>
      </c>
      <c r="AA70" s="37">
        <v>7282512315.2709341</v>
      </c>
      <c r="AB70" s="37">
        <v>7101280558.7892904</v>
      </c>
      <c r="AC70" s="37">
        <v>6987744571.059988</v>
      </c>
      <c r="AD70" s="37">
        <v>7119673332.6353264</v>
      </c>
      <c r="AE70" s="37">
        <v>5706267539.7567825</v>
      </c>
      <c r="AF70" s="37">
        <v>5106048703.8491764</v>
      </c>
      <c r="AG70" s="37">
        <v>6076093128.9040318</v>
      </c>
      <c r="AH70" s="37">
        <v>7073523337.4638577</v>
      </c>
      <c r="AI70" s="37">
        <v>8748317631.2247639</v>
      </c>
      <c r="AJ70" s="37">
        <v>10269192422.731806</v>
      </c>
      <c r="AK70" s="37">
        <v>11885776186.320826</v>
      </c>
      <c r="AL70" s="37">
        <v>12034813925.570229</v>
      </c>
      <c r="AM70" s="37">
        <v>11714116251.4828</v>
      </c>
      <c r="AN70" s="37">
        <v>13565319964.612209</v>
      </c>
      <c r="AO70" s="37">
        <v>14033018867.924528</v>
      </c>
      <c r="AP70" s="37">
        <v>14778761061.946901</v>
      </c>
      <c r="AQ70" s="37">
        <v>13754427390.791027</v>
      </c>
      <c r="AR70" s="37">
        <v>13653789442.642288</v>
      </c>
      <c r="AS70" s="37">
        <v>16174959635.990019</v>
      </c>
      <c r="AT70" s="37">
        <v>17065868263.473055</v>
      </c>
      <c r="AU70" s="37">
        <v>16090888012.984003</v>
      </c>
      <c r="AV70" s="37">
        <v>18074562536.00016</v>
      </c>
      <c r="AW70" s="37">
        <v>22257964939.643547</v>
      </c>
      <c r="AX70" s="37">
        <v>27213830088.436623</v>
      </c>
      <c r="AY70" s="37">
        <v>32191268335.972435</v>
      </c>
      <c r="AZ70" s="37">
        <v>39469535054.833397</v>
      </c>
      <c r="BA70" s="37">
        <v>53800000000</v>
      </c>
      <c r="BB70" s="37">
        <v>47163995067.817505</v>
      </c>
      <c r="BC70" s="37">
        <v>46731006458.167038</v>
      </c>
      <c r="BD70" s="37">
        <v>48539511506.61824</v>
      </c>
      <c r="BE70" s="37">
        <v>45808657936.441727</v>
      </c>
      <c r="BF70" s="37">
        <v>49111159370.831139</v>
      </c>
      <c r="BG70" s="37">
        <v>43520045901.169044</v>
      </c>
      <c r="BH70" s="37">
        <v>43862395687.272827</v>
      </c>
      <c r="BI70" s="37">
        <v>34442928939.187279</v>
      </c>
      <c r="BJ70" s="37">
        <v>37231733456.331223</v>
      </c>
      <c r="BK70" s="37">
        <v>47449155561.084007</v>
      </c>
    </row>
    <row r="71" spans="1:64" hidden="1" x14ac:dyDescent="0.35">
      <c r="A71" s="37" t="s">
        <v>545</v>
      </c>
      <c r="B71" s="37" t="s">
        <v>546</v>
      </c>
      <c r="C71" s="37" t="s">
        <v>493</v>
      </c>
      <c r="D71" s="37" t="s">
        <v>494</v>
      </c>
      <c r="O71" s="37">
        <v>121448761963.82755</v>
      </c>
      <c r="P71" s="37">
        <v>137743119820.91272</v>
      </c>
      <c r="Q71" s="37">
        <v>169090905182.66425</v>
      </c>
      <c r="R71" s="37">
        <v>229078136310.71936</v>
      </c>
      <c r="S71" s="37">
        <v>299062507404.87207</v>
      </c>
      <c r="T71" s="37">
        <v>323782585503.23358</v>
      </c>
      <c r="U71" s="37">
        <v>353814456857.78143</v>
      </c>
      <c r="V71" s="37">
        <v>408671255360.57758</v>
      </c>
      <c r="W71" s="37">
        <v>495989380622.72327</v>
      </c>
      <c r="X71" s="37">
        <v>620480074860.90613</v>
      </c>
      <c r="Y71" s="37">
        <v>704751909668.51379</v>
      </c>
      <c r="Z71" s="37">
        <v>652987965618.23462</v>
      </c>
      <c r="AA71" s="37">
        <v>630348181934.03735</v>
      </c>
      <c r="AB71" s="37">
        <v>618285633699.98169</v>
      </c>
      <c r="AC71" s="37">
        <v>631147070148.15833</v>
      </c>
      <c r="AD71" s="37">
        <v>654897482447.47461</v>
      </c>
      <c r="AE71" s="37">
        <v>823379190768.46863</v>
      </c>
      <c r="AF71" s="37">
        <v>989581806082.48169</v>
      </c>
      <c r="AG71" s="37">
        <v>1106800865661.9844</v>
      </c>
      <c r="AH71" s="37">
        <v>1182371318443.6421</v>
      </c>
      <c r="AI71" s="37">
        <v>1467216726187.4434</v>
      </c>
      <c r="AJ71" s="37">
        <v>1518035598959.0337</v>
      </c>
      <c r="AK71" s="37">
        <v>1651733717044.1326</v>
      </c>
      <c r="AL71" s="37">
        <v>1520152323896.5879</v>
      </c>
      <c r="AM71" s="37">
        <v>1698086679535.6631</v>
      </c>
      <c r="AN71" s="37">
        <v>2082372787051.3972</v>
      </c>
      <c r="AO71" s="37">
        <v>2135822594479.7231</v>
      </c>
      <c r="AP71" s="37">
        <v>2113180593742.4617</v>
      </c>
      <c r="AQ71" s="37">
        <v>2216747170233.4951</v>
      </c>
      <c r="AR71" s="37">
        <v>2230988878592.6558</v>
      </c>
      <c r="AS71" s="37">
        <v>2275924573718.5874</v>
      </c>
      <c r="AT71" s="37">
        <v>2316454779475.792</v>
      </c>
      <c r="AU71" s="37">
        <v>2476012279229.7856</v>
      </c>
      <c r="AV71" s="37">
        <v>2974881648979.7188</v>
      </c>
      <c r="AW71" s="37">
        <v>3567467822840.6855</v>
      </c>
      <c r="AX71" s="37">
        <v>3843624256975.4741</v>
      </c>
      <c r="AY71" s="37">
        <v>4310295357079.0005</v>
      </c>
      <c r="AZ71" s="37">
        <v>5108597042786.5186</v>
      </c>
      <c r="BA71" s="37">
        <v>5653333309816.5254</v>
      </c>
      <c r="BB71" s="37">
        <v>4531377916085.793</v>
      </c>
      <c r="BC71" s="37">
        <v>4947347277340.8311</v>
      </c>
      <c r="BD71" s="37">
        <v>5726844405802.1523</v>
      </c>
      <c r="BE71" s="37">
        <v>5525981466571.9785</v>
      </c>
      <c r="BF71" s="37">
        <v>5790228533451.1943</v>
      </c>
      <c r="BG71" s="37">
        <v>6018497044517.6592</v>
      </c>
      <c r="BH71" s="37">
        <v>5379487237293.9697</v>
      </c>
      <c r="BI71" s="37">
        <v>5452143312609.0986</v>
      </c>
      <c r="BJ71" s="37">
        <v>5986817842009.8242</v>
      </c>
      <c r="BK71" s="37">
        <v>6565038140987.0303</v>
      </c>
      <c r="BL71" s="37">
        <v>6417738148242.1221</v>
      </c>
    </row>
    <row r="72" spans="1:64" hidden="1" x14ac:dyDescent="0.35">
      <c r="A72" s="37" t="s">
        <v>547</v>
      </c>
      <c r="B72" s="37" t="s">
        <v>548</v>
      </c>
      <c r="C72" s="37" t="s">
        <v>493</v>
      </c>
      <c r="D72" s="37" t="s">
        <v>494</v>
      </c>
      <c r="AK72" s="37">
        <v>54502214.561560445</v>
      </c>
      <c r="AL72" s="37">
        <v>142966419.33756599</v>
      </c>
      <c r="AM72" s="37">
        <v>148977272.72727272</v>
      </c>
      <c r="AN72" s="37">
        <v>129406250</v>
      </c>
      <c r="AO72" s="37">
        <v>202746708.19764972</v>
      </c>
      <c r="AP72" s="37">
        <v>203302823.65032846</v>
      </c>
      <c r="AQ72" s="37">
        <v>110594955.10669799</v>
      </c>
      <c r="AR72" s="37">
        <v>65684566.886637397</v>
      </c>
      <c r="AS72" s="37">
        <v>68310441.558441564</v>
      </c>
      <c r="AT72" s="37">
        <v>81308766.965825185</v>
      </c>
      <c r="AU72" s="37">
        <v>85922669.112063155</v>
      </c>
      <c r="AV72" s="37">
        <v>56064210.002954334</v>
      </c>
      <c r="AW72" s="37">
        <v>64052293.74433364</v>
      </c>
      <c r="AX72" s="37">
        <v>67725792.073087409</v>
      </c>
      <c r="AY72" s="37">
        <v>83564227.642276421</v>
      </c>
      <c r="AZ72" s="37">
        <v>76071544.715447158</v>
      </c>
      <c r="BA72" s="37">
        <v>61125203.252032518</v>
      </c>
      <c r="BB72" s="37">
        <v>84082757.723577231</v>
      </c>
      <c r="BC72" s="37">
        <v>101385281.300813</v>
      </c>
      <c r="BD72" s="37">
        <v>374897684.55284554</v>
      </c>
    </row>
    <row r="73" spans="1:64" hidden="1" x14ac:dyDescent="0.35">
      <c r="A73" s="37" t="s">
        <v>100</v>
      </c>
      <c r="B73" s="37" t="s">
        <v>99</v>
      </c>
      <c r="C73" s="37" t="s">
        <v>493</v>
      </c>
      <c r="D73" s="37" t="s">
        <v>494</v>
      </c>
      <c r="O73" s="37">
        <v>4972693368.1958637</v>
      </c>
      <c r="P73" s="37">
        <v>6066774371.2574854</v>
      </c>
      <c r="Q73" s="37">
        <v>7887709034.4292002</v>
      </c>
      <c r="R73" s="37">
        <v>10475954597.372929</v>
      </c>
      <c r="S73" s="37">
        <v>12825214306.3167</v>
      </c>
      <c r="T73" s="37">
        <v>14204585507.246378</v>
      </c>
      <c r="U73" s="37">
        <v>14892644118.378511</v>
      </c>
      <c r="V73" s="37">
        <v>17551966265.060242</v>
      </c>
      <c r="W73" s="37">
        <v>22290497612.847221</v>
      </c>
      <c r="X73" s="37">
        <v>29409382746.653446</v>
      </c>
      <c r="Y73" s="37">
        <v>33264229751.682526</v>
      </c>
      <c r="Z73" s="37">
        <v>33024130473.959274</v>
      </c>
      <c r="AA73" s="37">
        <v>33274590186.278965</v>
      </c>
      <c r="AB73" s="37">
        <v>32609484338.747101</v>
      </c>
      <c r="AC73" s="37">
        <v>36663185158.35231</v>
      </c>
      <c r="AD73" s="37">
        <v>37722088454.011742</v>
      </c>
      <c r="AE73" s="37">
        <v>45733714149.934654</v>
      </c>
      <c r="AF73" s="37">
        <v>56497570138.795311</v>
      </c>
      <c r="AG73" s="37">
        <v>65086235252.10685</v>
      </c>
      <c r="AH73" s="37">
        <v>68859532536.89389</v>
      </c>
      <c r="AI73" s="37">
        <v>84372755958.210907</v>
      </c>
      <c r="AJ73" s="37">
        <v>90965543795.036026</v>
      </c>
      <c r="AK73" s="37">
        <v>102129839752.96603</v>
      </c>
      <c r="AL73" s="37">
        <v>92985054516.930313</v>
      </c>
      <c r="AM73" s="37">
        <v>107763295118.6188</v>
      </c>
      <c r="AN73" s="37">
        <v>134151321056.84549</v>
      </c>
      <c r="AO73" s="37">
        <v>148003415210.82361</v>
      </c>
      <c r="AP73" s="37">
        <v>151471590909.09091</v>
      </c>
      <c r="AQ73" s="37">
        <v>161627129969.92984</v>
      </c>
      <c r="AR73" s="37">
        <v>167251225229.06458</v>
      </c>
      <c r="AS73" s="37">
        <v>170488299244.51816</v>
      </c>
      <c r="AT73" s="37">
        <v>174772259507.82999</v>
      </c>
      <c r="AU73" s="37">
        <v>187310370788.63165</v>
      </c>
      <c r="AV73" s="37">
        <v>232067720090.29346</v>
      </c>
      <c r="AW73" s="37">
        <v>271169605165.13535</v>
      </c>
      <c r="AX73" s="37">
        <v>288082328068.64819</v>
      </c>
      <c r="AY73" s="37">
        <v>317874796135.99298</v>
      </c>
      <c r="AZ73" s="37">
        <v>382529427867.50616</v>
      </c>
      <c r="BA73" s="37">
        <v>416446462575.06958</v>
      </c>
      <c r="BB73" s="37">
        <v>342600722422.89526</v>
      </c>
      <c r="BC73" s="37">
        <v>368701226683.71649</v>
      </c>
      <c r="BD73" s="37">
        <v>436754994731.30139</v>
      </c>
      <c r="BE73" s="37">
        <v>416725769569.77185</v>
      </c>
      <c r="BF73" s="37">
        <v>446562968501.66205</v>
      </c>
      <c r="BG73" s="37">
        <v>458509893738.84851</v>
      </c>
      <c r="BH73" s="37">
        <v>401877001633.08765</v>
      </c>
      <c r="BI73" s="37">
        <v>417428469683.00726</v>
      </c>
      <c r="BJ73" s="37">
        <v>461734587258.82434</v>
      </c>
      <c r="BK73" s="37">
        <v>498563565403.9212</v>
      </c>
      <c r="BL73" s="37">
        <v>486131805882.35217</v>
      </c>
    </row>
    <row r="74" spans="1:64" hidden="1" x14ac:dyDescent="0.35">
      <c r="A74" s="37" t="s">
        <v>102</v>
      </c>
      <c r="B74" s="37" t="s">
        <v>101</v>
      </c>
      <c r="C74" s="37" t="s">
        <v>493</v>
      </c>
      <c r="D74" s="37" t="s">
        <v>494</v>
      </c>
      <c r="AL74" s="37">
        <v>2573467584.0169358</v>
      </c>
      <c r="AM74" s="37">
        <v>2848889768.4543839</v>
      </c>
      <c r="AN74" s="37">
        <v>2967518174.6656179</v>
      </c>
      <c r="AO74" s="37">
        <v>2932836649.7593966</v>
      </c>
      <c r="AP74" s="37">
        <v>3627803313.7962127</v>
      </c>
      <c r="AQ74" s="37">
        <v>4178071976.8606071</v>
      </c>
      <c r="AR74" s="37">
        <v>4022130536.6269164</v>
      </c>
      <c r="AS74" s="37">
        <v>3504491200.5896988</v>
      </c>
      <c r="AT74" s="37">
        <v>3831095246.6207142</v>
      </c>
      <c r="AU74" s="37">
        <v>4270175190.7318449</v>
      </c>
      <c r="AV74" s="37">
        <v>5644211833.7850046</v>
      </c>
      <c r="AW74" s="37">
        <v>7418642236.0248442</v>
      </c>
      <c r="AX74" s="37">
        <v>9230780624.3004589</v>
      </c>
      <c r="AY74" s="37">
        <v>10769818968.761761</v>
      </c>
      <c r="AZ74" s="37">
        <v>14052834656.446756</v>
      </c>
      <c r="BA74" s="37">
        <v>16160988574.776623</v>
      </c>
      <c r="BB74" s="37">
        <v>11949521950.541817</v>
      </c>
      <c r="BC74" s="37">
        <v>14660971017.417654</v>
      </c>
      <c r="BD74" s="37">
        <v>20077890760.560658</v>
      </c>
      <c r="BE74" s="37">
        <v>19845436184.958141</v>
      </c>
      <c r="BF74" s="37">
        <v>21233896214.045029</v>
      </c>
      <c r="BG74" s="37">
        <v>21775106016.611343</v>
      </c>
      <c r="BH74" s="37">
        <v>17718448637.075706</v>
      </c>
      <c r="BI74" s="37">
        <v>18586162175.019638</v>
      </c>
      <c r="BJ74" s="37">
        <v>20449898165.897095</v>
      </c>
      <c r="BK74" s="37">
        <v>22831828247.394257</v>
      </c>
      <c r="BL74" s="37">
        <v>22778438964.447807</v>
      </c>
    </row>
    <row r="75" spans="1:64" hidden="1" x14ac:dyDescent="0.35">
      <c r="A75" s="37" t="s">
        <v>549</v>
      </c>
      <c r="B75" s="37" t="s">
        <v>550</v>
      </c>
      <c r="C75" s="37" t="s">
        <v>493</v>
      </c>
      <c r="D75" s="37" t="s">
        <v>494</v>
      </c>
      <c r="BD75" s="37">
        <v>5331910669.9751854</v>
      </c>
      <c r="BE75" s="37">
        <v>5962716169.2263117</v>
      </c>
      <c r="BF75" s="37">
        <v>5948437727.4076366</v>
      </c>
      <c r="BG75" s="37">
        <v>6474164234.1888952</v>
      </c>
      <c r="BH75" s="37">
        <v>6047701984.5140228</v>
      </c>
      <c r="BI75" s="37">
        <v>5804111646.5064278</v>
      </c>
      <c r="BJ75" s="37">
        <v>6238595144.9336796</v>
      </c>
      <c r="BK75" s="37">
        <v>7055599390.2298899</v>
      </c>
      <c r="BL75" s="37">
        <v>7608024684.6344872</v>
      </c>
    </row>
    <row r="76" spans="1:64" hidden="1" x14ac:dyDescent="0.35">
      <c r="A76" s="37" t="s">
        <v>551</v>
      </c>
      <c r="B76" s="37" t="s">
        <v>552</v>
      </c>
      <c r="C76" s="37" t="s">
        <v>493</v>
      </c>
      <c r="D76" s="37" t="s">
        <v>494</v>
      </c>
      <c r="O76" s="37">
        <v>140588666514.38538</v>
      </c>
      <c r="P76" s="37">
        <v>159018158609.62112</v>
      </c>
      <c r="Q76" s="37">
        <v>194494546639.18628</v>
      </c>
      <c r="R76" s="37">
        <v>264026468804.02179</v>
      </c>
      <c r="S76" s="37">
        <v>343899107587.47003</v>
      </c>
      <c r="T76" s="37">
        <v>373209596611.35468</v>
      </c>
      <c r="U76" s="37">
        <v>406632757395.26984</v>
      </c>
      <c r="V76" s="37">
        <v>466660411971.90619</v>
      </c>
      <c r="W76" s="37">
        <v>563889006884.901</v>
      </c>
      <c r="X76" s="37">
        <v>705889257858.65918</v>
      </c>
      <c r="Y76" s="37">
        <v>801255156939.8844</v>
      </c>
      <c r="Z76" s="37">
        <v>744252898956.15723</v>
      </c>
      <c r="AA76" s="37">
        <v>717939279834.82043</v>
      </c>
      <c r="AB76" s="37">
        <v>705363589659.55579</v>
      </c>
      <c r="AC76" s="37">
        <v>721444815454.0448</v>
      </c>
      <c r="AD76" s="37">
        <v>748266378347.88794</v>
      </c>
      <c r="AE76" s="37">
        <v>938274795493.95667</v>
      </c>
      <c r="AF76" s="37">
        <v>1129938651542.7764</v>
      </c>
      <c r="AG76" s="37">
        <v>1261287107387.5898</v>
      </c>
      <c r="AH76" s="37">
        <v>1343312494427.9111</v>
      </c>
      <c r="AI76" s="37">
        <v>1654546102647.717</v>
      </c>
      <c r="AJ76" s="37">
        <v>1701511244347.835</v>
      </c>
      <c r="AK76" s="37">
        <v>1849017437514.6301</v>
      </c>
      <c r="AL76" s="37">
        <v>1701202151221.9038</v>
      </c>
      <c r="AM76" s="37">
        <v>1904626183026.1682</v>
      </c>
      <c r="AN76" s="37">
        <v>2346235707635.8784</v>
      </c>
      <c r="AO76" s="37">
        <v>2414043708872.0762</v>
      </c>
      <c r="AP76" s="37">
        <v>2391574958467.6113</v>
      </c>
      <c r="AQ76" s="37">
        <v>2513498782325.3628</v>
      </c>
      <c r="AR76" s="37">
        <v>2529575124288.4443</v>
      </c>
      <c r="AS76" s="37">
        <v>2591804193452.8013</v>
      </c>
      <c r="AT76" s="37">
        <v>2637926922986.2036</v>
      </c>
      <c r="AU76" s="37">
        <v>2827419307196.9238</v>
      </c>
      <c r="AV76" s="37">
        <v>3406453651197.6201</v>
      </c>
      <c r="AW76" s="37">
        <v>4105418644048.0542</v>
      </c>
      <c r="AX76" s="37">
        <v>4460672525841.8555</v>
      </c>
      <c r="AY76" s="37">
        <v>5037479444632.4697</v>
      </c>
      <c r="AZ76" s="37">
        <v>5996323785941.6807</v>
      </c>
      <c r="BA76" s="37">
        <v>6685613122026.8027</v>
      </c>
      <c r="BB76" s="37">
        <v>5342016346277.1328</v>
      </c>
      <c r="BC76" s="37">
        <v>5868631252436.6611</v>
      </c>
      <c r="BD76" s="37">
        <v>6807780545786.8906</v>
      </c>
      <c r="BE76" s="37">
        <v>6563581114573.2969</v>
      </c>
      <c r="BF76" s="37">
        <v>6883515675969.6035</v>
      </c>
      <c r="BG76" s="37">
        <v>7160935672806.2949</v>
      </c>
      <c r="BH76" s="37">
        <v>6394005854179.167</v>
      </c>
      <c r="BI76" s="37">
        <v>6488942622078.4834</v>
      </c>
      <c r="BJ76" s="37">
        <v>7141685606303.3594</v>
      </c>
      <c r="BK76" s="37">
        <v>7843482544945.7461</v>
      </c>
      <c r="BL76" s="37">
        <v>7687067084752.2471</v>
      </c>
    </row>
    <row r="77" spans="1:64" hidden="1" x14ac:dyDescent="0.35">
      <c r="A77" s="37" t="s">
        <v>553</v>
      </c>
      <c r="B77" s="37" t="s">
        <v>554</v>
      </c>
      <c r="C77" s="37" t="s">
        <v>493</v>
      </c>
      <c r="D77" s="37" t="s">
        <v>494</v>
      </c>
      <c r="O77" s="37">
        <v>8630090349.9404182</v>
      </c>
      <c r="P77" s="37">
        <v>10115807049.719572</v>
      </c>
      <c r="Q77" s="37">
        <v>10802055789.289295</v>
      </c>
      <c r="R77" s="37">
        <v>16298596452.942303</v>
      </c>
      <c r="S77" s="37">
        <v>36626575229.416214</v>
      </c>
      <c r="T77" s="37">
        <v>32764051990.786041</v>
      </c>
      <c r="U77" s="37">
        <v>39355233383.699699</v>
      </c>
      <c r="V77" s="37">
        <v>44437974327.187256</v>
      </c>
      <c r="W77" s="37">
        <v>45097417965.695442</v>
      </c>
      <c r="X77" s="37">
        <v>71776386819.654877</v>
      </c>
      <c r="Y77" s="37">
        <v>101906691200.65482</v>
      </c>
      <c r="Z77" s="37">
        <v>70107501779.630661</v>
      </c>
      <c r="AA77" s="37">
        <v>59588424259.955933</v>
      </c>
      <c r="AB77" s="37">
        <v>50585788500.682327</v>
      </c>
      <c r="AC77" s="37">
        <v>52366928935.711815</v>
      </c>
      <c r="AD77" s="37">
        <v>51444481914.970222</v>
      </c>
      <c r="AE77" s="37">
        <v>39457795293.689491</v>
      </c>
      <c r="AF77" s="37">
        <v>49788622511.553276</v>
      </c>
      <c r="AG77" s="37">
        <v>49957211543.988754</v>
      </c>
      <c r="AH77" s="37">
        <v>63665443344.280533</v>
      </c>
      <c r="AI77" s="37">
        <v>69915166124.723831</v>
      </c>
      <c r="AJ77" s="37">
        <v>66715281861.258896</v>
      </c>
      <c r="AK77" s="37">
        <v>64802656211.72467</v>
      </c>
      <c r="AL77" s="37">
        <v>56427329719.448044</v>
      </c>
      <c r="AM77" s="37">
        <v>57336998394.881233</v>
      </c>
      <c r="AN77" s="37">
        <v>70419137431.453857</v>
      </c>
      <c r="AO77" s="37">
        <v>81412537797.826904</v>
      </c>
      <c r="AP77" s="37">
        <v>87052899674.041245</v>
      </c>
      <c r="AQ77" s="37">
        <v>68979809151.41423</v>
      </c>
      <c r="AR77" s="37">
        <v>78671255658.811676</v>
      </c>
      <c r="AS77" s="37">
        <v>120711578836.11493</v>
      </c>
      <c r="AT77" s="37">
        <v>102132485893.33687</v>
      </c>
      <c r="AU77" s="37">
        <v>107020654385.6003</v>
      </c>
      <c r="AV77" s="37">
        <v>124475318206.35544</v>
      </c>
      <c r="AW77" s="37">
        <v>162678202738.46603</v>
      </c>
      <c r="AX77" s="37">
        <v>215077821552.09354</v>
      </c>
      <c r="AY77" s="37">
        <v>285260798852.83344</v>
      </c>
      <c r="AZ77" s="37">
        <v>310339938327.42694</v>
      </c>
      <c r="BA77" s="37">
        <v>427975146780.09753</v>
      </c>
      <c r="BB77" s="37">
        <v>282781097182.83386</v>
      </c>
      <c r="BC77" s="37">
        <v>436874231219.55188</v>
      </c>
      <c r="BD77" s="37">
        <v>459635643217.16199</v>
      </c>
      <c r="BE77" s="37">
        <v>537495497665.26953</v>
      </c>
      <c r="BF77" s="37">
        <v>457205483447.64911</v>
      </c>
      <c r="BG77" s="37">
        <v>441962206269.02765</v>
      </c>
      <c r="BH77" s="37">
        <v>298806827977.84656</v>
      </c>
      <c r="BI77" s="37">
        <v>259179482463.48508</v>
      </c>
      <c r="BJ77" s="37">
        <v>337253035220.1792</v>
      </c>
      <c r="BK77" s="37">
        <v>424933133694.96185</v>
      </c>
    </row>
    <row r="78" spans="1:64" hidden="1" x14ac:dyDescent="0.35">
      <c r="A78" s="37" t="s">
        <v>104</v>
      </c>
      <c r="B78" s="37" t="s">
        <v>103</v>
      </c>
      <c r="C78" s="37" t="s">
        <v>493</v>
      </c>
      <c r="D78" s="37" t="s">
        <v>494</v>
      </c>
      <c r="O78" s="37">
        <v>2711046432.6160812</v>
      </c>
      <c r="P78" s="37">
        <v>2827196504.6888323</v>
      </c>
      <c r="Q78" s="37">
        <v>3487225838.8299398</v>
      </c>
      <c r="R78" s="37">
        <v>4596304963.4355059</v>
      </c>
      <c r="S78" s="37">
        <v>6381401607.0584526</v>
      </c>
      <c r="T78" s="37">
        <v>6523355422.6604166</v>
      </c>
      <c r="U78" s="37">
        <v>7499615325.4346819</v>
      </c>
      <c r="V78" s="37">
        <v>8995130588.7560863</v>
      </c>
      <c r="W78" s="37">
        <v>10101083032.490974</v>
      </c>
      <c r="X78" s="37">
        <v>13152190505.266371</v>
      </c>
      <c r="Y78" s="37">
        <v>16534905961.109341</v>
      </c>
      <c r="Z78" s="37">
        <v>16409479195.370626</v>
      </c>
      <c r="AA78" s="37">
        <v>15244850129.517702</v>
      </c>
      <c r="AB78" s="37">
        <v>14631725021.349276</v>
      </c>
      <c r="AC78" s="37">
        <v>15594578551.642265</v>
      </c>
      <c r="AD78" s="37">
        <v>15638910207.214121</v>
      </c>
      <c r="AE78" s="37">
        <v>18858784893.267651</v>
      </c>
      <c r="AF78" s="37">
        <v>22897335317.19194</v>
      </c>
      <c r="AG78" s="37">
        <v>26071073205.401562</v>
      </c>
      <c r="AH78" s="37">
        <v>27400581959.262852</v>
      </c>
      <c r="AI78" s="37">
        <v>31323277872.803608</v>
      </c>
      <c r="AJ78" s="37">
        <v>27176885752.09528</v>
      </c>
      <c r="AK78" s="37">
        <v>28745686222.458191</v>
      </c>
      <c r="AL78" s="37">
        <v>27996252732.382637</v>
      </c>
      <c r="AM78" s="37">
        <v>35158793397.837227</v>
      </c>
      <c r="AN78" s="37">
        <v>47992919389.97821</v>
      </c>
      <c r="AO78" s="37">
        <v>47988609888.687553</v>
      </c>
      <c r="AP78" s="37">
        <v>47944107204.214867</v>
      </c>
      <c r="AQ78" s="37">
        <v>50182465509.568314</v>
      </c>
      <c r="AR78" s="37">
        <v>50848071595.994034</v>
      </c>
      <c r="AS78" s="37">
        <v>52835820895.522392</v>
      </c>
      <c r="AT78" s="37">
        <v>51463087248.322151</v>
      </c>
      <c r="AU78" s="37">
        <v>54686617730.095993</v>
      </c>
      <c r="AV78" s="37">
        <v>63920993227.990967</v>
      </c>
      <c r="AW78" s="37">
        <v>76117457164.142044</v>
      </c>
      <c r="AX78" s="37">
        <v>82483521950.00621</v>
      </c>
      <c r="AY78" s="37">
        <v>93431188056.705551</v>
      </c>
      <c r="AZ78" s="37">
        <v>112217355598.13852</v>
      </c>
      <c r="BA78" s="37">
        <v>127764757580.19629</v>
      </c>
      <c r="BB78" s="37">
        <v>91103084190.052795</v>
      </c>
      <c r="BC78" s="37">
        <v>95721453152.597214</v>
      </c>
      <c r="BD78" s="37">
        <v>107070879949.18326</v>
      </c>
      <c r="BE78" s="37">
        <v>100243661079.02023</v>
      </c>
      <c r="BF78" s="37">
        <v>103136231851.3857</v>
      </c>
      <c r="BG78" s="37">
        <v>100140536033.75806</v>
      </c>
      <c r="BH78" s="37">
        <v>83008103045.702148</v>
      </c>
      <c r="BI78" s="37">
        <v>83756701104.824509</v>
      </c>
      <c r="BJ78" s="37">
        <v>96118922900.000168</v>
      </c>
      <c r="BK78" s="37">
        <v>106491391967.05875</v>
      </c>
      <c r="BL78" s="37">
        <v>107441566078.4312</v>
      </c>
    </row>
    <row r="79" spans="1:64" hidden="1" x14ac:dyDescent="0.35">
      <c r="A79" s="37" t="s">
        <v>106</v>
      </c>
      <c r="B79" s="37" t="s">
        <v>105</v>
      </c>
      <c r="C79" s="37" t="s">
        <v>493</v>
      </c>
      <c r="D79" s="37" t="s">
        <v>494</v>
      </c>
    </row>
    <row r="80" spans="1:64" hidden="1" x14ac:dyDescent="0.35">
      <c r="A80" s="37" t="s">
        <v>108</v>
      </c>
      <c r="B80" s="37" t="s">
        <v>107</v>
      </c>
      <c r="C80" s="37" t="s">
        <v>493</v>
      </c>
      <c r="D80" s="37" t="s">
        <v>494</v>
      </c>
      <c r="E80" s="37">
        <v>9218097244.9528332</v>
      </c>
      <c r="F80" s="37">
        <v>9721651418.4663982</v>
      </c>
      <c r="G80" s="37">
        <v>9960806434.9108372</v>
      </c>
      <c r="H80" s="37">
        <v>10957285670.095995</v>
      </c>
      <c r="I80" s="37">
        <v>12309840151.987316</v>
      </c>
      <c r="J80" s="37">
        <v>13777986225.160114</v>
      </c>
      <c r="K80" s="37">
        <v>14959146278.599588</v>
      </c>
      <c r="L80" s="37">
        <v>16048630242.402027</v>
      </c>
      <c r="M80" s="37">
        <v>17593837376.429146</v>
      </c>
      <c r="N80" s="37">
        <v>20287923378.505688</v>
      </c>
      <c r="O80" s="37">
        <v>23725050194.874218</v>
      </c>
      <c r="P80" s="37">
        <v>27354090209.541847</v>
      </c>
      <c r="Q80" s="37">
        <v>33827048114.43433</v>
      </c>
      <c r="R80" s="37">
        <v>46340601060.695351</v>
      </c>
      <c r="S80" s="37">
        <v>58910256410.256416</v>
      </c>
      <c r="T80" s="37">
        <v>67956249043.903938</v>
      </c>
      <c r="U80" s="37">
        <v>71988527724.66539</v>
      </c>
      <c r="V80" s="37">
        <v>83014174913.078354</v>
      </c>
      <c r="W80" s="37">
        <v>102571220930.23256</v>
      </c>
      <c r="X80" s="37">
        <v>127186247301.88098</v>
      </c>
      <c r="Y80" s="37">
        <v>147148401117.66531</v>
      </c>
      <c r="Z80" s="37">
        <v>135235968617.98431</v>
      </c>
      <c r="AA80" s="37">
        <v>125156203213.8936</v>
      </c>
      <c r="AB80" s="37">
        <v>125614080385.57536</v>
      </c>
      <c r="AC80" s="37">
        <v>126491030548.67522</v>
      </c>
      <c r="AD80" s="37">
        <v>129015184698.49614</v>
      </c>
      <c r="AE80" s="37">
        <v>157252580736.81219</v>
      </c>
      <c r="AF80" s="37">
        <v>183073229291.71667</v>
      </c>
      <c r="AG80" s="37">
        <v>207505781301.61877</v>
      </c>
      <c r="AH80" s="37">
        <v>222041949413.94202</v>
      </c>
      <c r="AI80" s="37">
        <v>266219732562.34189</v>
      </c>
      <c r="AJ80" s="37">
        <v>270798744332.05441</v>
      </c>
      <c r="AK80" s="37">
        <v>298940520446.09662</v>
      </c>
      <c r="AL80" s="37">
        <v>275047486680.56525</v>
      </c>
      <c r="AM80" s="37">
        <v>301941162570.88843</v>
      </c>
      <c r="AN80" s="37">
        <v>362214482849.25745</v>
      </c>
      <c r="AO80" s="37">
        <v>370197461212.97601</v>
      </c>
      <c r="AP80" s="37">
        <v>370822656776.80377</v>
      </c>
      <c r="AQ80" s="37">
        <v>392709584167.2226</v>
      </c>
      <c r="AR80" s="37">
        <v>389230769230.76923</v>
      </c>
      <c r="AS80" s="37">
        <v>389534733738.71387</v>
      </c>
      <c r="AT80" s="37">
        <v>389070246085.01123</v>
      </c>
      <c r="AU80" s="37">
        <v>411392810088.46228</v>
      </c>
      <c r="AV80" s="37">
        <v>480585778781.03839</v>
      </c>
      <c r="AW80" s="37">
        <v>560012416190.71265</v>
      </c>
      <c r="AX80" s="37">
        <v>593679890560.87549</v>
      </c>
      <c r="AY80" s="37">
        <v>647700414000.75269</v>
      </c>
      <c r="AZ80" s="37">
        <v>740120448946.07166</v>
      </c>
      <c r="BA80" s="37">
        <v>820631316830.23291</v>
      </c>
      <c r="BB80" s="37">
        <v>668131425395.94336</v>
      </c>
      <c r="BC80" s="37">
        <v>707910169575.1698</v>
      </c>
      <c r="BD80" s="37">
        <v>813250472648.74182</v>
      </c>
      <c r="BE80" s="37">
        <v>783758210131.32532</v>
      </c>
      <c r="BF80" s="37">
        <v>825465605391.86694</v>
      </c>
      <c r="BG80" s="37">
        <v>846143017568.24646</v>
      </c>
      <c r="BH80" s="37">
        <v>745911734494.10571</v>
      </c>
      <c r="BI80" s="37">
        <v>747503032909.91895</v>
      </c>
      <c r="BJ80" s="37">
        <v>803163777629.41321</v>
      </c>
      <c r="BK80" s="37">
        <v>884286927396.07776</v>
      </c>
      <c r="BL80" s="37">
        <v>862766690486.27307</v>
      </c>
    </row>
    <row r="81" spans="1:64" hidden="1" x14ac:dyDescent="0.35">
      <c r="A81" s="37" t="s">
        <v>555</v>
      </c>
      <c r="B81" s="37" t="s">
        <v>556</v>
      </c>
      <c r="C81" s="37" t="s">
        <v>493</v>
      </c>
      <c r="D81" s="37" t="s">
        <v>494</v>
      </c>
      <c r="AQ81" s="37">
        <v>489628104.10697234</v>
      </c>
      <c r="AR81" s="37">
        <v>525171296.69447547</v>
      </c>
      <c r="AS81" s="37">
        <v>527606982.46959704</v>
      </c>
      <c r="AT81" s="37">
        <v>569880328.73552167</v>
      </c>
      <c r="AU81" s="37">
        <v>597768122.91790688</v>
      </c>
      <c r="AV81" s="37">
        <v>667653353.97786784</v>
      </c>
      <c r="AW81" s="37">
        <v>704995743.68646824</v>
      </c>
      <c r="AX81" s="37">
        <v>735796828.36132002</v>
      </c>
      <c r="AY81" s="37">
        <v>825082397.25566697</v>
      </c>
      <c r="AZ81" s="37">
        <v>959770009.36862803</v>
      </c>
      <c r="BA81" s="37">
        <v>1115768619.6818423</v>
      </c>
      <c r="BB81" s="37">
        <v>941819470.61127794</v>
      </c>
      <c r="BC81" s="37">
        <v>1028893511.8507851</v>
      </c>
      <c r="BD81" s="37">
        <v>1260249222.3443294</v>
      </c>
      <c r="BE81" s="37">
        <v>1238757013.3793697</v>
      </c>
      <c r="BF81" s="37">
        <v>1406228299.7703114</v>
      </c>
      <c r="BG81" s="37">
        <v>1464071269.4877505</v>
      </c>
      <c r="BH81" s="37">
        <v>1289555433.3447287</v>
      </c>
    </row>
    <row r="82" spans="1:64" hidden="1" x14ac:dyDescent="0.35">
      <c r="A82" s="37" t="s">
        <v>557</v>
      </c>
      <c r="B82" s="37" t="s">
        <v>558</v>
      </c>
      <c r="C82" s="37" t="s">
        <v>493</v>
      </c>
      <c r="D82" s="37" t="s">
        <v>494</v>
      </c>
      <c r="AB82" s="37">
        <v>3600000</v>
      </c>
      <c r="AN82" s="37">
        <v>40334800</v>
      </c>
      <c r="AO82" s="37">
        <v>40239500</v>
      </c>
      <c r="AP82" s="37">
        <v>37246300</v>
      </c>
      <c r="AQ82" s="37">
        <v>41045400</v>
      </c>
      <c r="AR82" s="37">
        <v>36239600</v>
      </c>
      <c r="AS82" s="37">
        <v>41921500</v>
      </c>
      <c r="AT82" s="37">
        <v>46366000</v>
      </c>
      <c r="AU82" s="37">
        <v>43854000</v>
      </c>
      <c r="AV82" s="37">
        <v>46055200</v>
      </c>
      <c r="AW82" s="37">
        <v>37304000</v>
      </c>
      <c r="AX82" s="37">
        <v>41837100</v>
      </c>
      <c r="AY82" s="37">
        <v>45844200</v>
      </c>
      <c r="AZ82" s="37">
        <v>57728200</v>
      </c>
      <c r="BA82" s="37">
        <v>61367200</v>
      </c>
      <c r="BB82" s="37">
        <v>61304000</v>
      </c>
      <c r="BC82" s="37">
        <v>70347100</v>
      </c>
      <c r="BD82" s="37">
        <v>76935900</v>
      </c>
      <c r="BE82" s="37">
        <v>97807400</v>
      </c>
      <c r="BF82" s="37">
        <v>96425000</v>
      </c>
      <c r="BG82" s="37">
        <v>101619000</v>
      </c>
      <c r="BH82" s="37">
        <v>85658000</v>
      </c>
      <c r="BI82" s="37">
        <v>91885300</v>
      </c>
      <c r="BJ82" s="37">
        <v>109856900</v>
      </c>
      <c r="BK82" s="37">
        <v>142584400</v>
      </c>
    </row>
    <row r="83" spans="1:64" hidden="1" x14ac:dyDescent="0.35">
      <c r="A83" s="37" t="s">
        <v>110</v>
      </c>
      <c r="B83" s="37" t="s">
        <v>109</v>
      </c>
      <c r="C83" s="37" t="s">
        <v>493</v>
      </c>
      <c r="D83" s="37" t="s">
        <v>494</v>
      </c>
      <c r="E83" s="37">
        <v>48341345.452667885</v>
      </c>
      <c r="F83" s="37">
        <v>52322628.977051526</v>
      </c>
      <c r="G83" s="37">
        <v>57972564.245661363</v>
      </c>
      <c r="H83" s="37">
        <v>72764821.814333647</v>
      </c>
      <c r="I83" s="37">
        <v>90352324.30725795</v>
      </c>
      <c r="J83" s="37">
        <v>97934826.199833781</v>
      </c>
      <c r="K83" s="37">
        <v>97688671.160088286</v>
      </c>
      <c r="L83" s="37">
        <v>130487348.08983819</v>
      </c>
      <c r="M83" s="37">
        <v>142588991.44418842</v>
      </c>
      <c r="N83" s="37">
        <v>173872519.3726337</v>
      </c>
      <c r="O83" s="37">
        <v>160996725.57509828</v>
      </c>
      <c r="P83" s="37">
        <v>253126078.24431285</v>
      </c>
      <c r="Q83" s="37">
        <v>314647528.12374824</v>
      </c>
      <c r="R83" s="37">
        <v>425323421.71747655</v>
      </c>
      <c r="S83" s="37">
        <v>888640848.13621366</v>
      </c>
      <c r="T83" s="37">
        <v>1068531103.9858879</v>
      </c>
      <c r="U83" s="37">
        <v>1371832274.3186445</v>
      </c>
      <c r="V83" s="37">
        <v>1449448283.5619657</v>
      </c>
      <c r="W83" s="37">
        <v>1475698435.9045079</v>
      </c>
      <c r="X83" s="37">
        <v>1772269113.9739246</v>
      </c>
      <c r="Y83" s="37">
        <v>2769790000.9840899</v>
      </c>
      <c r="Z83" s="37">
        <v>2447269146.6472855</v>
      </c>
      <c r="AA83" s="37">
        <v>2228502939.2632384</v>
      </c>
      <c r="AB83" s="37">
        <v>2079692035.1853125</v>
      </c>
      <c r="AC83" s="37">
        <v>2104556520.1336601</v>
      </c>
      <c r="AD83" s="37">
        <v>2089867355.9314032</v>
      </c>
      <c r="AE83" s="37">
        <v>1197784951.8084254</v>
      </c>
      <c r="AF83" s="37">
        <v>1401160632.9529848</v>
      </c>
      <c r="AG83" s="37">
        <v>1408435483.2229617</v>
      </c>
      <c r="AH83" s="37">
        <v>1917191499.349057</v>
      </c>
      <c r="AI83" s="37">
        <v>2740347018.8181653</v>
      </c>
      <c r="AJ83" s="37">
        <v>2553606874.5571265</v>
      </c>
      <c r="AK83" s="37">
        <v>2576725001.3034029</v>
      </c>
      <c r="AL83" s="37">
        <v>2136542944.3816769</v>
      </c>
      <c r="AM83" s="37">
        <v>2584714632.2788696</v>
      </c>
      <c r="AN83" s="37">
        <v>2944909770.3208103</v>
      </c>
      <c r="AO83" s="37">
        <v>3568070445.9601793</v>
      </c>
      <c r="AP83" s="37">
        <v>3265552382.9071732</v>
      </c>
      <c r="AQ83" s="37">
        <v>2125424483.8307128</v>
      </c>
      <c r="AR83" s="37">
        <v>2779726330.6053233</v>
      </c>
      <c r="AS83" s="37">
        <v>3498457743.6074767</v>
      </c>
      <c r="AT83" s="37">
        <v>2724005628.6266003</v>
      </c>
      <c r="AU83" s="37">
        <v>2793733093.3292699</v>
      </c>
      <c r="AV83" s="37">
        <v>3374014087.7422123</v>
      </c>
      <c r="AW83" s="37">
        <v>4268998464.464622</v>
      </c>
      <c r="AX83" s="37">
        <v>5748214915.745616</v>
      </c>
      <c r="AY83" s="37">
        <v>6250057134.3768034</v>
      </c>
      <c r="AZ83" s="37">
        <v>7280347814.6201668</v>
      </c>
      <c r="BA83" s="37">
        <v>9646288875.3214836</v>
      </c>
      <c r="BB83" s="37">
        <v>6294591627.2877884</v>
      </c>
      <c r="BC83" s="37">
        <v>8287738444.0362387</v>
      </c>
      <c r="BD83" s="37">
        <v>11243840799.102638</v>
      </c>
      <c r="BE83" s="37">
        <v>10465457223.228857</v>
      </c>
      <c r="BF83" s="37">
        <v>10092463252.248028</v>
      </c>
      <c r="BG83" s="37">
        <v>8104569005.6633091</v>
      </c>
      <c r="BH83" s="37">
        <v>6620833366.1191063</v>
      </c>
      <c r="BI83" s="37">
        <v>6175468938.5317993</v>
      </c>
      <c r="BJ83" s="37">
        <v>7498597594.2411404</v>
      </c>
      <c r="BK83" s="37">
        <v>8521609542.23314</v>
      </c>
      <c r="BL83" s="37">
        <v>8558569684.6449366</v>
      </c>
    </row>
    <row r="84" spans="1:64" hidden="1" x14ac:dyDescent="0.35">
      <c r="A84" s="37" t="s">
        <v>112</v>
      </c>
      <c r="B84" s="37" t="s">
        <v>111</v>
      </c>
      <c r="C84" s="37" t="s">
        <v>493</v>
      </c>
      <c r="D84" s="37" t="s">
        <v>494</v>
      </c>
      <c r="O84" s="37">
        <v>28476084473.242138</v>
      </c>
      <c r="P84" s="37">
        <v>32399500851.788757</v>
      </c>
      <c r="Q84" s="37">
        <v>35047016483.516487</v>
      </c>
      <c r="R84" s="37">
        <v>43189886820.18618</v>
      </c>
      <c r="S84" s="37">
        <v>55247509350.163628</v>
      </c>
      <c r="T84" s="37">
        <v>61367807743.362831</v>
      </c>
      <c r="U84" s="37">
        <v>65114522012.578613</v>
      </c>
      <c r="V84" s="37">
        <v>78000503924.646774</v>
      </c>
      <c r="W84" s="37">
        <v>94026549952.061371</v>
      </c>
      <c r="X84" s="37">
        <v>120112041931.38501</v>
      </c>
      <c r="Y84" s="37">
        <v>150270278875.20334</v>
      </c>
      <c r="Z84" s="37">
        <v>140401514268.48874</v>
      </c>
      <c r="AA84" s="37">
        <v>131937355345.91194</v>
      </c>
      <c r="AB84" s="37">
        <v>126056034106.41202</v>
      </c>
      <c r="AC84" s="37">
        <v>127015235035.9138</v>
      </c>
      <c r="AD84" s="37">
        <v>136390029260.78029</v>
      </c>
      <c r="AE84" s="37">
        <v>149325042069.77426</v>
      </c>
      <c r="AF84" s="37">
        <v>181419654682.1376</v>
      </c>
      <c r="AG84" s="37">
        <v>199549382070.43756</v>
      </c>
      <c r="AH84" s="37">
        <v>207537671465.9686</v>
      </c>
      <c r="AI84" s="37">
        <v>252214955433.23862</v>
      </c>
      <c r="AJ84" s="37">
        <v>255368641446.20813</v>
      </c>
      <c r="AK84" s="37">
        <v>267432104949.10495</v>
      </c>
      <c r="AL84" s="37">
        <v>260651593281.34375</v>
      </c>
      <c r="AM84" s="37">
        <v>294129761248.85217</v>
      </c>
      <c r="AN84" s="37">
        <v>342843616853.40063</v>
      </c>
      <c r="AO84" s="37">
        <v>370126365054.60217</v>
      </c>
      <c r="AP84" s="37">
        <v>398351342501.63721</v>
      </c>
      <c r="AQ84" s="37">
        <v>398837363365.35278</v>
      </c>
      <c r="AR84" s="37">
        <v>402497977673.51563</v>
      </c>
      <c r="AS84" s="37">
        <v>417751550915.41833</v>
      </c>
      <c r="AT84" s="37">
        <v>410657837915.64703</v>
      </c>
      <c r="AU84" s="37">
        <v>430262290167.86572</v>
      </c>
      <c r="AV84" s="37">
        <v>489781224489.7959</v>
      </c>
      <c r="AW84" s="37">
        <v>573119736360.30762</v>
      </c>
      <c r="AX84" s="37">
        <v>634000000000</v>
      </c>
      <c r="AY84" s="37">
        <v>735455381784.72864</v>
      </c>
      <c r="AZ84" s="37">
        <v>782655062024.80994</v>
      </c>
      <c r="BA84" s="37">
        <v>788810661764.70581</v>
      </c>
      <c r="BB84" s="37">
        <v>635831126343.66724</v>
      </c>
      <c r="BC84" s="37">
        <v>699877094513.81421</v>
      </c>
      <c r="BD84" s="37">
        <v>816408686663.56934</v>
      </c>
      <c r="BE84" s="37">
        <v>810792893788.92896</v>
      </c>
      <c r="BF84" s="37">
        <v>834486317714.81177</v>
      </c>
      <c r="BG84" s="37">
        <v>873246879086.7644</v>
      </c>
      <c r="BH84" s="37">
        <v>809797053163.25476</v>
      </c>
      <c r="BI84" s="37">
        <v>766233584604.16504</v>
      </c>
      <c r="BJ84" s="37">
        <v>809630497408.06946</v>
      </c>
      <c r="BK84" s="37">
        <v>875792531491.73999</v>
      </c>
      <c r="BL84" s="37">
        <v>891735733712.55396</v>
      </c>
    </row>
    <row r="85" spans="1:64" hidden="1" x14ac:dyDescent="0.35">
      <c r="A85" s="37" t="s">
        <v>114</v>
      </c>
      <c r="B85" s="37" t="s">
        <v>113</v>
      </c>
      <c r="C85" s="37" t="s">
        <v>493</v>
      </c>
      <c r="D85" s="37" t="s">
        <v>494</v>
      </c>
      <c r="AI85" s="37">
        <v>3101400747.1043782</v>
      </c>
      <c r="AJ85" s="37">
        <v>1754966887.4172187</v>
      </c>
      <c r="AK85" s="37">
        <v>1315854563.4429879</v>
      </c>
      <c r="AL85" s="37">
        <v>1266549922.8205664</v>
      </c>
      <c r="AM85" s="37">
        <v>1452315945.4173307</v>
      </c>
      <c r="AN85" s="37">
        <v>686952691.13914454</v>
      </c>
      <c r="AO85" s="37">
        <v>412437375.26455146</v>
      </c>
      <c r="AP85" s="37">
        <v>548000077.07129085</v>
      </c>
      <c r="AQ85" s="37">
        <v>594736066.87995756</v>
      </c>
      <c r="AR85" s="37">
        <v>533561622.88354975</v>
      </c>
      <c r="AS85" s="37">
        <v>703050128.46369648</v>
      </c>
      <c r="AT85" s="37">
        <v>787530921.36999524</v>
      </c>
      <c r="AU85" s="37">
        <v>992546704.92325914</v>
      </c>
      <c r="AV85" s="37">
        <v>1255487719.6252971</v>
      </c>
      <c r="AW85" s="37">
        <v>1595471619.3656094</v>
      </c>
      <c r="AX85" s="37">
        <v>2132178518.232471</v>
      </c>
      <c r="AY85" s="37">
        <v>2514996629.9707932</v>
      </c>
      <c r="AZ85" s="37">
        <v>3135109248.7279258</v>
      </c>
      <c r="BA85" s="37">
        <v>3616313388.7845454</v>
      </c>
      <c r="BB85" s="37">
        <v>3181083507.931757</v>
      </c>
      <c r="BC85" s="37">
        <v>4034786511.8105817</v>
      </c>
      <c r="BD85" s="37">
        <v>5240438778.535428</v>
      </c>
      <c r="BE85" s="37">
        <v>6020953188.3970203</v>
      </c>
      <c r="BF85" s="37">
        <v>7171816760.8512688</v>
      </c>
      <c r="BG85" s="37">
        <v>7039247890.3550997</v>
      </c>
      <c r="BH85" s="37">
        <v>6110518662.1425114</v>
      </c>
      <c r="BI85" s="37">
        <v>6177800312.6716528</v>
      </c>
      <c r="BJ85" s="37">
        <v>7557441721.4584579</v>
      </c>
      <c r="BK85" s="37">
        <v>8898149244.3076439</v>
      </c>
      <c r="BL85" s="37">
        <v>9580781377.5238647</v>
      </c>
    </row>
    <row r="86" spans="1:64" hidden="1" x14ac:dyDescent="0.35">
      <c r="A86" s="37" t="s">
        <v>116</v>
      </c>
      <c r="B86" s="37" t="s">
        <v>115</v>
      </c>
      <c r="C86" s="37" t="s">
        <v>493</v>
      </c>
      <c r="D86" s="37" t="s">
        <v>494</v>
      </c>
      <c r="E86" s="37">
        <v>343177628.74063617</v>
      </c>
      <c r="F86" s="37">
        <v>340376178.71010035</v>
      </c>
      <c r="G86" s="37">
        <v>334773278.64902878</v>
      </c>
      <c r="H86" s="37">
        <v>326368928.55742133</v>
      </c>
      <c r="I86" s="37">
        <v>344578353.75590414</v>
      </c>
      <c r="J86" s="37">
        <v>351581978.83224356</v>
      </c>
      <c r="K86" s="37">
        <v>310960953.38947445</v>
      </c>
      <c r="L86" s="37">
        <v>304363786.75018471</v>
      </c>
      <c r="M86" s="37">
        <v>339265245.60940766</v>
      </c>
      <c r="N86" s="37">
        <v>387311479.81420815</v>
      </c>
      <c r="O86" s="37">
        <v>472618058.91252744</v>
      </c>
      <c r="P86" s="37">
        <v>380936174.82069892</v>
      </c>
      <c r="Q86" s="37">
        <v>437465998.83692575</v>
      </c>
      <c r="R86" s="37">
        <v>528873239.4366197</v>
      </c>
      <c r="S86" s="37">
        <v>530434782.60869563</v>
      </c>
      <c r="T86" s="37">
        <v>544148936.17021275</v>
      </c>
      <c r="U86" s="37">
        <v>434322033.89830512</v>
      </c>
      <c r="V86" s="37">
        <v>334857142.85714287</v>
      </c>
      <c r="W86" s="37">
        <v>306108202.44328094</v>
      </c>
      <c r="X86" s="37">
        <v>451566951.56695151</v>
      </c>
      <c r="Y86" s="37">
        <v>376348547.71784234</v>
      </c>
      <c r="Z86" s="37">
        <v>200813941.8131429</v>
      </c>
      <c r="AA86" s="37">
        <v>134733893.557423</v>
      </c>
      <c r="AB86" s="37">
        <v>225418866.28265288</v>
      </c>
      <c r="AC86" s="37">
        <v>354924983.69210696</v>
      </c>
      <c r="AD86" s="37">
        <v>479914488.82325107</v>
      </c>
      <c r="AE86" s="37">
        <v>949412973.17292643</v>
      </c>
      <c r="AF86" s="37">
        <v>997843537.41496599</v>
      </c>
      <c r="AG86" s="37">
        <v>945143358.87374151</v>
      </c>
      <c r="AH86" s="37">
        <v>879283843.41479254</v>
      </c>
      <c r="AI86" s="37">
        <v>993968473.1445564</v>
      </c>
      <c r="AJ86" s="37">
        <v>1119008152.173913</v>
      </c>
      <c r="AK86" s="37">
        <v>1104855835.2402744</v>
      </c>
      <c r="AL86" s="37">
        <v>1208400616.3328197</v>
      </c>
      <c r="AM86" s="37">
        <v>1375221757.3221757</v>
      </c>
      <c r="AN86" s="37">
        <v>1583728940.7839866</v>
      </c>
      <c r="AO86" s="37">
        <v>2226974923.5474005</v>
      </c>
      <c r="AP86" s="37">
        <v>2233493164.0625</v>
      </c>
      <c r="AQ86" s="37">
        <v>2533905276.8166089</v>
      </c>
      <c r="AR86" s="37">
        <v>2476240810.2025504</v>
      </c>
      <c r="AS86" s="37">
        <v>2431828408.8823633</v>
      </c>
      <c r="AT86" s="37">
        <v>2404094094.6530781</v>
      </c>
      <c r="AU86" s="37">
        <v>2627858783.4427061</v>
      </c>
      <c r="AV86" s="37">
        <v>3104789916.9358559</v>
      </c>
      <c r="AW86" s="37">
        <v>3490673151.7509723</v>
      </c>
      <c r="AX86" s="37">
        <v>3911596601.5668101</v>
      </c>
      <c r="AY86" s="37">
        <v>5141627932.3513365</v>
      </c>
      <c r="AZ86" s="37">
        <v>6072122968.3490162</v>
      </c>
      <c r="BA86" s="37">
        <v>7140126004.348237</v>
      </c>
      <c r="BB86" s="37">
        <v>7609396365.7013054</v>
      </c>
      <c r="BC86" s="37">
        <v>9490699300.6993027</v>
      </c>
      <c r="BD86" s="37">
        <v>14529869985.532028</v>
      </c>
      <c r="BE86" s="37">
        <v>16656634664.913145</v>
      </c>
      <c r="BF86" s="37">
        <v>16118921318.259813</v>
      </c>
      <c r="BG86" s="37">
        <v>15465492197.749086</v>
      </c>
      <c r="BH86" s="37">
        <v>15520745571.528563</v>
      </c>
      <c r="BI86" s="37">
        <v>17537473272.290142</v>
      </c>
      <c r="BJ86" s="37">
        <v>20801563774.27882</v>
      </c>
      <c r="BK86" s="37">
        <v>23118048350.162476</v>
      </c>
      <c r="BL86" s="37">
        <v>24098556292.406185</v>
      </c>
    </row>
    <row r="87" spans="1:64" hidden="1" x14ac:dyDescent="0.35">
      <c r="A87" s="37" t="s">
        <v>559</v>
      </c>
      <c r="B87" s="37" t="s">
        <v>560</v>
      </c>
      <c r="C87" s="37" t="s">
        <v>493</v>
      </c>
      <c r="D87" s="37" t="s">
        <v>494</v>
      </c>
    </row>
    <row r="88" spans="1:64" hidden="1" x14ac:dyDescent="0.35">
      <c r="A88" s="37" t="s">
        <v>118</v>
      </c>
      <c r="B88" s="37" t="s">
        <v>117</v>
      </c>
      <c r="C88" s="37" t="s">
        <v>493</v>
      </c>
      <c r="D88" s="37" t="s">
        <v>494</v>
      </c>
      <c r="AE88" s="37">
        <v>597773146.72381616</v>
      </c>
      <c r="AF88" s="37">
        <v>645766109.12602067</v>
      </c>
      <c r="AG88" s="37">
        <v>640721917.48918581</v>
      </c>
      <c r="AH88" s="37">
        <v>756205506.02772141</v>
      </c>
      <c r="AI88" s="37">
        <v>828657264.76825202</v>
      </c>
      <c r="AJ88" s="37">
        <v>914442808.06473005</v>
      </c>
      <c r="AK88" s="37">
        <v>817037843.902439</v>
      </c>
      <c r="AL88" s="37">
        <v>869557550.7064364</v>
      </c>
      <c r="AM88" s="37">
        <v>769761044.4398936</v>
      </c>
      <c r="AN88" s="37">
        <v>780076675.3076458</v>
      </c>
      <c r="AO88" s="37">
        <v>742664657.47011948</v>
      </c>
      <c r="AP88" s="37">
        <v>740150188.53282213</v>
      </c>
      <c r="AQ88" s="37">
        <v>763847002.61539245</v>
      </c>
      <c r="AR88" s="37">
        <v>749004814.03579378</v>
      </c>
      <c r="AS88" s="37">
        <v>734578521.2980932</v>
      </c>
      <c r="AT88" s="37">
        <v>809760047.95153511</v>
      </c>
      <c r="AU88" s="37">
        <v>780999308.07298779</v>
      </c>
      <c r="AV88" s="37">
        <v>894584161.41417503</v>
      </c>
      <c r="AW88" s="37">
        <v>902874206.94149506</v>
      </c>
      <c r="AX88" s="37">
        <v>1021679595.8810902</v>
      </c>
      <c r="AY88" s="37">
        <v>1005390515.5231853</v>
      </c>
      <c r="AZ88" s="37">
        <v>1479451797.5335369</v>
      </c>
      <c r="BA88" s="37">
        <v>1507080731.8440113</v>
      </c>
      <c r="BB88" s="37">
        <v>1512364199.5831275</v>
      </c>
      <c r="BC88" s="37">
        <v>2079424662.1287096</v>
      </c>
      <c r="BD88" s="37">
        <v>2212106788.6688967</v>
      </c>
      <c r="BE88" s="37">
        <v>2531048966.429038</v>
      </c>
      <c r="BF88" s="37">
        <v>2217341673.4293561</v>
      </c>
      <c r="BG88" s="37">
        <v>2342843821.0941052</v>
      </c>
      <c r="BH88" s="37">
        <v>1890478301.1438611</v>
      </c>
      <c r="BI88" s="37">
        <v>2513773150.2770791</v>
      </c>
      <c r="BJ88" s="37">
        <v>4585676730.9091759</v>
      </c>
      <c r="BK88" s="37">
        <v>5454778297.7306671</v>
      </c>
      <c r="BL88" s="37">
        <v>5745257343.686058</v>
      </c>
    </row>
    <row r="89" spans="1:64" hidden="1" x14ac:dyDescent="0.35">
      <c r="A89" s="37" t="s">
        <v>561</v>
      </c>
      <c r="B89" s="37" t="s">
        <v>119</v>
      </c>
      <c r="C89" s="37" t="s">
        <v>493</v>
      </c>
      <c r="D89" s="37" t="s">
        <v>494</v>
      </c>
      <c r="K89" s="37">
        <v>15991879.935039479</v>
      </c>
      <c r="L89" s="37">
        <v>18921647.687026646</v>
      </c>
      <c r="M89" s="37">
        <v>16460327.365237845</v>
      </c>
      <c r="N89" s="37">
        <v>18244947.919166707</v>
      </c>
      <c r="O89" s="37">
        <v>19763788.220611535</v>
      </c>
      <c r="P89" s="37">
        <v>18037817.580064245</v>
      </c>
      <c r="Q89" s="37">
        <v>19980662.569329932</v>
      </c>
      <c r="R89" s="37">
        <v>26392974.624060147</v>
      </c>
      <c r="S89" s="37">
        <v>37335203.693962239</v>
      </c>
      <c r="T89" s="37">
        <v>51496460.176991142</v>
      </c>
      <c r="U89" s="37">
        <v>46061463.809138708</v>
      </c>
      <c r="V89" s="37">
        <v>50729611.862189263</v>
      </c>
      <c r="W89" s="37">
        <v>57876732.03241118</v>
      </c>
      <c r="X89" s="37">
        <v>72406269.858080909</v>
      </c>
      <c r="Y89" s="37">
        <v>103028762.3474724</v>
      </c>
      <c r="Z89" s="37">
        <v>96171239.071450114</v>
      </c>
      <c r="AA89" s="37">
        <v>95785105.918322787</v>
      </c>
      <c r="AB89" s="37">
        <v>107765519.59372395</v>
      </c>
      <c r="AC89" s="37">
        <v>90664350.883066893</v>
      </c>
      <c r="AD89" s="37">
        <v>99013867.844577402</v>
      </c>
      <c r="AE89" s="37">
        <v>86555971.119133577</v>
      </c>
      <c r="AF89" s="37">
        <v>109029387.65124957</v>
      </c>
      <c r="AG89" s="37">
        <v>134311832.92588395</v>
      </c>
      <c r="AH89" s="37">
        <v>156436257.18656048</v>
      </c>
      <c r="AI89" s="37">
        <v>189941616.95646656</v>
      </c>
      <c r="AJ89" s="37">
        <v>203221078.42575949</v>
      </c>
      <c r="AK89" s="37">
        <v>218510077.90280697</v>
      </c>
      <c r="AL89" s="37">
        <v>212861713.3327482</v>
      </c>
      <c r="AM89" s="37">
        <v>158551983.96960908</v>
      </c>
      <c r="AN89" s="37">
        <v>186875884.03549764</v>
      </c>
      <c r="AO89" s="37">
        <v>184904421.67149797</v>
      </c>
      <c r="AP89" s="37">
        <v>184290229.6033411</v>
      </c>
      <c r="AQ89" s="37">
        <v>212639014.94865218</v>
      </c>
      <c r="AR89" s="37">
        <v>198771024.3876754</v>
      </c>
      <c r="AS89" s="37">
        <v>201981794.8637743</v>
      </c>
      <c r="AT89" s="37">
        <v>149998087.61283085</v>
      </c>
      <c r="AU89" s="37">
        <v>157033783.85163018</v>
      </c>
      <c r="AV89" s="37">
        <v>151438811.09689629</v>
      </c>
      <c r="AW89" s="37">
        <v>198101238.42411447</v>
      </c>
      <c r="AX89" s="37">
        <v>204546568.0270443</v>
      </c>
      <c r="AY89" s="37">
        <v>221729727.03335389</v>
      </c>
      <c r="AZ89" s="37">
        <v>230768612.25244638</v>
      </c>
      <c r="BA89" s="37">
        <v>226068383.77102071</v>
      </c>
      <c r="BB89" s="37">
        <v>228340664.45481977</v>
      </c>
      <c r="BC89" s="37">
        <v>226367271.16949877</v>
      </c>
      <c r="BD89" s="37">
        <v>237666106.61371624</v>
      </c>
      <c r="BE89" s="37">
        <v>280761041.36595887</v>
      </c>
      <c r="BF89" s="37">
        <v>263866331.45704943</v>
      </c>
      <c r="BG89" s="37">
        <v>243620156.71051687</v>
      </c>
      <c r="BH89" s="37">
        <v>220397779.83348751</v>
      </c>
      <c r="BI89" s="37">
        <v>241652873.69442382</v>
      </c>
      <c r="BJ89" s="37">
        <v>336932030.54087245</v>
      </c>
      <c r="BK89" s="37">
        <v>355036677.34270066</v>
      </c>
      <c r="BL89" s="37">
        <v>376419317.91735041</v>
      </c>
    </row>
    <row r="90" spans="1:64" hidden="1" x14ac:dyDescent="0.35">
      <c r="A90" s="37" t="s">
        <v>122</v>
      </c>
      <c r="B90" s="37" t="s">
        <v>121</v>
      </c>
      <c r="C90" s="37" t="s">
        <v>493</v>
      </c>
      <c r="D90" s="37" t="s">
        <v>494</v>
      </c>
      <c r="O90" s="37">
        <v>3149285.5140172616</v>
      </c>
      <c r="P90" s="37">
        <v>3265785.7140524439</v>
      </c>
      <c r="Q90" s="37">
        <v>3819957.142584289</v>
      </c>
      <c r="R90" s="37">
        <v>5415932.2033898309</v>
      </c>
      <c r="S90" s="37">
        <v>4956907.8947368423</v>
      </c>
      <c r="T90" s="37">
        <v>5650808.9831326688</v>
      </c>
      <c r="U90" s="37">
        <v>5925666.198742941</v>
      </c>
      <c r="V90" s="37">
        <v>10697300.675499706</v>
      </c>
      <c r="W90" s="37">
        <v>9487896.2536023054</v>
      </c>
      <c r="X90" s="37">
        <v>8620322.2563113999</v>
      </c>
      <c r="Y90" s="37">
        <v>14039269.955454094</v>
      </c>
      <c r="Z90" s="37">
        <v>17319393.939393938</v>
      </c>
      <c r="AA90" s="37">
        <v>12977443.53236047</v>
      </c>
      <c r="AB90" s="37">
        <v>9829616.6948084421</v>
      </c>
      <c r="AC90" s="37">
        <v>18557846.031608317</v>
      </c>
      <c r="AD90" s="37">
        <v>14037481.250219336</v>
      </c>
      <c r="AE90" s="37">
        <v>6817564.9611298516</v>
      </c>
      <c r="AF90" s="37">
        <v>19759984.496419955</v>
      </c>
      <c r="AG90" s="37">
        <v>20460063.620428495</v>
      </c>
      <c r="AH90" s="37">
        <v>18949946.551232662</v>
      </c>
      <c r="AI90" s="37">
        <v>24240037.932582889</v>
      </c>
      <c r="AJ90" s="37">
        <v>25670003.180169955</v>
      </c>
      <c r="AK90" s="37">
        <v>11094993.606785432</v>
      </c>
      <c r="AL90" s="37">
        <v>21009993.797797896</v>
      </c>
      <c r="AM90" s="37">
        <v>38769882.716902137</v>
      </c>
      <c r="AN90" s="37">
        <v>29630751.574149102</v>
      </c>
      <c r="AO90" s="37">
        <v>28460070.24116132</v>
      </c>
      <c r="AP90" s="37">
        <v>56440727.404931627</v>
      </c>
      <c r="AQ90" s="37">
        <v>29820103.438958909</v>
      </c>
      <c r="AR90" s="37">
        <v>55800081.565816805</v>
      </c>
      <c r="AS90" s="37">
        <v>80534492.510495082</v>
      </c>
      <c r="AT90" s="37">
        <v>83141785.868000105</v>
      </c>
      <c r="AU90" s="37">
        <v>74157869.530646279</v>
      </c>
      <c r="AV90" s="37">
        <v>88988426.193172991</v>
      </c>
      <c r="AW90" s="37">
        <v>98042211.322377622</v>
      </c>
      <c r="AX90" s="37">
        <v>94765920.441444695</v>
      </c>
      <c r="AY90" s="37">
        <v>76043478.35233447</v>
      </c>
      <c r="AZ90" s="37">
        <v>140527630.95628572</v>
      </c>
      <c r="BA90" s="37">
        <v>171639239.19614172</v>
      </c>
      <c r="BB90" s="37">
        <v>155846071.77294216</v>
      </c>
      <c r="BC90" s="37">
        <v>126560086.57781403</v>
      </c>
      <c r="BD90" s="37">
        <v>281998007.48559815</v>
      </c>
      <c r="BE90" s="37">
        <v>153100589.5671356</v>
      </c>
      <c r="BF90" s="37">
        <v>190931908.34750223</v>
      </c>
      <c r="BG90" s="37">
        <v>212887452.84831569</v>
      </c>
      <c r="BH90" s="37">
        <v>288598265.78600532</v>
      </c>
      <c r="BI90" s="37">
        <v>312319795.9151324</v>
      </c>
      <c r="BJ90" s="37">
        <v>374071499.71843064</v>
      </c>
      <c r="BK90" s="37">
        <v>369432111.04629004</v>
      </c>
      <c r="BL90" s="37">
        <v>314959863.3646456</v>
      </c>
    </row>
    <row r="91" spans="1:64" hidden="1" x14ac:dyDescent="0.35">
      <c r="A91" s="37" t="s">
        <v>562</v>
      </c>
      <c r="B91" s="37" t="s">
        <v>563</v>
      </c>
      <c r="C91" s="37" t="s">
        <v>493</v>
      </c>
      <c r="D91" s="37" t="s">
        <v>494</v>
      </c>
      <c r="AX91" s="37">
        <v>7183409023.0290709</v>
      </c>
      <c r="AY91" s="37">
        <v>8303800358.8134499</v>
      </c>
      <c r="AZ91" s="37">
        <v>11584326308.436136</v>
      </c>
      <c r="BA91" s="37">
        <v>17621714169.081966</v>
      </c>
      <c r="BB91" s="37">
        <v>11171995036.704792</v>
      </c>
      <c r="BC91" s="37">
        <v>13991010001.529928</v>
      </c>
      <c r="BD91" s="37">
        <v>16038364888.511074</v>
      </c>
      <c r="BE91" s="37">
        <v>16098338224.40346</v>
      </c>
      <c r="BF91" s="37">
        <v>14849115083.30843</v>
      </c>
      <c r="BG91" s="37">
        <v>14357209503.535442</v>
      </c>
      <c r="BH91" s="37">
        <v>7470701273.3340693</v>
      </c>
      <c r="BI91" s="37">
        <v>5779218083.663064</v>
      </c>
      <c r="BJ91" s="37">
        <v>7181837392.0424929</v>
      </c>
      <c r="BK91" s="37">
        <v>7809387582.7825003</v>
      </c>
      <c r="BL91" s="37">
        <v>6079488181.6521616</v>
      </c>
    </row>
    <row r="92" spans="1:64" hidden="1" x14ac:dyDescent="0.35">
      <c r="A92" s="37" t="s">
        <v>124</v>
      </c>
      <c r="B92" s="37" t="s">
        <v>123</v>
      </c>
      <c r="C92" s="37" t="s">
        <v>493</v>
      </c>
      <c r="D92" s="37" t="s">
        <v>494</v>
      </c>
      <c r="E92" s="37">
        <v>429350661.43936414</v>
      </c>
      <c r="F92" s="37">
        <v>470520074.73953527</v>
      </c>
      <c r="G92" s="37">
        <v>435291069.52742612</v>
      </c>
      <c r="H92" s="37">
        <v>534783250.41952986</v>
      </c>
      <c r="I92" s="37">
        <v>510005047.27592134</v>
      </c>
      <c r="J92" s="37">
        <v>588341197.37486207</v>
      </c>
      <c r="K92" s="37">
        <v>803143173.5059818</v>
      </c>
      <c r="L92" s="37">
        <v>834337698.88466907</v>
      </c>
      <c r="M92" s="37">
        <v>806033869.21996224</v>
      </c>
      <c r="N92" s="37">
        <v>893899660.59210372</v>
      </c>
      <c r="O92" s="37">
        <v>1035805681.8181819</v>
      </c>
      <c r="P92" s="37">
        <v>1190229545.4545455</v>
      </c>
      <c r="Q92" s="37">
        <v>1541631818.1818182</v>
      </c>
      <c r="R92" s="37">
        <v>2600729574.2232451</v>
      </c>
      <c r="S92" s="37">
        <v>3603867045.4545455</v>
      </c>
      <c r="T92" s="37">
        <v>4034030818.2784271</v>
      </c>
      <c r="U92" s="37">
        <v>4376562500</v>
      </c>
      <c r="V92" s="37">
        <v>5057519888.9916744</v>
      </c>
      <c r="W92" s="37">
        <v>6044091836.7346935</v>
      </c>
      <c r="X92" s="37">
        <v>8266960441.5823364</v>
      </c>
      <c r="Y92" s="37">
        <v>10981808153.477219</v>
      </c>
      <c r="Z92" s="37">
        <v>11196637146.371464</v>
      </c>
      <c r="AA92" s="37">
        <v>9399266326.530611</v>
      </c>
      <c r="AB92" s="37">
        <v>8143969040.2476778</v>
      </c>
      <c r="AC92" s="37">
        <v>8067825876.6626368</v>
      </c>
      <c r="AD92" s="37">
        <v>7715318776.2151489</v>
      </c>
      <c r="AE92" s="37">
        <v>9976099318.4031162</v>
      </c>
      <c r="AF92" s="37">
        <v>11898954705.586311</v>
      </c>
      <c r="AG92" s="37">
        <v>12441706461.686283</v>
      </c>
      <c r="AH92" s="37">
        <v>12624099454.469156</v>
      </c>
      <c r="AI92" s="37">
        <v>14466921969.045572</v>
      </c>
      <c r="AJ92" s="37">
        <v>14929959805.571135</v>
      </c>
      <c r="AK92" s="37">
        <v>17292882373.972115</v>
      </c>
      <c r="AL92" s="37">
        <v>15285243460.16647</v>
      </c>
      <c r="AM92" s="37">
        <v>16843840589.887642</v>
      </c>
      <c r="AN92" s="37">
        <v>19745092366.52449</v>
      </c>
      <c r="AO92" s="37">
        <v>20839186296.71574</v>
      </c>
      <c r="AP92" s="37">
        <v>23223405590.914764</v>
      </c>
      <c r="AQ92" s="37">
        <v>23536857604.058575</v>
      </c>
      <c r="AR92" s="37">
        <v>27447755167.270405</v>
      </c>
      <c r="AS92" s="37">
        <v>30865641238.253181</v>
      </c>
      <c r="AT92" s="37">
        <v>31036299328.859062</v>
      </c>
      <c r="AU92" s="37">
        <v>30939794466.403164</v>
      </c>
      <c r="AV92" s="37">
        <v>37446013995.485329</v>
      </c>
      <c r="AW92" s="37">
        <v>49807418301.465111</v>
      </c>
      <c r="AX92" s="37">
        <v>52808084317.870911</v>
      </c>
      <c r="AY92" s="37">
        <v>57872321666.039391</v>
      </c>
      <c r="AZ92" s="37">
        <v>71726594579.797424</v>
      </c>
      <c r="BA92" s="37">
        <v>82807605390.361801</v>
      </c>
      <c r="BB92" s="37">
        <v>62641263962.211723</v>
      </c>
      <c r="BC92" s="37">
        <v>66165509706.861229</v>
      </c>
      <c r="BD92" s="37">
        <v>73490370904.726059</v>
      </c>
      <c r="BE92" s="37">
        <v>70468159317.305084</v>
      </c>
      <c r="BF92" s="37">
        <v>72806344158.889526</v>
      </c>
      <c r="BG92" s="37">
        <v>76733682179.243256</v>
      </c>
      <c r="BH92" s="37">
        <v>62031002052.250313</v>
      </c>
      <c r="BI92" s="37">
        <v>58691179423.852531</v>
      </c>
      <c r="BJ92" s="37">
        <v>67164628150.853294</v>
      </c>
      <c r="BK92" s="37">
        <v>78811715106.388489</v>
      </c>
      <c r="BL92" s="37">
        <v>78038964596.302612</v>
      </c>
    </row>
    <row r="93" spans="1:64" hidden="1" x14ac:dyDescent="0.35">
      <c r="A93" s="37" t="s">
        <v>126</v>
      </c>
      <c r="B93" s="37" t="s">
        <v>125</v>
      </c>
      <c r="C93" s="37" t="s">
        <v>493</v>
      </c>
      <c r="D93" s="37" t="s">
        <v>494</v>
      </c>
      <c r="V93" s="37">
        <v>27000000</v>
      </c>
      <c r="W93" s="37">
        <v>34000000</v>
      </c>
      <c r="X93" s="37">
        <v>40296296.296296291</v>
      </c>
      <c r="Y93" s="37">
        <v>39592592.59259259</v>
      </c>
      <c r="Z93" s="37">
        <v>39296296.296296291</v>
      </c>
      <c r="AA93" s="37">
        <v>38296296.296296291</v>
      </c>
      <c r="AB93" s="37">
        <v>39000000</v>
      </c>
      <c r="AC93" s="37">
        <v>41777777.777777784</v>
      </c>
      <c r="AD93" s="37">
        <v>55185185.185185179</v>
      </c>
      <c r="AE93" s="37">
        <v>75888888.888888881</v>
      </c>
      <c r="AF93" s="37">
        <v>79777777.777777776</v>
      </c>
      <c r="AG93" s="37">
        <v>86185185.185185164</v>
      </c>
      <c r="AH93" s="37">
        <v>85333333.333333343</v>
      </c>
      <c r="AI93" s="37">
        <v>93092592.592592582</v>
      </c>
      <c r="AJ93" s="37">
        <v>97548148.148148134</v>
      </c>
      <c r="AK93" s="37">
        <v>99566666.666666657</v>
      </c>
      <c r="AL93" s="37">
        <v>110425925.92592593</v>
      </c>
      <c r="AM93" s="37">
        <v>126766666.66666666</v>
      </c>
      <c r="AN93" s="37">
        <v>123799999.99999999</v>
      </c>
      <c r="AO93" s="37">
        <v>131599999.99999999</v>
      </c>
      <c r="AP93" s="37">
        <v>138940740.74074075</v>
      </c>
      <c r="AQ93" s="37">
        <v>165718518.51851851</v>
      </c>
      <c r="AR93" s="37">
        <v>218037037.03703701</v>
      </c>
      <c r="AS93" s="37">
        <v>235727407.4074074</v>
      </c>
      <c r="AT93" s="37">
        <v>197133111.11111113</v>
      </c>
      <c r="AU93" s="37">
        <v>172622222.22222221</v>
      </c>
      <c r="AV93" s="37">
        <v>179535555.55555555</v>
      </c>
      <c r="AW93" s="37">
        <v>197736925.92592588</v>
      </c>
      <c r="AX93" s="37">
        <v>148871259.25925925</v>
      </c>
      <c r="AY93" s="37">
        <v>162306481.48148149</v>
      </c>
      <c r="AZ93" s="37">
        <v>209545888.88888887</v>
      </c>
      <c r="BA93" s="37">
        <v>207800814.81481481</v>
      </c>
      <c r="BB93" s="37">
        <v>187237296.2962963</v>
      </c>
      <c r="BC93" s="37">
        <v>183762222.22222224</v>
      </c>
      <c r="BD93" s="37">
        <v>196181925.92592588</v>
      </c>
      <c r="BE93" s="37">
        <v>206490962.96296299</v>
      </c>
      <c r="BF93" s="37">
        <v>214246185.18518516</v>
      </c>
      <c r="BG93" s="37">
        <v>478569888.88888884</v>
      </c>
      <c r="BH93" s="37">
        <v>510778333.33333331</v>
      </c>
      <c r="BI93" s="37">
        <v>523548185.18518513</v>
      </c>
      <c r="BJ93" s="37">
        <v>578210481.48148131</v>
      </c>
      <c r="BK93" s="37">
        <v>642916518.51851857</v>
      </c>
      <c r="BL93" s="37">
        <v>669952185.18518519</v>
      </c>
    </row>
    <row r="94" spans="1:64" hidden="1" x14ac:dyDescent="0.35">
      <c r="A94" s="37" t="s">
        <v>564</v>
      </c>
      <c r="B94" s="37" t="s">
        <v>565</v>
      </c>
      <c r="C94" s="37" t="s">
        <v>493</v>
      </c>
      <c r="D94" s="37" t="s">
        <v>494</v>
      </c>
      <c r="AV94" s="37">
        <v>589143403.61582947</v>
      </c>
      <c r="AW94" s="37">
        <v>715995393.16653037</v>
      </c>
      <c r="AX94" s="37">
        <v>759542430.25563204</v>
      </c>
      <c r="AY94" s="37">
        <v>761014327.03302634</v>
      </c>
      <c r="AZ94" s="37">
        <v>814482796.62729394</v>
      </c>
      <c r="BA94" s="37">
        <v>924148212.07900965</v>
      </c>
      <c r="BB94" s="37">
        <v>777481393.04967451</v>
      </c>
      <c r="BC94" s="37">
        <v>852474173.64556098</v>
      </c>
      <c r="BD94" s="37">
        <v>1020042095.8518823</v>
      </c>
      <c r="BE94" s="37">
        <v>978938282.26154506</v>
      </c>
      <c r="BF94" s="37">
        <v>1012250057.8672794</v>
      </c>
      <c r="BG94" s="37">
        <v>1093416481.0690424</v>
      </c>
      <c r="BH94" s="37">
        <v>939163780.67450488</v>
      </c>
      <c r="BI94" s="37">
        <v>1103569677.7931278</v>
      </c>
      <c r="BJ94" s="37">
        <v>1156128367.8383741</v>
      </c>
      <c r="BK94" s="37">
        <v>1245985493.934691</v>
      </c>
    </row>
    <row r="95" spans="1:64" hidden="1" x14ac:dyDescent="0.35">
      <c r="A95" s="37" t="s">
        <v>128</v>
      </c>
      <c r="B95" s="37" t="s">
        <v>127</v>
      </c>
      <c r="C95" s="37" t="s">
        <v>493</v>
      </c>
      <c r="D95" s="37" t="s">
        <v>494</v>
      </c>
      <c r="E95" s="37">
        <v>131900000.00000001</v>
      </c>
      <c r="F95" s="37">
        <v>128699999.99999997</v>
      </c>
      <c r="G95" s="37">
        <v>134800000</v>
      </c>
      <c r="H95" s="37">
        <v>180400000</v>
      </c>
      <c r="I95" s="37">
        <v>199900000.00000003</v>
      </c>
      <c r="J95" s="37">
        <v>223500000</v>
      </c>
      <c r="K95" s="37">
        <v>263399999.99999997</v>
      </c>
      <c r="L95" s="37">
        <v>235599999.99999997</v>
      </c>
      <c r="M95" s="37">
        <v>269500000</v>
      </c>
      <c r="N95" s="37">
        <v>305399999.99999994</v>
      </c>
      <c r="O95" s="37">
        <v>353600000</v>
      </c>
      <c r="P95" s="37">
        <v>343100000</v>
      </c>
      <c r="Q95" s="37">
        <v>397300000</v>
      </c>
      <c r="R95" s="37">
        <v>536500000</v>
      </c>
      <c r="S95" s="37">
        <v>708400000</v>
      </c>
      <c r="T95" s="37">
        <v>792000000</v>
      </c>
      <c r="U95" s="37">
        <v>941700000.00000012</v>
      </c>
      <c r="V95" s="37">
        <v>1340300000</v>
      </c>
      <c r="W95" s="37">
        <v>1303700000</v>
      </c>
      <c r="X95" s="37">
        <v>1473600000</v>
      </c>
      <c r="Y95" s="37">
        <v>1748000000</v>
      </c>
      <c r="Z95" s="37">
        <v>1471000099.9999998</v>
      </c>
      <c r="AA95" s="37">
        <v>1288999900</v>
      </c>
      <c r="AB95" s="37">
        <v>1176000000</v>
      </c>
      <c r="AC95" s="37">
        <v>1231300000</v>
      </c>
      <c r="AD95" s="37">
        <v>1161565304.347826</v>
      </c>
      <c r="AE95" s="37">
        <v>1160867534.2465756</v>
      </c>
      <c r="AF95" s="37">
        <v>1122800040.0000002</v>
      </c>
      <c r="AG95" s="37">
        <v>1262786259.5419848</v>
      </c>
      <c r="AH95" s="37">
        <v>1455681818.181818</v>
      </c>
      <c r="AI95" s="37">
        <v>1608631682.1971555</v>
      </c>
      <c r="AJ95" s="37">
        <v>1688639662.7493091</v>
      </c>
      <c r="AK95" s="37">
        <v>1886241441.9989941</v>
      </c>
      <c r="AL95" s="37">
        <v>2018135358.6258297</v>
      </c>
      <c r="AM95" s="37">
        <v>2274655724.0228128</v>
      </c>
      <c r="AN95" s="37">
        <v>2822490792.6892233</v>
      </c>
      <c r="AO95" s="37">
        <v>2791706609.5350666</v>
      </c>
      <c r="AP95" s="37">
        <v>3194396325.6757426</v>
      </c>
      <c r="AQ95" s="37">
        <v>3524472507.1937947</v>
      </c>
      <c r="AR95" s="37">
        <v>3481400349.3426132</v>
      </c>
      <c r="AS95" s="37">
        <v>3895385279.2662816</v>
      </c>
      <c r="AT95" s="37">
        <v>5275584493.4212189</v>
      </c>
      <c r="AU95" s="37">
        <v>5463975082.1432686</v>
      </c>
      <c r="AV95" s="37">
        <v>5648926179.6521807</v>
      </c>
      <c r="AW95" s="37">
        <v>6464752708.7396965</v>
      </c>
      <c r="AX95" s="37">
        <v>6817724662.36131</v>
      </c>
      <c r="AY95" s="37">
        <v>7537173335.4378767</v>
      </c>
      <c r="AZ95" s="37">
        <v>8721105938.7747135</v>
      </c>
      <c r="BA95" s="37">
        <v>9673843690.4761906</v>
      </c>
      <c r="BB95" s="37">
        <v>9046785507.7435799</v>
      </c>
      <c r="BC95" s="37">
        <v>10667583174.067362</v>
      </c>
      <c r="BD95" s="37">
        <v>12688288796.978962</v>
      </c>
      <c r="BE95" s="37">
        <v>12530952103.758171</v>
      </c>
      <c r="BF95" s="37">
        <v>11658261378.678341</v>
      </c>
      <c r="BG95" s="37">
        <v>12579635808.696102</v>
      </c>
      <c r="BH95" s="37">
        <v>12331463395.516539</v>
      </c>
      <c r="BI95" s="37">
        <v>12387113909.393547</v>
      </c>
      <c r="BJ95" s="37">
        <v>13252465466.323711</v>
      </c>
      <c r="BK95" s="37">
        <v>13323208187.041174</v>
      </c>
      <c r="BL95" s="37">
        <v>13574693569.971548</v>
      </c>
    </row>
    <row r="96" spans="1:64" hidden="1" x14ac:dyDescent="0.35">
      <c r="A96" s="37" t="s">
        <v>566</v>
      </c>
      <c r="B96" s="37" t="s">
        <v>567</v>
      </c>
      <c r="C96" s="37" t="s">
        <v>493</v>
      </c>
      <c r="D96" s="37" t="s">
        <v>494</v>
      </c>
      <c r="AU96" s="37">
        <v>722000000</v>
      </c>
      <c r="AV96" s="37">
        <v>631000000</v>
      </c>
      <c r="AW96" s="37">
        <v>846000000</v>
      </c>
      <c r="AX96" s="37">
        <v>956000000</v>
      </c>
      <c r="AY96" s="37">
        <v>1006000000</v>
      </c>
      <c r="AZ96" s="37">
        <v>1005000000</v>
      </c>
      <c r="BA96" s="37">
        <v>973000000</v>
      </c>
      <c r="BB96" s="37">
        <v>838000000</v>
      </c>
      <c r="BC96" s="37">
        <v>846000000</v>
      </c>
      <c r="BD96" s="37">
        <v>928000000</v>
      </c>
      <c r="BE96" s="37">
        <v>1004000000</v>
      </c>
      <c r="BF96" s="37">
        <v>1053000000</v>
      </c>
      <c r="BG96" s="37">
        <v>1058000000</v>
      </c>
      <c r="BH96" s="37">
        <v>1048000000</v>
      </c>
      <c r="BI96" s="37">
        <v>1123000000</v>
      </c>
      <c r="BJ96" s="37">
        <v>1129000000</v>
      </c>
      <c r="BK96" s="37">
        <v>1165000000</v>
      </c>
    </row>
    <row r="97" spans="1:64" hidden="1" x14ac:dyDescent="0.35">
      <c r="A97" s="37" t="s">
        <v>130</v>
      </c>
      <c r="B97" s="37" t="s">
        <v>129</v>
      </c>
      <c r="C97" s="37" t="s">
        <v>493</v>
      </c>
      <c r="D97" s="37" t="s">
        <v>494</v>
      </c>
      <c r="E97" s="37">
        <v>82949308.755760357</v>
      </c>
      <c r="F97" s="37">
        <v>96774193.548387125</v>
      </c>
      <c r="G97" s="37">
        <v>110424079.799335</v>
      </c>
      <c r="H97" s="37">
        <v>110599078.34101383</v>
      </c>
      <c r="I97" s="37">
        <v>111240739.66050284</v>
      </c>
      <c r="J97" s="37">
        <v>117823529.41176471</v>
      </c>
      <c r="K97" s="37">
        <v>125764705.88235295</v>
      </c>
      <c r="L97" s="37">
        <v>143705882.35294119</v>
      </c>
      <c r="M97" s="37">
        <v>133800000.00000001</v>
      </c>
      <c r="N97" s="37">
        <v>147699999.99999997</v>
      </c>
      <c r="O97" s="37">
        <v>151199999.99999997</v>
      </c>
      <c r="P97" s="37">
        <v>164750000</v>
      </c>
      <c r="Q97" s="37">
        <v>163999999.99999997</v>
      </c>
      <c r="R97" s="37">
        <v>160238095.23809522</v>
      </c>
      <c r="S97" s="37">
        <v>296590909.09090906</v>
      </c>
      <c r="T97" s="37">
        <v>370500000.00000006</v>
      </c>
      <c r="U97" s="37">
        <v>300280000</v>
      </c>
      <c r="V97" s="37">
        <v>284359999.99999994</v>
      </c>
      <c r="W97" s="37">
        <v>319880000</v>
      </c>
      <c r="X97" s="37">
        <v>317240000</v>
      </c>
      <c r="Y97" s="37">
        <v>490319960</v>
      </c>
      <c r="Z97" s="37">
        <v>393107142.85714287</v>
      </c>
      <c r="AA97" s="37">
        <v>254400000</v>
      </c>
      <c r="AB97" s="37">
        <v>224500000</v>
      </c>
      <c r="AC97" s="37">
        <v>193263157.89473686</v>
      </c>
      <c r="AD97" s="37">
        <v>218069767.4418605</v>
      </c>
      <c r="AE97" s="37">
        <v>233674418.60465118</v>
      </c>
      <c r="AF97" s="37">
        <v>282142846.93877542</v>
      </c>
      <c r="AG97" s="37">
        <v>263299989.99999994</v>
      </c>
      <c r="AH97" s="37">
        <v>251948536.7647059</v>
      </c>
      <c r="AI97" s="37">
        <v>248683534.17721519</v>
      </c>
      <c r="AJ97" s="37">
        <v>356599994.63327366</v>
      </c>
      <c r="AK97" s="37">
        <v>469762447.64188653</v>
      </c>
      <c r="AL97" s="37">
        <v>519140473.1182797</v>
      </c>
      <c r="AM97" s="37">
        <v>567658924.07809103</v>
      </c>
      <c r="AN97" s="37">
        <v>629152003.52112675</v>
      </c>
      <c r="AO97" s="37">
        <v>723896874.64387453</v>
      </c>
      <c r="AP97" s="37">
        <v>746591431.23994911</v>
      </c>
      <c r="AQ97" s="37">
        <v>688346951.54764509</v>
      </c>
      <c r="AR97" s="37">
        <v>670497421.31934071</v>
      </c>
      <c r="AS97" s="37">
        <v>684731124.26684201</v>
      </c>
      <c r="AT97" s="37">
        <v>661420532.04983115</v>
      </c>
      <c r="AU97" s="37">
        <v>670242444.60178852</v>
      </c>
      <c r="AV97" s="37">
        <v>666355283.18537974</v>
      </c>
      <c r="AW97" s="37">
        <v>752856480.46594298</v>
      </c>
      <c r="AX97" s="37">
        <v>698037583.98999369</v>
      </c>
      <c r="AY97" s="37">
        <v>734648328.59862435</v>
      </c>
      <c r="AZ97" s="37">
        <v>891598429.82366395</v>
      </c>
      <c r="BA97" s="37">
        <v>1015030449.3420281</v>
      </c>
      <c r="BB97" s="37">
        <v>1008663888.2078942</v>
      </c>
      <c r="BC97" s="37">
        <v>880542615.7875973</v>
      </c>
      <c r="BD97" s="37">
        <v>1119677478.647665</v>
      </c>
      <c r="BE97" s="37">
        <v>1415518723.7317984</v>
      </c>
      <c r="BF97" s="37">
        <v>1375322672.2078812</v>
      </c>
      <c r="BG97" s="37">
        <v>1167475582.3708689</v>
      </c>
      <c r="BH97" s="37">
        <v>1151257142.8571429</v>
      </c>
      <c r="BI97" s="37">
        <v>1440631961.2590799</v>
      </c>
      <c r="BJ97" s="37">
        <v>1437329782.0823243</v>
      </c>
      <c r="BK97" s="37">
        <v>1375798383.0861938</v>
      </c>
      <c r="BL97" s="37">
        <v>1413126139.0887289</v>
      </c>
    </row>
    <row r="98" spans="1:64" hidden="1" x14ac:dyDescent="0.35">
      <c r="A98" s="37" t="s">
        <v>568</v>
      </c>
      <c r="B98" s="37" t="s">
        <v>569</v>
      </c>
      <c r="C98" s="37" t="s">
        <v>493</v>
      </c>
      <c r="D98" s="37" t="s">
        <v>494</v>
      </c>
      <c r="O98" s="37">
        <v>315105667467.50964</v>
      </c>
      <c r="P98" s="37">
        <v>354137006339.91614</v>
      </c>
      <c r="Q98" s="37">
        <v>420040083869.06909</v>
      </c>
      <c r="R98" s="37">
        <v>568684563355.84619</v>
      </c>
      <c r="S98" s="37">
        <v>766039553365.2384</v>
      </c>
      <c r="T98" s="37">
        <v>824849889049.00671</v>
      </c>
      <c r="U98" s="37">
        <v>914965503085.18286</v>
      </c>
      <c r="V98" s="37">
        <v>1039286794521.2356</v>
      </c>
      <c r="W98" s="37">
        <v>1230735838473.3748</v>
      </c>
      <c r="X98" s="37">
        <v>1531003389959.1799</v>
      </c>
      <c r="Y98" s="37">
        <v>1845144982633.7563</v>
      </c>
      <c r="Z98" s="37">
        <v>1858548610778.6067</v>
      </c>
      <c r="AA98" s="37">
        <v>1732880916819.1775</v>
      </c>
      <c r="AB98" s="37">
        <v>1695745081845.4219</v>
      </c>
      <c r="AC98" s="37">
        <v>1795609849114.8896</v>
      </c>
      <c r="AD98" s="37">
        <v>1833841663159.7654</v>
      </c>
      <c r="AE98" s="37">
        <v>2119606949001.1462</v>
      </c>
      <c r="AF98" s="37">
        <v>2505218241398.2036</v>
      </c>
      <c r="AG98" s="37">
        <v>2882380535299.9712</v>
      </c>
      <c r="AH98" s="37">
        <v>3116614378661.1411</v>
      </c>
      <c r="AI98" s="37">
        <v>3615094799012.6299</v>
      </c>
      <c r="AJ98" s="37">
        <v>3793625225848.2402</v>
      </c>
      <c r="AK98" s="37">
        <v>4099194180341.8726</v>
      </c>
      <c r="AL98" s="37">
        <v>4043692963531.2534</v>
      </c>
      <c r="AM98" s="37">
        <v>4509646335967.1533</v>
      </c>
      <c r="AN98" s="37">
        <v>5349497660726.124</v>
      </c>
      <c r="AO98" s="37">
        <v>5556349269089.9756</v>
      </c>
      <c r="AP98" s="37">
        <v>5715086429050.9375</v>
      </c>
      <c r="AQ98" s="37">
        <v>5695167143401.3213</v>
      </c>
      <c r="AR98" s="37">
        <v>5878798205217.7324</v>
      </c>
      <c r="AS98" s="37">
        <v>6391593250089.9443</v>
      </c>
      <c r="AT98" s="37">
        <v>6179641611445.8799</v>
      </c>
      <c r="AU98" s="37">
        <v>6427980936826.8096</v>
      </c>
      <c r="AV98" s="37">
        <v>7412664869681.208</v>
      </c>
      <c r="AW98" s="37">
        <v>8876443148151.9824</v>
      </c>
      <c r="AX98" s="37">
        <v>9861970860412.9531</v>
      </c>
      <c r="AY98" s="37">
        <v>11158470665199.326</v>
      </c>
      <c r="AZ98" s="37">
        <v>12846671184741.535</v>
      </c>
      <c r="BA98" s="37">
        <v>14360478971557.258</v>
      </c>
      <c r="BB98" s="37">
        <v>11606510473973.994</v>
      </c>
      <c r="BC98" s="37">
        <v>13447812124155.451</v>
      </c>
      <c r="BD98" s="37">
        <v>15761536558676.182</v>
      </c>
      <c r="BE98" s="37">
        <v>15807635700132.035</v>
      </c>
      <c r="BF98" s="37">
        <v>16288910320547.156</v>
      </c>
      <c r="BG98" s="37">
        <v>16680297057804.234</v>
      </c>
      <c r="BH98" s="37">
        <v>14948038393638.99</v>
      </c>
      <c r="BI98" s="37">
        <v>14799997148710.342</v>
      </c>
      <c r="BJ98" s="37">
        <v>16118094993610.92</v>
      </c>
      <c r="BK98" s="37">
        <v>17523416081786.773</v>
      </c>
      <c r="BL98" s="37">
        <v>17176768895710.689</v>
      </c>
    </row>
    <row r="99" spans="1:64" hidden="1" x14ac:dyDescent="0.35">
      <c r="A99" s="37" t="s">
        <v>570</v>
      </c>
      <c r="B99" s="37" t="s">
        <v>131</v>
      </c>
      <c r="C99" s="37" t="s">
        <v>493</v>
      </c>
      <c r="D99" s="37" t="s">
        <v>494</v>
      </c>
      <c r="E99" s="37">
        <v>0</v>
      </c>
      <c r="F99" s="37">
        <v>1149077545.5659082</v>
      </c>
      <c r="G99" s="37">
        <v>1263224321.6155016</v>
      </c>
      <c r="H99" s="37">
        <v>1414306395.9315491</v>
      </c>
      <c r="I99" s="37">
        <v>1609005531.0145142</v>
      </c>
      <c r="J99" s="37">
        <v>1675916230.366492</v>
      </c>
      <c r="K99" s="37">
        <v>1889960077.4045086</v>
      </c>
      <c r="L99" s="37">
        <v>2170856894.3018703</v>
      </c>
      <c r="M99" s="37">
        <v>2451069004.617837</v>
      </c>
      <c r="N99" s="37">
        <v>3029243796.7703819</v>
      </c>
      <c r="O99" s="37">
        <v>3541855147.7966213</v>
      </c>
      <c r="P99" s="37">
        <v>3999563824.2547274</v>
      </c>
      <c r="Q99" s="37">
        <v>4818662034.2468185</v>
      </c>
      <c r="R99" s="37">
        <v>6859419022.6367435</v>
      </c>
      <c r="S99" s="37">
        <v>8133794419.2702122</v>
      </c>
      <c r="T99" s="37">
        <v>8380004863.0248013</v>
      </c>
      <c r="U99" s="37">
        <v>11516881422.280216</v>
      </c>
      <c r="V99" s="37">
        <v>13104032604.032604</v>
      </c>
      <c r="W99" s="37">
        <v>15674787027.350172</v>
      </c>
      <c r="X99" s="37">
        <v>20190497131.548965</v>
      </c>
      <c r="Y99" s="37">
        <v>25613432205.94442</v>
      </c>
      <c r="Z99" s="37">
        <v>28115506414.041115</v>
      </c>
      <c r="AA99" s="37">
        <v>27405229081.203976</v>
      </c>
      <c r="AB99" s="37">
        <v>28132742388.371964</v>
      </c>
      <c r="AC99" s="37">
        <v>34837426451.777946</v>
      </c>
      <c r="AD99" s="37">
        <v>37098885865.379677</v>
      </c>
      <c r="AE99" s="37">
        <v>43008342624.274345</v>
      </c>
      <c r="AF99" s="37">
        <v>57087313901.747818</v>
      </c>
      <c r="AG99" s="37">
        <v>71728414040.481674</v>
      </c>
      <c r="AH99" s="37">
        <v>81399120501.544891</v>
      </c>
      <c r="AI99" s="37">
        <v>90213099180.980255</v>
      </c>
      <c r="AJ99" s="37">
        <v>106157607576.69342</v>
      </c>
      <c r="AK99" s="37">
        <v>127907138981.4743</v>
      </c>
      <c r="AL99" s="37">
        <v>144855214850.81958</v>
      </c>
      <c r="AM99" s="37">
        <v>162013741524.76581</v>
      </c>
      <c r="AN99" s="37">
        <v>182564440652.55048</v>
      </c>
      <c r="AO99" s="37">
        <v>194351137142.33997</v>
      </c>
      <c r="AP99" s="37">
        <v>204029268544.71008</v>
      </c>
      <c r="AQ99" s="37">
        <v>187184486075.42639</v>
      </c>
      <c r="AR99" s="37">
        <v>186851434096.0361</v>
      </c>
      <c r="AS99" s="37">
        <v>216355888694.93787</v>
      </c>
      <c r="AT99" s="37">
        <v>207975842437.29803</v>
      </c>
      <c r="AU99" s="37">
        <v>219708676864.68607</v>
      </c>
      <c r="AV99" s="37">
        <v>243329095392.20218</v>
      </c>
      <c r="AW99" s="37">
        <v>283708654340.01025</v>
      </c>
      <c r="AX99" s="37">
        <v>322201406657.83752</v>
      </c>
      <c r="AY99" s="37">
        <v>358400448003.29559</v>
      </c>
      <c r="AZ99" s="37">
        <v>394443817776.29657</v>
      </c>
      <c r="BA99" s="37">
        <v>424120177736.68256</v>
      </c>
      <c r="BB99" s="37">
        <v>381291699992.25983</v>
      </c>
      <c r="BC99" s="37">
        <v>469444859187.56116</v>
      </c>
      <c r="BD99" s="37">
        <v>528967240493.31964</v>
      </c>
      <c r="BE99" s="37">
        <v>566884508277.03564</v>
      </c>
      <c r="BF99" s="37">
        <v>610972021660.64978</v>
      </c>
      <c r="BG99" s="37">
        <v>621071949033.41455</v>
      </c>
      <c r="BH99" s="37">
        <v>606075105136.87146</v>
      </c>
      <c r="BI99" s="37">
        <v>600021385414.11694</v>
      </c>
      <c r="BJ99" s="37">
        <v>644673433249.49963</v>
      </c>
      <c r="BK99" s="37">
        <v>681282515787.45935</v>
      </c>
      <c r="BL99" s="37">
        <v>648960553350.60425</v>
      </c>
    </row>
    <row r="100" spans="1:64" hidden="1" x14ac:dyDescent="0.35">
      <c r="A100" s="37" t="s">
        <v>134</v>
      </c>
      <c r="B100" s="37" t="s">
        <v>133</v>
      </c>
      <c r="C100" s="37" t="s">
        <v>493</v>
      </c>
      <c r="D100" s="37" t="s">
        <v>494</v>
      </c>
      <c r="E100" s="37">
        <v>71800000</v>
      </c>
      <c r="F100" s="37">
        <v>79500000</v>
      </c>
      <c r="G100" s="37">
        <v>87200000</v>
      </c>
      <c r="H100" s="37">
        <v>90600000</v>
      </c>
      <c r="I100" s="37">
        <v>102700000</v>
      </c>
      <c r="J100" s="37">
        <v>138700000</v>
      </c>
      <c r="K100" s="37">
        <v>157400000</v>
      </c>
      <c r="L100" s="37">
        <v>170600000</v>
      </c>
      <c r="M100" s="37">
        <v>196699999.99999997</v>
      </c>
      <c r="N100" s="37">
        <v>186900000</v>
      </c>
      <c r="O100" s="37">
        <v>201800000.00000003</v>
      </c>
      <c r="P100" s="37">
        <v>217000000</v>
      </c>
      <c r="Q100" s="37">
        <v>235000000</v>
      </c>
      <c r="R100" s="37">
        <v>294000000</v>
      </c>
      <c r="S100" s="37">
        <v>332500000</v>
      </c>
      <c r="T100" s="37">
        <v>345000000</v>
      </c>
      <c r="U100" s="37">
        <v>454500000</v>
      </c>
      <c r="V100" s="37">
        <v>581500050</v>
      </c>
      <c r="W100" s="37">
        <v>960859350.82261002</v>
      </c>
      <c r="X100" s="37">
        <v>1168036044.660435</v>
      </c>
      <c r="Y100" s="37">
        <v>1315331102.7378249</v>
      </c>
      <c r="Z100" s="37">
        <v>1227917680.4208701</v>
      </c>
      <c r="AA100" s="37">
        <v>1066168434.401305</v>
      </c>
      <c r="AB100" s="37">
        <v>1108154408.8999999</v>
      </c>
      <c r="AC100" s="37">
        <v>1174230696.6356499</v>
      </c>
      <c r="AD100" s="37">
        <v>1257514350.96913</v>
      </c>
      <c r="AE100" s="37">
        <v>1393796694.4239097</v>
      </c>
      <c r="AF100" s="37">
        <v>1312577924.082175</v>
      </c>
      <c r="AG100" s="37">
        <v>1436852036.5978711</v>
      </c>
      <c r="AH100" s="37">
        <v>1520893864.2602692</v>
      </c>
      <c r="AI100" s="37">
        <v>1561384393.2346449</v>
      </c>
      <c r="AJ100" s="37">
        <v>1573527394.8125715</v>
      </c>
      <c r="AK100" s="37">
        <v>1651611360.7013588</v>
      </c>
      <c r="AL100" s="37">
        <v>1811810868.4642656</v>
      </c>
      <c r="AM100" s="37">
        <v>2066441596.8984876</v>
      </c>
      <c r="AN100" s="37">
        <v>2590041814.3899894</v>
      </c>
      <c r="AO100" s="37">
        <v>2855718826.0135131</v>
      </c>
      <c r="AP100" s="37">
        <v>3270298692.0152092</v>
      </c>
      <c r="AQ100" s="37">
        <v>3679525531.7577548</v>
      </c>
      <c r="AR100" s="37">
        <v>3395137944.2508712</v>
      </c>
      <c r="AS100" s="37">
        <v>3833918331.1909308</v>
      </c>
      <c r="AT100" s="37">
        <v>3887472606.1093965</v>
      </c>
      <c r="AU100" s="37">
        <v>4099844097.057107</v>
      </c>
      <c r="AV100" s="37">
        <v>4403400476.4998922</v>
      </c>
      <c r="AW100" s="37">
        <v>5124949759.3882046</v>
      </c>
      <c r="AX100" s="37">
        <v>5707066081.3357334</v>
      </c>
      <c r="AY100" s="37">
        <v>6077299865.4557686</v>
      </c>
      <c r="AZ100" s="37">
        <v>6568499666.2654839</v>
      </c>
      <c r="BA100" s="37">
        <v>7077609446.1873159</v>
      </c>
      <c r="BB100" s="37">
        <v>5766473847.7171335</v>
      </c>
      <c r="BC100" s="37">
        <v>7247910834.025753</v>
      </c>
      <c r="BD100" s="37">
        <v>9077897775.0289421</v>
      </c>
      <c r="BE100" s="37">
        <v>9431576950.2927876</v>
      </c>
      <c r="BF100" s="37">
        <v>8869036740.0681934</v>
      </c>
      <c r="BG100" s="37">
        <v>9396713234.733551</v>
      </c>
      <c r="BH100" s="37">
        <v>9475880830.432169</v>
      </c>
      <c r="BI100" s="37">
        <v>9276487847.6023655</v>
      </c>
      <c r="BJ100" s="37">
        <v>10082624078.749611</v>
      </c>
      <c r="BK100" s="37">
        <v>10032351993.707825</v>
      </c>
      <c r="BL100" s="37">
        <v>10099871473.162371</v>
      </c>
    </row>
    <row r="101" spans="1:64" hidden="1" x14ac:dyDescent="0.35">
      <c r="A101" s="37" t="s">
        <v>571</v>
      </c>
      <c r="B101" s="37" t="s">
        <v>572</v>
      </c>
      <c r="C101" s="37" t="s">
        <v>493</v>
      </c>
      <c r="D101" s="37" t="s">
        <v>494</v>
      </c>
      <c r="E101" s="37">
        <v>2390379271.3047113</v>
      </c>
      <c r="F101" s="37">
        <v>2656414586.0673547</v>
      </c>
      <c r="G101" s="37">
        <v>2794520958.5311408</v>
      </c>
      <c r="H101" s="37">
        <v>3037264263.9346976</v>
      </c>
      <c r="I101" s="37">
        <v>3455066634.0303998</v>
      </c>
      <c r="J101" s="37">
        <v>3813617018.1666217</v>
      </c>
      <c r="K101" s="37">
        <v>4031245226.1973963</v>
      </c>
      <c r="L101" s="37">
        <v>4179529489.8247442</v>
      </c>
      <c r="M101" s="37">
        <v>4624606567.992939</v>
      </c>
      <c r="N101" s="37">
        <v>4924169221.6734047</v>
      </c>
      <c r="O101" s="37">
        <v>5614618112.8571148</v>
      </c>
      <c r="P101" s="37">
        <v>5570318139.1467762</v>
      </c>
      <c r="Q101" s="37">
        <v>6408408192.2015162</v>
      </c>
      <c r="R101" s="37">
        <v>7639364645.3113661</v>
      </c>
      <c r="S101" s="37">
        <v>10767506690.271313</v>
      </c>
      <c r="T101" s="37">
        <v>11104812299.066366</v>
      </c>
      <c r="U101" s="37">
        <v>12639416564.633698</v>
      </c>
      <c r="V101" s="37">
        <v>14753488005.246698</v>
      </c>
      <c r="W101" s="37">
        <v>16127877028.663221</v>
      </c>
      <c r="X101" s="37">
        <v>19137016639.101624</v>
      </c>
      <c r="Y101" s="37">
        <v>21520817485.195137</v>
      </c>
      <c r="Z101" s="37">
        <v>20427154851.26696</v>
      </c>
      <c r="AA101" s="37">
        <v>20124166555.5112</v>
      </c>
      <c r="AB101" s="37">
        <v>19640107835.082317</v>
      </c>
      <c r="AC101" s="37">
        <v>21549963027.699848</v>
      </c>
      <c r="AD101" s="37">
        <v>20988529936.871845</v>
      </c>
      <c r="AE101" s="37">
        <v>21878153348.34668</v>
      </c>
      <c r="AF101" s="37">
        <v>22671868710.015331</v>
      </c>
      <c r="AG101" s="37">
        <v>21992866975.610752</v>
      </c>
      <c r="AH101" s="37">
        <v>22906963314.320313</v>
      </c>
      <c r="AI101" s="37">
        <v>24573753874.168648</v>
      </c>
      <c r="AJ101" s="37">
        <v>24267435173.039906</v>
      </c>
      <c r="AK101" s="37">
        <v>23962226795.421371</v>
      </c>
      <c r="AL101" s="37">
        <v>23046542024.484539</v>
      </c>
      <c r="AM101" s="37">
        <v>25458669631.466141</v>
      </c>
      <c r="AN101" s="37">
        <v>30846702368.217037</v>
      </c>
      <c r="AO101" s="37">
        <v>33338895345.46265</v>
      </c>
      <c r="AP101" s="37">
        <v>33744832217.622787</v>
      </c>
      <c r="AQ101" s="37">
        <v>34527716352.959381</v>
      </c>
      <c r="AR101" s="37">
        <v>33560058475.839294</v>
      </c>
      <c r="AS101" s="37">
        <v>36795857744.957535</v>
      </c>
      <c r="AT101" s="37">
        <v>36565194638.604202</v>
      </c>
      <c r="AU101" s="37">
        <v>41253624592.019119</v>
      </c>
      <c r="AV101" s="37">
        <v>47334765026.845528</v>
      </c>
      <c r="AW101" s="37">
        <v>59901706420.308701</v>
      </c>
      <c r="AX101" s="37">
        <v>70545763637.333313</v>
      </c>
      <c r="AY101" s="37">
        <v>85003176637.958878</v>
      </c>
      <c r="AZ101" s="37">
        <v>102123698288.54103</v>
      </c>
      <c r="BA101" s="37">
        <v>123823871692.88103</v>
      </c>
      <c r="BB101" s="37">
        <v>106934430805.1823</v>
      </c>
      <c r="BC101" s="37">
        <v>131845100098.05548</v>
      </c>
      <c r="BD101" s="37">
        <v>159934176866.4093</v>
      </c>
      <c r="BE101" s="37">
        <v>164896732090.24948</v>
      </c>
      <c r="BF101" s="37">
        <v>170193934919.81985</v>
      </c>
      <c r="BG101" s="37">
        <v>176539591496.62573</v>
      </c>
      <c r="BH101" s="37">
        <v>150203107273.07513</v>
      </c>
      <c r="BI101" s="37">
        <v>145277128680.83902</v>
      </c>
      <c r="BJ101" s="37">
        <v>169191742475.75656</v>
      </c>
      <c r="BK101" s="37">
        <v>187335234707.40903</v>
      </c>
      <c r="BL101" s="37">
        <v>183176415901.01877</v>
      </c>
    </row>
    <row r="102" spans="1:64" hidden="1" x14ac:dyDescent="0.35">
      <c r="A102" s="37" t="s">
        <v>136</v>
      </c>
      <c r="B102" s="37" t="s">
        <v>135</v>
      </c>
      <c r="C102" s="37" t="s">
        <v>493</v>
      </c>
      <c r="D102" s="37" t="s">
        <v>494</v>
      </c>
      <c r="AN102" s="37">
        <v>6181654813.7952127</v>
      </c>
      <c r="AO102" s="37">
        <v>7276140002.2082367</v>
      </c>
      <c r="AP102" s="37">
        <v>7460799272.7981043</v>
      </c>
      <c r="AQ102" s="37">
        <v>7498939229.6449957</v>
      </c>
      <c r="AR102" s="37">
        <v>7123050747.3599844</v>
      </c>
      <c r="AS102" s="37">
        <v>7638112035.9520159</v>
      </c>
      <c r="AT102" s="37">
        <v>8631421207.2169266</v>
      </c>
      <c r="AU102" s="37">
        <v>9709973703.2661304</v>
      </c>
      <c r="AV102" s="37">
        <v>12448173005.219984</v>
      </c>
      <c r="AW102" s="37">
        <v>15347761960.790813</v>
      </c>
      <c r="AX102" s="37">
        <v>16669972433.268337</v>
      </c>
      <c r="AY102" s="37">
        <v>19130367730.216938</v>
      </c>
      <c r="AZ102" s="37">
        <v>22765544886.734409</v>
      </c>
      <c r="BA102" s="37">
        <v>25586053111.696735</v>
      </c>
      <c r="BB102" s="37">
        <v>20469279881.780121</v>
      </c>
      <c r="BC102" s="37">
        <v>21635503819.570751</v>
      </c>
      <c r="BD102" s="37">
        <v>24233612155.916096</v>
      </c>
      <c r="BE102" s="37">
        <v>22329453190.434681</v>
      </c>
      <c r="BF102" s="37">
        <v>23475082823.537659</v>
      </c>
      <c r="BG102" s="37">
        <v>24959639539.334053</v>
      </c>
      <c r="BH102" s="37">
        <v>22972165113.803711</v>
      </c>
      <c r="BI102" s="37">
        <v>24577284748.751106</v>
      </c>
      <c r="BJ102" s="37">
        <v>27675805428.907879</v>
      </c>
      <c r="BK102" s="37">
        <v>30800923713.967194</v>
      </c>
      <c r="BL102" s="37">
        <v>30899660249.150623</v>
      </c>
    </row>
    <row r="103" spans="1:64" hidden="1" x14ac:dyDescent="0.35">
      <c r="A103" s="37" t="s">
        <v>138</v>
      </c>
      <c r="B103" s="37" t="s">
        <v>137</v>
      </c>
      <c r="C103" s="37" t="s">
        <v>493</v>
      </c>
      <c r="D103" s="37" t="s">
        <v>494</v>
      </c>
      <c r="AG103" s="37">
        <v>426125800</v>
      </c>
      <c r="AH103" s="37">
        <v>356133600</v>
      </c>
      <c r="AI103" s="37">
        <v>368773799.99999994</v>
      </c>
      <c r="AJ103" s="37">
        <v>358172245.49402404</v>
      </c>
      <c r="AK103" s="37">
        <v>170898224.49068621</v>
      </c>
      <c r="AL103" s="37">
        <v>203702652.51344094</v>
      </c>
      <c r="AM103" s="37">
        <v>139173369.8674733</v>
      </c>
      <c r="AN103" s="37">
        <v>256955764.92691958</v>
      </c>
      <c r="AO103" s="37">
        <v>329352514.39826471</v>
      </c>
      <c r="AP103" s="37">
        <v>349003993.91638738</v>
      </c>
      <c r="AQ103" s="37">
        <v>368684569.86800188</v>
      </c>
      <c r="AR103" s="37">
        <v>508795815.91463894</v>
      </c>
      <c r="AS103" s="37">
        <v>501951950.42147857</v>
      </c>
      <c r="AT103" s="37">
        <v>444582464.2978543</v>
      </c>
      <c r="AU103" s="37">
        <v>421081007.22665554</v>
      </c>
      <c r="AV103" s="37">
        <v>468327458.43488753</v>
      </c>
      <c r="AW103" s="37">
        <v>543181067.91590333</v>
      </c>
      <c r="AX103" s="37">
        <v>605171352.34968185</v>
      </c>
      <c r="AY103" s="37">
        <v>689118570.95293927</v>
      </c>
      <c r="AZ103" s="37">
        <v>779202027.81833065</v>
      </c>
      <c r="BA103" s="37">
        <v>833703543.0375315</v>
      </c>
      <c r="BB103" s="37">
        <v>1034449701.9603024</v>
      </c>
      <c r="BC103" s="37">
        <v>1016035882.2712207</v>
      </c>
      <c r="BD103" s="37">
        <v>1311686990.1042688</v>
      </c>
      <c r="BE103" s="37">
        <v>1334016383.585629</v>
      </c>
      <c r="BF103" s="37">
        <v>1543038541.1811626</v>
      </c>
      <c r="BG103" s="37">
        <v>1625141740.5061872</v>
      </c>
      <c r="BH103" s="37">
        <v>1745573767.7909102</v>
      </c>
      <c r="BI103" s="37">
        <v>1651665479.6018088</v>
      </c>
      <c r="BJ103" s="37">
        <v>1583966848.9769802</v>
      </c>
      <c r="BK103" s="37">
        <v>1649366968.6342969</v>
      </c>
      <c r="BL103" s="37">
        <v>1432188767.1896844</v>
      </c>
    </row>
    <row r="104" spans="1:64" hidden="1" x14ac:dyDescent="0.35">
      <c r="A104" s="37" t="s">
        <v>140</v>
      </c>
      <c r="B104" s="37" t="s">
        <v>139</v>
      </c>
      <c r="C104" s="37" t="s">
        <v>493</v>
      </c>
      <c r="D104" s="37" t="s">
        <v>494</v>
      </c>
      <c r="AJ104" s="37">
        <v>9997910588.0778751</v>
      </c>
      <c r="AK104" s="37">
        <v>10695327139.589029</v>
      </c>
      <c r="AL104" s="37">
        <v>9305672453.776722</v>
      </c>
      <c r="AM104" s="37">
        <v>10964648335.215279</v>
      </c>
      <c r="AN104" s="37">
        <v>18193517647.217911</v>
      </c>
      <c r="AO104" s="37">
        <v>19541988133.382507</v>
      </c>
      <c r="AP104" s="37">
        <v>22657803556.09425</v>
      </c>
      <c r="AQ104" s="37">
        <v>25780593157.610222</v>
      </c>
      <c r="AR104" s="37">
        <v>27306222585.430565</v>
      </c>
      <c r="AS104" s="37">
        <v>31569229766.049377</v>
      </c>
      <c r="AT104" s="37">
        <v>34871552860.072426</v>
      </c>
      <c r="AU104" s="37">
        <v>39305779457.565308</v>
      </c>
      <c r="AV104" s="37">
        <v>48053312718.701668</v>
      </c>
      <c r="AW104" s="37">
        <v>62016712553.354988</v>
      </c>
      <c r="AX104" s="37">
        <v>70774176092.593292</v>
      </c>
      <c r="AY104" s="37">
        <v>85375664242.597092</v>
      </c>
      <c r="AZ104" s="37">
        <v>109092692856.88612</v>
      </c>
      <c r="BA104" s="37">
        <v>125363676136.59142</v>
      </c>
      <c r="BB104" s="37">
        <v>97285176510.823029</v>
      </c>
      <c r="BC104" s="37">
        <v>107203863216.48822</v>
      </c>
      <c r="BD104" s="37">
        <v>122180632165.3279</v>
      </c>
      <c r="BE104" s="37">
        <v>110624931420.63843</v>
      </c>
      <c r="BF104" s="37">
        <v>115889090055.65614</v>
      </c>
      <c r="BG104" s="37">
        <v>122873573562.81465</v>
      </c>
      <c r="BH104" s="37">
        <v>109560505848.76447</v>
      </c>
      <c r="BI104" s="37">
        <v>111124980759.43983</v>
      </c>
      <c r="BJ104" s="37">
        <v>123316703510.26372</v>
      </c>
      <c r="BK104" s="37">
        <v>134104032024.2771</v>
      </c>
      <c r="BL104" s="37">
        <v>134130809192.87138</v>
      </c>
    </row>
    <row r="105" spans="1:64" hidden="1" x14ac:dyDescent="0.35">
      <c r="A105" s="37" t="s">
        <v>573</v>
      </c>
      <c r="B105" s="37" t="s">
        <v>574</v>
      </c>
      <c r="C105" s="37" t="s">
        <v>493</v>
      </c>
      <c r="D105" s="37" t="s">
        <v>494</v>
      </c>
      <c r="E105" s="37">
        <v>33765417895.427177</v>
      </c>
      <c r="F105" s="37">
        <v>33975752225.11322</v>
      </c>
      <c r="G105" s="37">
        <v>35002220378.145454</v>
      </c>
      <c r="H105" s="37">
        <v>40877579389.651848</v>
      </c>
      <c r="I105" s="37">
        <v>41191598091.887848</v>
      </c>
      <c r="J105" s="37">
        <v>44558594929.643349</v>
      </c>
      <c r="K105" s="37">
        <v>47399642590.400185</v>
      </c>
      <c r="L105" s="37">
        <v>48476848524.679085</v>
      </c>
      <c r="M105" s="37">
        <v>51150252144.295769</v>
      </c>
      <c r="N105" s="37">
        <v>56104384448.876381</v>
      </c>
      <c r="O105" s="37">
        <v>60983534107.480522</v>
      </c>
      <c r="P105" s="37">
        <v>67719495479.979439</v>
      </c>
      <c r="Q105" s="37">
        <v>80639210733.562958</v>
      </c>
      <c r="R105" s="37">
        <v>122285364034.12975</v>
      </c>
      <c r="S105" s="37">
        <v>201827803883.32919</v>
      </c>
      <c r="T105" s="37">
        <v>195433456938.49106</v>
      </c>
      <c r="U105" s="37">
        <v>225646211336.10547</v>
      </c>
      <c r="V105" s="37">
        <v>254043814561.44543</v>
      </c>
      <c r="W105" s="37">
        <v>264465124713.41745</v>
      </c>
      <c r="X105" s="37">
        <v>360369932496.46777</v>
      </c>
      <c r="Y105" s="37">
        <v>445251107931.5387</v>
      </c>
      <c r="Z105" s="37">
        <v>429681840325.45905</v>
      </c>
      <c r="AA105" s="37">
        <v>434751087711.20093</v>
      </c>
      <c r="AB105" s="37">
        <v>443011501849.14374</v>
      </c>
      <c r="AC105" s="37">
        <v>461787836881.71759</v>
      </c>
      <c r="AD105" s="37">
        <v>451899587882.99017</v>
      </c>
      <c r="AE105" s="37">
        <v>405279728216.17163</v>
      </c>
      <c r="AF105" s="37">
        <v>490087799641.40796</v>
      </c>
      <c r="AG105" s="37">
        <v>572070442108.71277</v>
      </c>
      <c r="AH105" s="37">
        <v>621027710592.32654</v>
      </c>
      <c r="AI105" s="37">
        <v>666430100890.01062</v>
      </c>
      <c r="AJ105" s="37">
        <v>673496285371.84424</v>
      </c>
      <c r="AK105" s="37">
        <v>964838978310.5083</v>
      </c>
      <c r="AL105" s="37">
        <v>865347707333.99561</v>
      </c>
      <c r="AM105" s="37">
        <v>922298329324.70264</v>
      </c>
      <c r="AN105" s="37">
        <v>1079523023004.9242</v>
      </c>
      <c r="AO105" s="37">
        <v>1166749322874.9714</v>
      </c>
      <c r="AP105" s="37">
        <v>1255760347711.1865</v>
      </c>
      <c r="AQ105" s="37">
        <v>1205184795120.4473</v>
      </c>
      <c r="AR105" s="37">
        <v>1258738106689.8755</v>
      </c>
      <c r="AS105" s="37">
        <v>1507307836105.9202</v>
      </c>
      <c r="AT105" s="37">
        <v>1490199104532.1074</v>
      </c>
      <c r="AU105" s="37">
        <v>1624575287236.7271</v>
      </c>
      <c r="AV105" s="37">
        <v>1947662395702.771</v>
      </c>
      <c r="AW105" s="37">
        <v>2520083512063.3604</v>
      </c>
      <c r="AX105" s="37">
        <v>3119799359665.207</v>
      </c>
      <c r="AY105" s="37">
        <v>3752825821633.3848</v>
      </c>
      <c r="AZ105" s="37">
        <v>4536223961292.3711</v>
      </c>
      <c r="BA105" s="37">
        <v>5463075345848.5645</v>
      </c>
      <c r="BB105" s="37">
        <v>4379371699621.5913</v>
      </c>
      <c r="BC105" s="37">
        <v>5615058981662.7764</v>
      </c>
      <c r="BD105" s="37">
        <v>6767556168047.4609</v>
      </c>
      <c r="BE105" s="37">
        <v>7056622115559.9902</v>
      </c>
      <c r="BF105" s="37">
        <v>7250517948813.625</v>
      </c>
      <c r="BG105" s="37">
        <v>7268477253967.8115</v>
      </c>
      <c r="BH105" s="37">
        <v>6451689135441.7744</v>
      </c>
      <c r="BI105" s="37">
        <v>6219721338901.4414</v>
      </c>
      <c r="BJ105" s="37">
        <v>7027831385688.6104</v>
      </c>
      <c r="BK105" s="37">
        <v>7808551174751.4063</v>
      </c>
      <c r="BL105" s="37">
        <v>7746274325757.8057</v>
      </c>
    </row>
    <row r="106" spans="1:64" hidden="1" x14ac:dyDescent="0.35">
      <c r="A106" s="37" t="s">
        <v>575</v>
      </c>
      <c r="B106" s="37" t="s">
        <v>576</v>
      </c>
      <c r="C106" s="37" t="s">
        <v>493</v>
      </c>
      <c r="D106" s="37" t="s">
        <v>494</v>
      </c>
      <c r="E106" s="37">
        <v>38594891917.612648</v>
      </c>
      <c r="F106" s="37">
        <v>39289748796.966255</v>
      </c>
      <c r="G106" s="37">
        <v>40733382149.860489</v>
      </c>
      <c r="H106" s="37">
        <v>47071368766.996147</v>
      </c>
      <c r="I106" s="37">
        <v>48023847762.900871</v>
      </c>
      <c r="J106" s="37">
        <v>52012665829.457687</v>
      </c>
      <c r="K106" s="37">
        <v>55309693242.970085</v>
      </c>
      <c r="L106" s="37">
        <v>56517082534.514961</v>
      </c>
      <c r="M106" s="37">
        <v>59843194668.805618</v>
      </c>
      <c r="N106" s="37">
        <v>65678635748.768501</v>
      </c>
      <c r="O106" s="37">
        <v>72076494525.234619</v>
      </c>
      <c r="P106" s="37">
        <v>78608558454.067017</v>
      </c>
      <c r="Q106" s="37">
        <v>92768567698.92424</v>
      </c>
      <c r="R106" s="37">
        <v>138437272572.4263</v>
      </c>
      <c r="S106" s="37">
        <v>227773565133.08313</v>
      </c>
      <c r="T106" s="37">
        <v>220750826752.00827</v>
      </c>
      <c r="U106" s="37">
        <v>254642618793.38684</v>
      </c>
      <c r="V106" s="37">
        <v>289389285716.31097</v>
      </c>
      <c r="W106" s="37">
        <v>299152031487.15546</v>
      </c>
      <c r="X106" s="37">
        <v>406061805151.99359</v>
      </c>
      <c r="Y106" s="37">
        <v>506528974446.08063</v>
      </c>
      <c r="Z106" s="37">
        <v>483435522070.60144</v>
      </c>
      <c r="AA106" s="37">
        <v>479056145494.90851</v>
      </c>
      <c r="AB106" s="37">
        <v>480877299135.12036</v>
      </c>
      <c r="AC106" s="37">
        <v>500415451542.39044</v>
      </c>
      <c r="AD106" s="37">
        <v>491615636178.38733</v>
      </c>
      <c r="AE106" s="37">
        <v>444666062166.00891</v>
      </c>
      <c r="AF106" s="37">
        <v>536562186355.5141</v>
      </c>
      <c r="AG106" s="37">
        <v>617150033375.68164</v>
      </c>
      <c r="AH106" s="37">
        <v>675763630560.00818</v>
      </c>
      <c r="AI106" s="37">
        <v>725369377951.32935</v>
      </c>
      <c r="AJ106" s="37">
        <v>735318485568.41699</v>
      </c>
      <c r="AK106" s="37">
        <v>1029362829964.4202</v>
      </c>
      <c r="AL106" s="37">
        <v>923918092207.93091</v>
      </c>
      <c r="AM106" s="37">
        <v>983612510674.01221</v>
      </c>
      <c r="AN106" s="37">
        <v>1157859213489.2827</v>
      </c>
      <c r="AO106" s="37">
        <v>1251517962664.6877</v>
      </c>
      <c r="AP106" s="37">
        <v>1345855451789.511</v>
      </c>
      <c r="AQ106" s="37">
        <v>1288806848232.3696</v>
      </c>
      <c r="AR106" s="37">
        <v>1344881009908.8406</v>
      </c>
      <c r="AS106" s="37">
        <v>1613599438069.3584</v>
      </c>
      <c r="AT106" s="37">
        <v>1593797512544.2004</v>
      </c>
      <c r="AU106" s="37">
        <v>1734650220189.6812</v>
      </c>
      <c r="AV106" s="37">
        <v>2074849872977.6326</v>
      </c>
      <c r="AW106" s="37">
        <v>2669352998565.644</v>
      </c>
      <c r="AX106" s="37">
        <v>3299859561734.3696</v>
      </c>
      <c r="AY106" s="37">
        <v>3991267068968.313</v>
      </c>
      <c r="AZ106" s="37">
        <v>4795096041851.7529</v>
      </c>
      <c r="BA106" s="37">
        <v>5787707146186.4717</v>
      </c>
      <c r="BB106" s="37">
        <v>4644273938629.9004</v>
      </c>
      <c r="BC106" s="37">
        <v>5970637396837.8076</v>
      </c>
      <c r="BD106" s="37">
        <v>7205386341327.9521</v>
      </c>
      <c r="BE106" s="37">
        <v>7517073501269.0459</v>
      </c>
      <c r="BF106" s="37">
        <v>7674021790741.3203</v>
      </c>
      <c r="BG106" s="37">
        <v>7719409610047.3848</v>
      </c>
      <c r="BH106" s="37">
        <v>6822143865257.5498</v>
      </c>
      <c r="BI106" s="37">
        <v>6571587217610.6211</v>
      </c>
      <c r="BJ106" s="37">
        <v>7428524723738.5479</v>
      </c>
      <c r="BK106" s="37">
        <v>8259946198508.3115</v>
      </c>
      <c r="BL106" s="37">
        <v>8206006470423.7383</v>
      </c>
    </row>
    <row r="107" spans="1:64" hidden="1" x14ac:dyDescent="0.35">
      <c r="A107" s="37" t="s">
        <v>577</v>
      </c>
      <c r="B107" s="37" t="s">
        <v>578</v>
      </c>
      <c r="C107" s="37" t="s">
        <v>493</v>
      </c>
      <c r="D107" s="37" t="s">
        <v>494</v>
      </c>
      <c r="E107" s="37">
        <v>4698511967.4499903</v>
      </c>
      <c r="F107" s="37">
        <v>5096357044.4093685</v>
      </c>
      <c r="G107" s="37">
        <v>5455611546.9257622</v>
      </c>
      <c r="H107" s="37">
        <v>5944564482.0329533</v>
      </c>
      <c r="I107" s="37">
        <v>6495234762.6712122</v>
      </c>
      <c r="J107" s="37">
        <v>7079231089.8281765</v>
      </c>
      <c r="K107" s="37">
        <v>7514419071.5881176</v>
      </c>
      <c r="L107" s="37">
        <v>7643698757.781559</v>
      </c>
      <c r="M107" s="37">
        <v>8242050250.4722843</v>
      </c>
      <c r="N107" s="37">
        <v>9073578812.4188042</v>
      </c>
      <c r="O107" s="37">
        <v>10442251826.826279</v>
      </c>
      <c r="P107" s="37">
        <v>10350900045.168304</v>
      </c>
      <c r="Q107" s="37">
        <v>11596547433.052563</v>
      </c>
      <c r="R107" s="37">
        <v>15634801991.389326</v>
      </c>
      <c r="S107" s="37">
        <v>25184735371.006744</v>
      </c>
      <c r="T107" s="37">
        <v>24555330286.547054</v>
      </c>
      <c r="U107" s="37">
        <v>28156317681.659218</v>
      </c>
      <c r="V107" s="37">
        <v>33954999142.603725</v>
      </c>
      <c r="W107" s="37">
        <v>33589449672.719265</v>
      </c>
      <c r="X107" s="37">
        <v>44442208102.292664</v>
      </c>
      <c r="Y107" s="37">
        <v>58980550115.854332</v>
      </c>
      <c r="Z107" s="37">
        <v>52270532802.455742</v>
      </c>
      <c r="AA107" s="37">
        <v>44161904328.658905</v>
      </c>
      <c r="AB107" s="37">
        <v>38700208312.640121</v>
      </c>
      <c r="AC107" s="37">
        <v>39610896485.599159</v>
      </c>
      <c r="AD107" s="37">
        <v>40419653881.624855</v>
      </c>
      <c r="AE107" s="37">
        <v>39508692883.163521</v>
      </c>
      <c r="AF107" s="37">
        <v>46789429213.407455</v>
      </c>
      <c r="AG107" s="37">
        <v>46775024149.193367</v>
      </c>
      <c r="AH107" s="37">
        <v>55685869550.848389</v>
      </c>
      <c r="AI107" s="37">
        <v>59978663300.998116</v>
      </c>
      <c r="AJ107" s="37">
        <v>63063831342.801224</v>
      </c>
      <c r="AK107" s="37">
        <v>64352446612.301422</v>
      </c>
      <c r="AL107" s="37">
        <v>58487745077.919022</v>
      </c>
      <c r="AM107" s="37">
        <v>61110724792.203316</v>
      </c>
      <c r="AN107" s="37">
        <v>78497991940.305832</v>
      </c>
      <c r="AO107" s="37">
        <v>84953756814.289429</v>
      </c>
      <c r="AP107" s="37">
        <v>90180741747.901138</v>
      </c>
      <c r="AQ107" s="37">
        <v>83560767299.379868</v>
      </c>
      <c r="AR107" s="37">
        <v>86018620915.857254</v>
      </c>
      <c r="AS107" s="37">
        <v>106301036008.71825</v>
      </c>
      <c r="AT107" s="37">
        <v>103529573007.39655</v>
      </c>
      <c r="AU107" s="37">
        <v>109849253831.08679</v>
      </c>
      <c r="AV107" s="37">
        <v>126676440404.5033</v>
      </c>
      <c r="AW107" s="37">
        <v>147838374272.85938</v>
      </c>
      <c r="AX107" s="37">
        <v>177912192690.03003</v>
      </c>
      <c r="AY107" s="37">
        <v>237646732835.59689</v>
      </c>
      <c r="AZ107" s="37">
        <v>255603750338.9877</v>
      </c>
      <c r="BA107" s="37">
        <v>322587971816.38727</v>
      </c>
      <c r="BB107" s="37">
        <v>263779939149.52283</v>
      </c>
      <c r="BC107" s="37">
        <v>355751964090.74292</v>
      </c>
      <c r="BD107" s="37">
        <v>438873889205.43878</v>
      </c>
      <c r="BE107" s="37">
        <v>461904119674.51593</v>
      </c>
      <c r="BF107" s="37">
        <v>420362257564.92456</v>
      </c>
      <c r="BG107" s="37">
        <v>450019871245.39301</v>
      </c>
      <c r="BH107" s="37">
        <v>367428220234.76636</v>
      </c>
      <c r="BI107" s="37">
        <v>348476386080.55164</v>
      </c>
      <c r="BJ107" s="37">
        <v>397196489382.21155</v>
      </c>
      <c r="BK107" s="37">
        <v>448240100859.62708</v>
      </c>
    </row>
    <row r="108" spans="1:64" hidden="1" x14ac:dyDescent="0.35">
      <c r="A108" s="37" t="s">
        <v>579</v>
      </c>
      <c r="B108" s="37" t="s">
        <v>580</v>
      </c>
      <c r="C108" s="37" t="s">
        <v>493</v>
      </c>
      <c r="D108" s="37" t="s">
        <v>494</v>
      </c>
      <c r="E108" s="37">
        <v>1351900835.180675</v>
      </c>
      <c r="F108" s="37">
        <v>1388935731.1469531</v>
      </c>
      <c r="G108" s="37">
        <v>1488436340.5793691</v>
      </c>
      <c r="H108" s="37">
        <v>1731204733.3433266</v>
      </c>
      <c r="I108" s="37">
        <v>1917389628.8021324</v>
      </c>
      <c r="J108" s="37">
        <v>2101556572.2867966</v>
      </c>
      <c r="K108" s="37">
        <v>2232588883.0800781</v>
      </c>
      <c r="L108" s="37">
        <v>2209302634.3001246</v>
      </c>
      <c r="M108" s="37">
        <v>2376740016.9529138</v>
      </c>
      <c r="N108" s="37">
        <v>2779195275.356874</v>
      </c>
      <c r="O108" s="37">
        <v>3483795938.2254424</v>
      </c>
      <c r="P108" s="37">
        <v>3551253708.6329541</v>
      </c>
      <c r="Q108" s="37">
        <v>4031491469.4339337</v>
      </c>
      <c r="R108" s="37">
        <v>6384059114.4058552</v>
      </c>
      <c r="S108" s="37">
        <v>12421253761.660873</v>
      </c>
      <c r="T108" s="37">
        <v>10914567758.759701</v>
      </c>
      <c r="U108" s="37">
        <v>13036771942.271198</v>
      </c>
      <c r="V108" s="37">
        <v>16468841083.813787</v>
      </c>
      <c r="W108" s="37">
        <v>15107124166.787436</v>
      </c>
      <c r="X108" s="37">
        <v>21658009131.830605</v>
      </c>
      <c r="Y108" s="37">
        <v>32819096770.190693</v>
      </c>
      <c r="Z108" s="37">
        <v>27994665647.053776</v>
      </c>
      <c r="AA108" s="37">
        <v>22683401532.000248</v>
      </c>
      <c r="AB108" s="37">
        <v>17980171690.58424</v>
      </c>
      <c r="AC108" s="37">
        <v>18066011969.237411</v>
      </c>
      <c r="AD108" s="37">
        <v>18267071673.775726</v>
      </c>
      <c r="AE108" s="37">
        <v>16368959115.779812</v>
      </c>
      <c r="AF108" s="37">
        <v>21404120036.400955</v>
      </c>
      <c r="AG108" s="37">
        <v>21489473588.814571</v>
      </c>
      <c r="AH108" s="37">
        <v>28594288463.496941</v>
      </c>
      <c r="AI108" s="37">
        <v>29699017086.12537</v>
      </c>
      <c r="AJ108" s="37">
        <v>32626279384.453514</v>
      </c>
      <c r="AK108" s="37">
        <v>33116497070.574734</v>
      </c>
      <c r="AL108" s="37">
        <v>26789537249.66251</v>
      </c>
      <c r="AM108" s="37">
        <v>27321990641.93</v>
      </c>
      <c r="AN108" s="37">
        <v>36617236821.281219</v>
      </c>
      <c r="AO108" s="37">
        <v>40216318305.008949</v>
      </c>
      <c r="AP108" s="37">
        <v>43449900891.741287</v>
      </c>
      <c r="AQ108" s="37">
        <v>35841592763.306038</v>
      </c>
      <c r="AR108" s="37">
        <v>37675500447.107491</v>
      </c>
      <c r="AS108" s="37">
        <v>52109998365.914902</v>
      </c>
      <c r="AT108" s="37">
        <v>47981179024.934265</v>
      </c>
      <c r="AU108" s="37">
        <v>49458763539.566116</v>
      </c>
      <c r="AV108" s="37">
        <v>60609415598.418739</v>
      </c>
      <c r="AW108" s="37">
        <v>65902822729.40612</v>
      </c>
      <c r="AX108" s="37">
        <v>81109840110.121964</v>
      </c>
      <c r="AY108" s="37">
        <v>121509436391.13966</v>
      </c>
      <c r="AZ108" s="37">
        <v>116166553585.45943</v>
      </c>
      <c r="BA108" s="37">
        <v>154815813508.94476</v>
      </c>
      <c r="BB108" s="37">
        <v>115014503916.10519</v>
      </c>
      <c r="BC108" s="37">
        <v>167040160149.75269</v>
      </c>
      <c r="BD108" s="37">
        <v>220347859461.49728</v>
      </c>
      <c r="BE108" s="37">
        <v>233136292433.5719</v>
      </c>
      <c r="BF108" s="37">
        <v>182108523035.68646</v>
      </c>
      <c r="BG108" s="37">
        <v>193374532378.22763</v>
      </c>
      <c r="BH108" s="37">
        <v>128889879747.88698</v>
      </c>
      <c r="BI108" s="37">
        <v>107953960872.92656</v>
      </c>
      <c r="BJ108" s="37">
        <v>124580623079.99344</v>
      </c>
      <c r="BK108" s="37">
        <v>147962651510.22623</v>
      </c>
    </row>
    <row r="109" spans="1:64" hidden="1" x14ac:dyDescent="0.35">
      <c r="A109" s="37" t="s">
        <v>142</v>
      </c>
      <c r="B109" s="37" t="s">
        <v>141</v>
      </c>
      <c r="C109" s="37" t="s">
        <v>493</v>
      </c>
      <c r="D109" s="37" t="s">
        <v>494</v>
      </c>
      <c r="L109" s="37">
        <v>497382748.73251432</v>
      </c>
      <c r="M109" s="37">
        <v>769173673.29920936</v>
      </c>
      <c r="N109" s="37">
        <v>751533742.33128834</v>
      </c>
      <c r="O109" s="37">
        <v>1175342465.7534246</v>
      </c>
      <c r="P109" s="37">
        <v>1345889842.7323198</v>
      </c>
      <c r="Q109" s="37">
        <v>1816385542.1686747</v>
      </c>
      <c r="R109" s="37">
        <v>3263373493.9759035</v>
      </c>
      <c r="S109" s="37">
        <v>7482168674.6987953</v>
      </c>
      <c r="T109" s="37">
        <v>6868915662.6506023</v>
      </c>
      <c r="U109" s="37">
        <v>8264096385.5421686</v>
      </c>
      <c r="V109" s="37">
        <v>10760963855.421686</v>
      </c>
      <c r="W109" s="37">
        <v>11251894892.777355</v>
      </c>
      <c r="X109" s="37">
        <v>15453888931.610466</v>
      </c>
      <c r="Y109" s="37">
        <v>22088390908.478512</v>
      </c>
      <c r="Z109" s="37">
        <v>23629067635.252922</v>
      </c>
      <c r="AA109" s="37">
        <v>20176590282.747391</v>
      </c>
      <c r="AB109" s="37">
        <v>22488286937.056313</v>
      </c>
      <c r="AC109" s="37">
        <v>23177770004.164433</v>
      </c>
      <c r="AD109" s="37">
        <v>20279854572.569736</v>
      </c>
      <c r="AE109" s="37">
        <v>16387068862.135248</v>
      </c>
      <c r="AF109" s="37">
        <v>18661070326.120079</v>
      </c>
      <c r="AG109" s="37">
        <v>21110162562.003651</v>
      </c>
      <c r="AH109" s="37">
        <v>24640067882.583652</v>
      </c>
      <c r="AI109" s="37">
        <v>28982531189.76173</v>
      </c>
      <c r="AJ109" s="37">
        <v>33063806609.367008</v>
      </c>
      <c r="AK109" s="37">
        <v>38801726176.401039</v>
      </c>
      <c r="AL109" s="37">
        <v>42274397859.498924</v>
      </c>
      <c r="AM109" s="37">
        <v>46896633113.502258</v>
      </c>
      <c r="AN109" s="37">
        <v>53185312942.03891</v>
      </c>
      <c r="AO109" s="37">
        <v>58717201041.711136</v>
      </c>
      <c r="AP109" s="37">
        <v>60106038403.57872</v>
      </c>
      <c r="AQ109" s="37">
        <v>50555726234.550064</v>
      </c>
      <c r="AR109" s="37">
        <v>49720260589.807457</v>
      </c>
      <c r="AS109" s="37">
        <v>67621169165.826958</v>
      </c>
      <c r="AT109" s="37">
        <v>62625875833.907555</v>
      </c>
      <c r="AU109" s="37">
        <v>63956798804.500999</v>
      </c>
      <c r="AV109" s="37">
        <v>71553141044.988846</v>
      </c>
      <c r="AW109" s="37">
        <v>82744351781.016678</v>
      </c>
      <c r="AX109" s="37">
        <v>97387627234.839264</v>
      </c>
      <c r="AY109" s="37">
        <v>113143424880.15508</v>
      </c>
      <c r="AZ109" s="37">
        <v>127226102177.0047</v>
      </c>
      <c r="BA109" s="37">
        <v>152090401421.80157</v>
      </c>
      <c r="BB109" s="37">
        <v>130357798591.18498</v>
      </c>
      <c r="BC109" s="37">
        <v>183480563627.39056</v>
      </c>
      <c r="BD109" s="37">
        <v>235095130017.56714</v>
      </c>
      <c r="BE109" s="37">
        <v>225744402474.10645</v>
      </c>
      <c r="BF109" s="37">
        <v>218308408827.83496</v>
      </c>
      <c r="BG109" s="37">
        <v>210820082760.73438</v>
      </c>
      <c r="BH109" s="37">
        <v>182158299305.40118</v>
      </c>
      <c r="BI109" s="37">
        <v>177886012771.59802</v>
      </c>
      <c r="BJ109" s="37">
        <v>204924485587.54623</v>
      </c>
      <c r="BK109" s="37">
        <v>218580936570.60602</v>
      </c>
      <c r="BL109" s="37">
        <v>206015217322.01105</v>
      </c>
    </row>
    <row r="110" spans="1:64" hidden="1" x14ac:dyDescent="0.35">
      <c r="A110" s="37" t="s">
        <v>581</v>
      </c>
      <c r="B110" s="37" t="s">
        <v>582</v>
      </c>
      <c r="C110" s="37" t="s">
        <v>493</v>
      </c>
      <c r="D110" s="37" t="s">
        <v>494</v>
      </c>
      <c r="AI110" s="37">
        <v>29994750736.724674</v>
      </c>
      <c r="AJ110" s="37">
        <v>29877676555.636677</v>
      </c>
      <c r="AK110" s="37">
        <v>30694773960.383801</v>
      </c>
      <c r="AL110" s="37">
        <v>31762661736.101994</v>
      </c>
      <c r="AM110" s="37">
        <v>33941615771.198059</v>
      </c>
      <c r="AN110" s="37">
        <v>42013460839.631256</v>
      </c>
      <c r="AO110" s="37">
        <v>44857593442.629883</v>
      </c>
      <c r="AP110" s="37">
        <v>46828074337.327721</v>
      </c>
      <c r="AQ110" s="37">
        <v>48453535743.838821</v>
      </c>
      <c r="AR110" s="37">
        <v>48985404894.068581</v>
      </c>
      <c r="AS110" s="37">
        <v>54175422034.981377</v>
      </c>
      <c r="AT110" s="37">
        <v>55917879771.283463</v>
      </c>
      <c r="AU110" s="37">
        <v>60984068838.510277</v>
      </c>
      <c r="AV110" s="37">
        <v>66272937422.293137</v>
      </c>
      <c r="AW110" s="37">
        <v>82822811590.44368</v>
      </c>
      <c r="AX110" s="37">
        <v>97717108327.352478</v>
      </c>
      <c r="AY110" s="37">
        <v>116240569673.41322</v>
      </c>
      <c r="AZ110" s="37">
        <v>140663240754.89618</v>
      </c>
      <c r="BA110" s="37">
        <v>167505321281.09628</v>
      </c>
      <c r="BB110" s="37">
        <v>150137131415.56122</v>
      </c>
      <c r="BC110" s="37">
        <v>189148130179.79962</v>
      </c>
      <c r="BD110" s="37">
        <v>217556803665.25052</v>
      </c>
      <c r="BE110" s="37">
        <v>227623085412.09229</v>
      </c>
      <c r="BF110" s="37">
        <v>240241517585.77341</v>
      </c>
      <c r="BG110" s="37">
        <v>258906439216.68634</v>
      </c>
      <c r="BH110" s="37">
        <v>242877900468.46384</v>
      </c>
      <c r="BI110" s="37">
        <v>246233507038.54184</v>
      </c>
      <c r="BJ110" s="37">
        <v>278910654776.49921</v>
      </c>
      <c r="BK110" s="37">
        <v>306003570589.05298</v>
      </c>
      <c r="BL110" s="37">
        <v>318379644485.22174</v>
      </c>
    </row>
    <row r="111" spans="1:64" hidden="1" x14ac:dyDescent="0.35">
      <c r="A111" s="37" t="s">
        <v>583</v>
      </c>
      <c r="B111" s="37" t="s">
        <v>584</v>
      </c>
      <c r="C111" s="37" t="s">
        <v>493</v>
      </c>
      <c r="D111" s="37" t="s">
        <v>494</v>
      </c>
    </row>
    <row r="112" spans="1:64" hidden="1" x14ac:dyDescent="0.35">
      <c r="A112" s="37" t="s">
        <v>144</v>
      </c>
      <c r="B112" s="37" t="s">
        <v>143</v>
      </c>
      <c r="C112" s="37" t="s">
        <v>493</v>
      </c>
      <c r="D112" s="37" t="s">
        <v>494</v>
      </c>
      <c r="E112" s="37">
        <v>1652701652.7016528</v>
      </c>
      <c r="F112" s="37">
        <v>1688401688.4016886</v>
      </c>
      <c r="G112" s="37">
        <v>1757701757.7017577</v>
      </c>
      <c r="H112" s="37">
        <v>2072702072.7020729</v>
      </c>
      <c r="I112" s="37">
        <v>2104202104.2021039</v>
      </c>
      <c r="J112" s="37">
        <v>1969760604.7879045</v>
      </c>
      <c r="K112" s="37">
        <v>1900000000</v>
      </c>
      <c r="L112" s="37">
        <v>2022666666.6666667</v>
      </c>
      <c r="M112" s="37">
        <v>2144000000</v>
      </c>
      <c r="N112" s="37">
        <v>2170666666.6666665</v>
      </c>
      <c r="O112" s="37">
        <v>2361333333.3333335</v>
      </c>
      <c r="P112" s="37">
        <v>2469898946.4631262</v>
      </c>
      <c r="Q112" s="37">
        <v>2878172457.5065327</v>
      </c>
      <c r="R112" s="37">
        <v>3599135190.1309929</v>
      </c>
      <c r="S112" s="37">
        <v>4808415667.7867498</v>
      </c>
      <c r="T112" s="37">
        <v>5560820024.4990416</v>
      </c>
      <c r="U112" s="37">
        <v>6868196413.1881905</v>
      </c>
      <c r="V112" s="37">
        <v>7754744525.5474453</v>
      </c>
      <c r="W112" s="37">
        <v>8670273695.4985237</v>
      </c>
      <c r="X112" s="37">
        <v>10326383041.949383</v>
      </c>
      <c r="Y112" s="37">
        <v>11439539833.772552</v>
      </c>
      <c r="Z112" s="37">
        <v>11485654131.296616</v>
      </c>
      <c r="AA112" s="37">
        <v>12009388988.710365</v>
      </c>
      <c r="AB112" s="37">
        <v>12741342694.504515</v>
      </c>
      <c r="AC112" s="37">
        <v>13330753440.791468</v>
      </c>
      <c r="AD112" s="37">
        <v>12217464494.091883</v>
      </c>
      <c r="AE112" s="37">
        <v>12937864153.599499</v>
      </c>
      <c r="AF112" s="37">
        <v>15638662913.983883</v>
      </c>
      <c r="AG112" s="37">
        <v>17899797605.807953</v>
      </c>
      <c r="AH112" s="37">
        <v>20770717303.629723</v>
      </c>
      <c r="AI112" s="37">
        <v>22639774911.552498</v>
      </c>
      <c r="AJ112" s="37">
        <v>22943398073.299454</v>
      </c>
      <c r="AK112" s="37">
        <v>25486060890.603642</v>
      </c>
      <c r="AL112" s="37">
        <v>27466578243.416878</v>
      </c>
      <c r="AM112" s="37">
        <v>32361287610.238968</v>
      </c>
      <c r="AN112" s="37">
        <v>39068859788.059357</v>
      </c>
      <c r="AO112" s="37">
        <v>40803024157.202095</v>
      </c>
      <c r="AP112" s="37">
        <v>44459245982.727959</v>
      </c>
      <c r="AQ112" s="37">
        <v>46426482685.16626</v>
      </c>
      <c r="AR112" s="37">
        <v>52544410650.248528</v>
      </c>
      <c r="AS112" s="37">
        <v>60878396865.526268</v>
      </c>
      <c r="AT112" s="37">
        <v>60963525504.4702</v>
      </c>
      <c r="AU112" s="37">
        <v>73452725999.40918</v>
      </c>
      <c r="AV112" s="37">
        <v>90838365703.715805</v>
      </c>
      <c r="AW112" s="37">
        <v>126647719432.56223</v>
      </c>
      <c r="AX112" s="37">
        <v>160837835640.20093</v>
      </c>
      <c r="AY112" s="37">
        <v>199973922363.78305</v>
      </c>
      <c r="AZ112" s="37">
        <v>253077318576.17981</v>
      </c>
      <c r="BA112" s="37">
        <v>288902151603.70142</v>
      </c>
      <c r="BB112" s="37">
        <v>273751836387.12833</v>
      </c>
      <c r="BC112" s="37">
        <v>375353472834.93774</v>
      </c>
      <c r="BD112" s="37">
        <v>447383950836.26343</v>
      </c>
      <c r="BE112" s="37">
        <v>448400543291.47144</v>
      </c>
      <c r="BF112" s="37">
        <v>472180427427.89905</v>
      </c>
      <c r="BG112" s="37">
        <v>468346037554.21667</v>
      </c>
      <c r="BH112" s="37">
        <v>416787832621.79517</v>
      </c>
      <c r="BI112" s="37">
        <v>439642787829.41461</v>
      </c>
      <c r="BJ112" s="37">
        <v>498258560860.56769</v>
      </c>
      <c r="BK112" s="37">
        <v>538635201541.36768</v>
      </c>
      <c r="BL112" s="37">
        <v>536558156026.58667</v>
      </c>
    </row>
    <row r="113" spans="1:64" hidden="1" x14ac:dyDescent="0.35">
      <c r="A113" s="37" t="s">
        <v>585</v>
      </c>
      <c r="B113" s="37" t="s">
        <v>586</v>
      </c>
      <c r="C113" s="37" t="s">
        <v>493</v>
      </c>
      <c r="D113" s="37" t="s">
        <v>494</v>
      </c>
    </row>
    <row r="114" spans="1:64" hidden="1" x14ac:dyDescent="0.35">
      <c r="A114" s="37" t="s">
        <v>146</v>
      </c>
      <c r="B114" s="37" t="s">
        <v>145</v>
      </c>
      <c r="C114" s="37" t="s">
        <v>493</v>
      </c>
      <c r="D114" s="37" t="s">
        <v>494</v>
      </c>
      <c r="O114" s="37">
        <v>1454713286.7132866</v>
      </c>
      <c r="P114" s="37">
        <v>1647964354.1586814</v>
      </c>
      <c r="Q114" s="37">
        <v>1954551730.9205351</v>
      </c>
      <c r="R114" s="37">
        <v>2545049971.0592322</v>
      </c>
      <c r="S114" s="37">
        <v>3009301786.0430861</v>
      </c>
      <c r="T114" s="37">
        <v>3624898432.0557494</v>
      </c>
      <c r="U114" s="37">
        <v>3914805830.738749</v>
      </c>
      <c r="V114" s="37">
        <v>4973659019.0960293</v>
      </c>
      <c r="W114" s="37">
        <v>6547734068.2573242</v>
      </c>
      <c r="X114" s="37">
        <v>8154123307.5435209</v>
      </c>
      <c r="Y114" s="37">
        <v>9647829098.5596371</v>
      </c>
      <c r="Z114" s="37">
        <v>8965732538.978323</v>
      </c>
      <c r="AA114" s="37">
        <v>9241996199.4187355</v>
      </c>
      <c r="AB114" s="37">
        <v>9750543799.5497704</v>
      </c>
      <c r="AC114" s="37">
        <v>10718900034.147175</v>
      </c>
      <c r="AD114" s="37">
        <v>11493861081.036062</v>
      </c>
      <c r="AE114" s="37">
        <v>14098607778.719797</v>
      </c>
      <c r="AF114" s="37">
        <v>17787862827.715355</v>
      </c>
      <c r="AG114" s="37">
        <v>20998869466.106777</v>
      </c>
      <c r="AH114" s="37">
        <v>23122497153.700188</v>
      </c>
      <c r="AI114" s="37">
        <v>26973256089.61834</v>
      </c>
      <c r="AJ114" s="37">
        <v>27672816453.289391</v>
      </c>
      <c r="AK114" s="37">
        <v>32659491491.357365</v>
      </c>
      <c r="AL114" s="37">
        <v>33215376671.706013</v>
      </c>
      <c r="AM114" s="37">
        <v>38803597408.716141</v>
      </c>
      <c r="AN114" s="37">
        <v>50831600378.78788</v>
      </c>
      <c r="AO114" s="37">
        <v>56772634198.588715</v>
      </c>
      <c r="AP114" s="37">
        <v>63903020893.027695</v>
      </c>
      <c r="AQ114" s="37">
        <v>76059819558.147354</v>
      </c>
      <c r="AR114" s="37">
        <v>85474947901.129349</v>
      </c>
      <c r="AS114" s="37">
        <v>94350575732.448868</v>
      </c>
      <c r="AT114" s="37">
        <v>104034596510.06712</v>
      </c>
      <c r="AU114" s="37">
        <v>115762642668.92528</v>
      </c>
      <c r="AV114" s="37">
        <v>132827528668.17155</v>
      </c>
      <c r="AW114" s="37">
        <v>156134966352.12317</v>
      </c>
      <c r="AX114" s="37">
        <v>168438063922.39771</v>
      </c>
      <c r="AY114" s="37">
        <v>183349585121.06384</v>
      </c>
      <c r="AZ114" s="37">
        <v>218046241582.26114</v>
      </c>
      <c r="BA114" s="37">
        <v>231348890288.56015</v>
      </c>
      <c r="BB114" s="37">
        <v>220333632814.67075</v>
      </c>
      <c r="BC114" s="37">
        <v>228856072932.63028</v>
      </c>
      <c r="BD114" s="37">
        <v>246474987998.53595</v>
      </c>
      <c r="BE114" s="37">
        <v>235146136455.15436</v>
      </c>
      <c r="BF114" s="37">
        <v>247284126236.36804</v>
      </c>
      <c r="BG114" s="37">
        <v>284384975639.33978</v>
      </c>
      <c r="BH114" s="37">
        <v>355527858356.20148</v>
      </c>
      <c r="BI114" s="37">
        <v>363078143483.40625</v>
      </c>
      <c r="BJ114" s="37">
        <v>406295321866.15375</v>
      </c>
      <c r="BK114" s="37">
        <v>468110564614.38562</v>
      </c>
      <c r="BL114" s="37">
        <v>492852235259.60706</v>
      </c>
    </row>
    <row r="115" spans="1:64" hidden="1" x14ac:dyDescent="0.35">
      <c r="A115" s="37" t="s">
        <v>587</v>
      </c>
      <c r="B115" s="37" t="s">
        <v>588</v>
      </c>
      <c r="C115" s="37" t="s">
        <v>493</v>
      </c>
      <c r="D115" s="37" t="s">
        <v>494</v>
      </c>
      <c r="E115" s="37">
        <v>581541416.50165021</v>
      </c>
      <c r="F115" s="37">
        <v>607915176.23762381</v>
      </c>
      <c r="G115" s="37">
        <v>680443017.82178223</v>
      </c>
      <c r="H115" s="37">
        <v>755608234.98349833</v>
      </c>
      <c r="I115" s="37">
        <v>882202285.14851475</v>
      </c>
      <c r="J115" s="37">
        <v>1000884205.9405941</v>
      </c>
      <c r="K115" s="37">
        <v>1106379247.5247524</v>
      </c>
      <c r="L115" s="37">
        <v>1306819827.0627062</v>
      </c>
      <c r="M115" s="37">
        <v>1507260405.2805281</v>
      </c>
      <c r="N115" s="37">
        <v>1756492440.9240923</v>
      </c>
      <c r="O115" s="37">
        <v>2026823485.1485147</v>
      </c>
      <c r="P115" s="37">
        <v>3172763372.9372935</v>
      </c>
      <c r="Q115" s="37">
        <v>3936283735.9735975</v>
      </c>
      <c r="R115" s="37">
        <v>9056140483.7257919</v>
      </c>
      <c r="S115" s="37">
        <v>21889677076.524952</v>
      </c>
      <c r="T115" s="37">
        <v>21091425210.515507</v>
      </c>
      <c r="U115" s="37">
        <v>25319975895.65464</v>
      </c>
      <c r="V115" s="37">
        <v>24821052416.441154</v>
      </c>
      <c r="W115" s="37">
        <v>18308804922.312878</v>
      </c>
      <c r="X115" s="37">
        <v>24176515151.472157</v>
      </c>
      <c r="Y115" s="37">
        <v>12961626484.107578</v>
      </c>
      <c r="Z115" s="37">
        <v>12431487008.134754</v>
      </c>
      <c r="AA115" s="37">
        <v>21524982662.34074</v>
      </c>
      <c r="AB115" s="37">
        <v>22725836919.33783</v>
      </c>
      <c r="AC115" s="37">
        <v>18359078549.97715</v>
      </c>
      <c r="AD115" s="37">
        <v>16006784597.585855</v>
      </c>
      <c r="AE115" s="37">
        <v>7802605538.8634882</v>
      </c>
      <c r="AF115" s="37">
        <v>12271835669.726038</v>
      </c>
      <c r="AG115" s="37">
        <v>8964962592.0098896</v>
      </c>
      <c r="AH115" s="37">
        <v>11841502481.858408</v>
      </c>
      <c r="AI115" s="37">
        <v>16573631049.427135</v>
      </c>
      <c r="AL115" s="37">
        <v>16197325830.870871</v>
      </c>
      <c r="AM115" s="37">
        <v>20321213940.565552</v>
      </c>
      <c r="AN115" s="37">
        <v>20900063457.449928</v>
      </c>
      <c r="AO115" s="37">
        <v>24315730858.192341</v>
      </c>
      <c r="AP115" s="37">
        <v>19682874297.967258</v>
      </c>
      <c r="AQ115" s="37">
        <v>13986840980.162195</v>
      </c>
      <c r="AR115" s="37">
        <v>21963669399.328857</v>
      </c>
      <c r="AS115" s="37">
        <v>23526115003.489796</v>
      </c>
      <c r="AT115" s="37">
        <v>24491811633.614021</v>
      </c>
      <c r="AU115" s="37">
        <v>31402849782.608696</v>
      </c>
      <c r="AV115" s="37">
        <v>37814191933.21814</v>
      </c>
      <c r="AW115" s="37">
        <v>48018138114.79892</v>
      </c>
      <c r="AX115" s="37">
        <v>68684788609.260582</v>
      </c>
      <c r="AY115" s="37">
        <v>79540915795.986481</v>
      </c>
      <c r="AZ115" s="37">
        <v>100918493002.57109</v>
      </c>
      <c r="BA115" s="37">
        <v>109587110082.55658</v>
      </c>
      <c r="BB115" s="37">
        <v>94569965268.735428</v>
      </c>
      <c r="BC115" s="37">
        <v>118779370294.37733</v>
      </c>
      <c r="BD115" s="37">
        <v>148867191175.97174</v>
      </c>
      <c r="BE115" s="37">
        <v>144500154947.95844</v>
      </c>
      <c r="BF115" s="37">
        <v>123735346887.80264</v>
      </c>
      <c r="BG115" s="37">
        <v>100127507580.84845</v>
      </c>
      <c r="BH115" s="37">
        <v>76002457206.41748</v>
      </c>
      <c r="BI115" s="37">
        <v>93645165888.983353</v>
      </c>
      <c r="BJ115" s="37">
        <v>111078807863.56369</v>
      </c>
    </row>
    <row r="116" spans="1:64" hidden="1" x14ac:dyDescent="0.35">
      <c r="A116" s="37" t="s">
        <v>589</v>
      </c>
      <c r="B116" s="37" t="s">
        <v>590</v>
      </c>
      <c r="C116" s="37" t="s">
        <v>493</v>
      </c>
      <c r="D116" s="37" t="s">
        <v>494</v>
      </c>
      <c r="O116" s="37">
        <v>1225147017.6421173</v>
      </c>
      <c r="P116" s="37">
        <v>1687411598.3026874</v>
      </c>
      <c r="Q116" s="37">
        <v>1519074797.2364075</v>
      </c>
      <c r="R116" s="37">
        <v>2378672829.316606</v>
      </c>
      <c r="S116" s="37">
        <v>7029800203.1832037</v>
      </c>
      <c r="T116" s="37">
        <v>7042668472.7395868</v>
      </c>
      <c r="U116" s="37">
        <v>10185912631.222485</v>
      </c>
      <c r="V116" s="37">
        <v>11148662377.243479</v>
      </c>
      <c r="W116" s="37">
        <v>13467998645.445309</v>
      </c>
      <c r="X116" s="37">
        <v>23617676938.706402</v>
      </c>
      <c r="Y116" s="37">
        <v>33905858449.034878</v>
      </c>
      <c r="Z116" s="37">
        <v>12149678293.261089</v>
      </c>
      <c r="AA116" s="37">
        <v>11224455611.390285</v>
      </c>
      <c r="AB116" s="37">
        <v>9994853650.6915417</v>
      </c>
      <c r="AC116" s="37">
        <v>12011257639.112255</v>
      </c>
      <c r="AD116" s="37">
        <v>12141202959.15085</v>
      </c>
      <c r="AE116" s="37">
        <v>7776777098.7455769</v>
      </c>
      <c r="AF116" s="37">
        <v>13146027661.627533</v>
      </c>
      <c r="AG116" s="37">
        <v>12305242843.357992</v>
      </c>
      <c r="AH116" s="37">
        <v>14418140881.312319</v>
      </c>
      <c r="AI116" s="37">
        <v>13848182695.40045</v>
      </c>
      <c r="AW116" s="37">
        <v>20610853097.199001</v>
      </c>
      <c r="AX116" s="37">
        <v>27149419157.608696</v>
      </c>
      <c r="AY116" s="37">
        <v>33242357811.520061</v>
      </c>
      <c r="AZ116" s="37">
        <v>40777440220.021698</v>
      </c>
      <c r="BA116" s="37">
        <v>66238928162.015175</v>
      </c>
      <c r="BB116" s="37">
        <v>43994500000</v>
      </c>
      <c r="BC116" s="37">
        <v>54598900000</v>
      </c>
      <c r="BD116" s="37">
        <v>82505400000</v>
      </c>
      <c r="BE116" s="37">
        <v>96898668089.219131</v>
      </c>
      <c r="BF116" s="37">
        <v>93100000000</v>
      </c>
      <c r="BG116" s="37">
        <v>97000000000</v>
      </c>
      <c r="BH116" s="37">
        <v>62728271351.464058</v>
      </c>
      <c r="BI116" s="37">
        <v>56139715352.453468</v>
      </c>
      <c r="BJ116" s="37">
        <v>74196331075.549927</v>
      </c>
      <c r="BK116" s="37">
        <v>98608439243.147202</v>
      </c>
      <c r="BL116" s="37">
        <v>86798267794.923859</v>
      </c>
    </row>
    <row r="117" spans="1:64" hidden="1" x14ac:dyDescent="0.35">
      <c r="A117" s="37" t="s">
        <v>148</v>
      </c>
      <c r="B117" s="37" t="s">
        <v>147</v>
      </c>
      <c r="C117" s="37" t="s">
        <v>493</v>
      </c>
      <c r="D117" s="37" t="s">
        <v>494</v>
      </c>
      <c r="O117" s="37">
        <v>233403409.09090909</v>
      </c>
      <c r="P117" s="37">
        <v>247179204.54545453</v>
      </c>
      <c r="Q117" s="37">
        <v>289636528.43870384</v>
      </c>
      <c r="R117" s="37">
        <v>404493176.52280039</v>
      </c>
      <c r="S117" s="37">
        <v>468893646.8234117</v>
      </c>
      <c r="T117" s="37">
        <v>461359336.36955112</v>
      </c>
      <c r="U117" s="37">
        <v>568048141.84552884</v>
      </c>
      <c r="V117" s="37">
        <v>716305576.50726604</v>
      </c>
      <c r="W117" s="37">
        <v>903769171.18512774</v>
      </c>
      <c r="X117" s="37">
        <v>1066704083.9478163</v>
      </c>
      <c r="Y117" s="37">
        <v>1182341337.3353343</v>
      </c>
      <c r="Z117" s="37">
        <v>1191331330.804795</v>
      </c>
      <c r="AA117" s="37">
        <v>1016617860.1789256</v>
      </c>
      <c r="AB117" s="37">
        <v>1081525778.0926466</v>
      </c>
      <c r="AC117" s="37">
        <v>1072642408.4281734</v>
      </c>
      <c r="AD117" s="37">
        <v>1183251878.5671093</v>
      </c>
      <c r="AE117" s="37">
        <v>1516684742.6783638</v>
      </c>
      <c r="AF117" s="37">
        <v>1864331471.7714829</v>
      </c>
      <c r="AG117" s="37">
        <v>1910725645.1387918</v>
      </c>
      <c r="AH117" s="37">
        <v>1873815600.1388454</v>
      </c>
      <c r="AI117" s="37">
        <v>2144153354.7915545</v>
      </c>
      <c r="AJ117" s="37">
        <v>2130770641.5487072</v>
      </c>
      <c r="AK117" s="37">
        <v>2113685362.4671783</v>
      </c>
      <c r="AL117" s="37">
        <v>2007806087.5816529</v>
      </c>
      <c r="AM117" s="37">
        <v>2251420702.7295966</v>
      </c>
      <c r="AN117" s="37">
        <v>2493202373.7202764</v>
      </c>
      <c r="AO117" s="37">
        <v>2658457142.8571429</v>
      </c>
      <c r="AP117" s="37">
        <v>2689823907.7178674</v>
      </c>
      <c r="AQ117" s="37">
        <v>2871531720.7430282</v>
      </c>
      <c r="AR117" s="37">
        <v>2915176783.6727018</v>
      </c>
      <c r="AS117" s="37">
        <v>2899576890.2004681</v>
      </c>
      <c r="AT117" s="37">
        <v>3040593605.7217584</v>
      </c>
      <c r="AU117" s="37">
        <v>3302574885.6938066</v>
      </c>
      <c r="AV117" s="37">
        <v>3728058130.0760012</v>
      </c>
      <c r="AW117" s="37">
        <v>4480162918.122798</v>
      </c>
      <c r="AX117" s="37">
        <v>5111368384.7847872</v>
      </c>
      <c r="AY117" s="37">
        <v>5305963961.2425184</v>
      </c>
      <c r="AZ117" s="37">
        <v>7104605058.1531487</v>
      </c>
      <c r="BA117" s="37">
        <v>7274936299.7865782</v>
      </c>
      <c r="BB117" s="37">
        <v>6403939044.0186863</v>
      </c>
      <c r="BC117" s="37">
        <v>7113368298.6796207</v>
      </c>
      <c r="BD117" s="37">
        <v>8301011806.6889553</v>
      </c>
      <c r="BE117" s="37">
        <v>8100784829.7180986</v>
      </c>
      <c r="BF117" s="37">
        <v>8576815577.6099491</v>
      </c>
      <c r="BG117" s="37">
        <v>9149131983.0761776</v>
      </c>
      <c r="BH117" s="37">
        <v>9008379951.0339088</v>
      </c>
      <c r="BI117" s="37">
        <v>9822037167.0034409</v>
      </c>
      <c r="BJ117" s="37">
        <v>11290680190.500299</v>
      </c>
      <c r="BK117" s="37">
        <v>12229403878.809456</v>
      </c>
      <c r="BL117" s="37">
        <v>10962010845.044336</v>
      </c>
    </row>
    <row r="118" spans="1:64" hidden="1" x14ac:dyDescent="0.35">
      <c r="A118" s="37" t="s">
        <v>150</v>
      </c>
      <c r="B118" s="37" t="s">
        <v>149</v>
      </c>
      <c r="C118" s="37" t="s">
        <v>493</v>
      </c>
      <c r="D118" s="37" t="s">
        <v>494</v>
      </c>
      <c r="O118" s="37">
        <v>1532000000.0000002</v>
      </c>
      <c r="P118" s="37">
        <v>1597000000</v>
      </c>
      <c r="Q118" s="37">
        <v>2141500000</v>
      </c>
      <c r="R118" s="37">
        <v>2674000000</v>
      </c>
      <c r="S118" s="37">
        <v>3731250000</v>
      </c>
      <c r="T118" s="37">
        <v>3693333333.3333335</v>
      </c>
      <c r="U118" s="37">
        <v>4200625000</v>
      </c>
      <c r="V118" s="37">
        <v>5575500000</v>
      </c>
      <c r="W118" s="37">
        <v>6456823529.4117651</v>
      </c>
      <c r="X118" s="37">
        <v>7612560000</v>
      </c>
      <c r="Y118" s="37">
        <v>8973470588.2352943</v>
      </c>
      <c r="Z118" s="37">
        <v>9198587719.2982445</v>
      </c>
      <c r="AA118" s="37">
        <v>8632234567.9012356</v>
      </c>
      <c r="AB118" s="37">
        <v>8851987544.4839859</v>
      </c>
      <c r="AC118" s="37">
        <v>9629545702.5920868</v>
      </c>
      <c r="AD118" s="37">
        <v>10198922894.223429</v>
      </c>
      <c r="AE118" s="37">
        <v>11178268113.993816</v>
      </c>
      <c r="AF118" s="37">
        <v>13255986015.301643</v>
      </c>
      <c r="AG118" s="37">
        <v>14621717555.819626</v>
      </c>
      <c r="AH118" s="37">
        <v>15659559382.17491</v>
      </c>
      <c r="AI118" s="37">
        <v>17523657623.251663</v>
      </c>
      <c r="AJ118" s="37">
        <v>17213774867.272167</v>
      </c>
      <c r="AK118" s="37">
        <v>19669420641.698185</v>
      </c>
      <c r="AL118" s="37">
        <v>21077097311.04908</v>
      </c>
      <c r="AM118" s="37">
        <v>23954773205.805187</v>
      </c>
      <c r="AN118" s="37">
        <v>27571480755.819748</v>
      </c>
      <c r="AO118" s="37">
        <v>29755302816.680767</v>
      </c>
      <c r="AP118" s="37">
        <v>31990781005.392242</v>
      </c>
      <c r="AQ118" s="37">
        <v>33140443672.534931</v>
      </c>
      <c r="AR118" s="37">
        <v>38228132473.36763</v>
      </c>
      <c r="AS118" s="37">
        <v>47072572535.746696</v>
      </c>
      <c r="AT118" s="37">
        <v>40928026250.089165</v>
      </c>
      <c r="AU118" s="37">
        <v>39832200599.434334</v>
      </c>
      <c r="AV118" s="37">
        <v>43969829384.510658</v>
      </c>
      <c r="AW118" s="37">
        <v>52997322623.828644</v>
      </c>
      <c r="AX118" s="37">
        <v>58113510261.381104</v>
      </c>
      <c r="AY118" s="37">
        <v>62817900264.82338</v>
      </c>
      <c r="AZ118" s="37">
        <v>72404274482.120682</v>
      </c>
      <c r="BA118" s="37">
        <v>83127647714.604233</v>
      </c>
      <c r="BB118" s="37">
        <v>68854614347.837143</v>
      </c>
      <c r="BC118" s="37">
        <v>81250877580.085449</v>
      </c>
      <c r="BD118" s="37">
        <v>92365862638.187805</v>
      </c>
      <c r="BE118" s="37">
        <v>92461158743.359528</v>
      </c>
      <c r="BF118" s="37">
        <v>98534149105.33577</v>
      </c>
      <c r="BG118" s="37">
        <v>99559381485.078644</v>
      </c>
      <c r="BH118" s="37">
        <v>93564341151.751724</v>
      </c>
      <c r="BI118" s="37">
        <v>94710242412.143967</v>
      </c>
      <c r="BJ118" s="37">
        <v>101328343214.38718</v>
      </c>
      <c r="BK118" s="37">
        <v>109123703377.65598</v>
      </c>
    </row>
    <row r="119" spans="1:64" hidden="1" x14ac:dyDescent="0.35">
      <c r="A119" s="37" t="s">
        <v>152</v>
      </c>
      <c r="B119" s="37" t="s">
        <v>151</v>
      </c>
      <c r="C119" s="37" t="s">
        <v>493</v>
      </c>
      <c r="D119" s="37" t="s">
        <v>494</v>
      </c>
      <c r="O119" s="37">
        <v>17194741325.898392</v>
      </c>
      <c r="P119" s="37">
        <v>19424023096.129837</v>
      </c>
      <c r="Q119" s="37">
        <v>23697033864.541832</v>
      </c>
      <c r="R119" s="37">
        <v>28263781135.835274</v>
      </c>
      <c r="S119" s="37">
        <v>36967363501.041977</v>
      </c>
      <c r="T119" s="37">
        <v>42652567319.098457</v>
      </c>
      <c r="U119" s="37">
        <v>45043912770.41172</v>
      </c>
      <c r="V119" s="37">
        <v>55073253675.663818</v>
      </c>
      <c r="W119" s="37">
        <v>68300726899.38398</v>
      </c>
      <c r="X119" s="37">
        <v>88125533908.179916</v>
      </c>
      <c r="Y119" s="37">
        <v>96339527243.952057</v>
      </c>
      <c r="Z119" s="37">
        <v>93313281723.726807</v>
      </c>
      <c r="AA119" s="37">
        <v>90239862562.634216</v>
      </c>
      <c r="AB119" s="37">
        <v>90083429755.226929</v>
      </c>
      <c r="AC119" s="37">
        <v>91976627947.983246</v>
      </c>
      <c r="AD119" s="37">
        <v>95474838150.289017</v>
      </c>
      <c r="AE119" s="37">
        <v>119777358098.45435</v>
      </c>
      <c r="AF119" s="37">
        <v>144899857783.08932</v>
      </c>
      <c r="AG119" s="37">
        <v>156726915798.86938</v>
      </c>
      <c r="AH119" s="37">
        <v>171957047699.68951</v>
      </c>
      <c r="AI119" s="37">
        <v>215684612475.75952</v>
      </c>
      <c r="AJ119" s="37">
        <v>212306182456.68799</v>
      </c>
      <c r="AK119" s="37">
        <v>230753561194.02988</v>
      </c>
      <c r="AL119" s="37">
        <v>217241820598.00665</v>
      </c>
      <c r="AM119" s="37">
        <v>240410653818.44382</v>
      </c>
      <c r="AN119" s="37">
        <v>289818376322.35822</v>
      </c>
      <c r="AO119" s="37">
        <v>311106537834.10712</v>
      </c>
      <c r="AP119" s="37">
        <v>299911323328.78577</v>
      </c>
      <c r="AQ119" s="37">
        <v>305612133377.94135</v>
      </c>
      <c r="AR119" s="37">
        <v>290478798210.10016</v>
      </c>
      <c r="AS119" s="37">
        <v>293137645107.79437</v>
      </c>
      <c r="AT119" s="37">
        <v>299327248322.14764</v>
      </c>
      <c r="AU119" s="37">
        <v>310148691887.82233</v>
      </c>
      <c r="AV119" s="37">
        <v>366810496613.99548</v>
      </c>
      <c r="AW119" s="37">
        <v>432951701018.12762</v>
      </c>
      <c r="AX119" s="37">
        <v>456971272229.82214</v>
      </c>
      <c r="AY119" s="37">
        <v>509838539706.43579</v>
      </c>
      <c r="AZ119" s="37">
        <v>604759102107.85657</v>
      </c>
      <c r="BA119" s="37">
        <v>644399443386.55347</v>
      </c>
      <c r="BB119" s="37">
        <v>490819811058.62738</v>
      </c>
      <c r="BC119" s="37">
        <v>535084697851.78979</v>
      </c>
      <c r="BD119" s="37">
        <v>615914456420.62097</v>
      </c>
      <c r="BE119" s="37">
        <v>592296659208.26343</v>
      </c>
      <c r="BF119" s="37">
        <v>613128022773.86694</v>
      </c>
      <c r="BG119" s="37">
        <v>628498583012.69263</v>
      </c>
      <c r="BH119" s="37">
        <v>545555493736.33661</v>
      </c>
      <c r="BI119" s="37">
        <v>550131830748.1842</v>
      </c>
      <c r="BJ119" s="37">
        <v>602933211569.64807</v>
      </c>
      <c r="BK119" s="37">
        <v>656009247319.13684</v>
      </c>
      <c r="BL119" s="37">
        <v>632507240094.901</v>
      </c>
    </row>
    <row r="120" spans="1:64" hidden="1" x14ac:dyDescent="0.35">
      <c r="A120" s="37" t="s">
        <v>154</v>
      </c>
      <c r="B120" s="37" t="s">
        <v>153</v>
      </c>
      <c r="C120" s="37" t="s">
        <v>493</v>
      </c>
      <c r="D120" s="37" t="s">
        <v>494</v>
      </c>
      <c r="E120" s="37">
        <v>232379252.41495168</v>
      </c>
      <c r="F120" s="37">
        <v>249069438.61122775</v>
      </c>
      <c r="G120" s="37">
        <v>256772644.54710904</v>
      </c>
      <c r="H120" s="37">
        <v>282449951.0009799</v>
      </c>
      <c r="I120" s="37">
        <v>300424051.5189696</v>
      </c>
      <c r="J120" s="37">
        <v>323533529.32941335</v>
      </c>
      <c r="K120" s="37">
        <v>410751784.96430069</v>
      </c>
      <c r="L120" s="37">
        <v>413835956.91797847</v>
      </c>
      <c r="M120" s="37">
        <v>399255970.23880947</v>
      </c>
      <c r="N120" s="37">
        <v>437897515.90063602</v>
      </c>
      <c r="O120" s="37">
        <v>466818672.74690986</v>
      </c>
      <c r="P120" s="37">
        <v>520773294.90874153</v>
      </c>
      <c r="Q120" s="37">
        <v>614592833.87622154</v>
      </c>
      <c r="R120" s="37">
        <v>601285460.99290776</v>
      </c>
      <c r="S120" s="37">
        <v>847321526.7847321</v>
      </c>
      <c r="T120" s="37">
        <v>1008689913.1008689</v>
      </c>
      <c r="U120" s="37">
        <v>861511384.88615119</v>
      </c>
      <c r="V120" s="37">
        <v>967330326.696733</v>
      </c>
      <c r="W120" s="37">
        <v>1072383782.6363829</v>
      </c>
      <c r="X120" s="37">
        <v>1207842248.4134181</v>
      </c>
      <c r="Y120" s="37">
        <v>1368305770.7421129</v>
      </c>
      <c r="Z120" s="37">
        <v>1405804423.4871452</v>
      </c>
      <c r="AA120" s="37">
        <v>1252890928.4832153</v>
      </c>
      <c r="AB120" s="37">
        <v>1291947003.4157958</v>
      </c>
      <c r="AC120" s="37">
        <v>1319189408.5421526</v>
      </c>
      <c r="AD120" s="37">
        <v>1173209045.4430971</v>
      </c>
      <c r="AE120" s="37">
        <v>1345412391.8361382</v>
      </c>
      <c r="AF120" s="37">
        <v>1531795068.0737054</v>
      </c>
      <c r="AG120" s="37">
        <v>1670334930.5833914</v>
      </c>
      <c r="AH120" s="37">
        <v>1921108571.5280437</v>
      </c>
      <c r="AI120" s="37">
        <v>2207168708.2405343</v>
      </c>
      <c r="AJ120" s="37">
        <v>2044050810.1472993</v>
      </c>
      <c r="AK120" s="37">
        <v>2198847359.7216182</v>
      </c>
      <c r="AL120" s="37">
        <v>2382795698.9247313</v>
      </c>
      <c r="AM120" s="37">
        <v>3010844097.3265247</v>
      </c>
      <c r="AN120" s="37">
        <v>3352842998.5855727</v>
      </c>
      <c r="AO120" s="37">
        <v>3334013422.8187919</v>
      </c>
      <c r="AP120" s="37">
        <v>3399380456.2095184</v>
      </c>
      <c r="AQ120" s="37">
        <v>3367967257.8444748</v>
      </c>
      <c r="AR120" s="37">
        <v>3455357142.8571424</v>
      </c>
      <c r="AS120" s="37">
        <v>3485422469.8235841</v>
      </c>
      <c r="AT120" s="37">
        <v>3264084201.3888888</v>
      </c>
      <c r="AU120" s="37">
        <v>3175999175.9373713</v>
      </c>
      <c r="AV120" s="37">
        <v>3441463835.6637325</v>
      </c>
      <c r="AW120" s="37">
        <v>3811085751.5487447</v>
      </c>
      <c r="AX120" s="37">
        <v>3952160000</v>
      </c>
      <c r="AY120" s="37">
        <v>4776418816.3884668</v>
      </c>
      <c r="AZ120" s="37">
        <v>5096320973.3487825</v>
      </c>
      <c r="BA120" s="37">
        <v>5738046907.1457958</v>
      </c>
      <c r="BB120" s="37">
        <v>4160817852.2881742</v>
      </c>
      <c r="BC120" s="37">
        <v>4142696749.0518498</v>
      </c>
      <c r="BD120" s="37">
        <v>4386641596.8612289</v>
      </c>
      <c r="BE120" s="37">
        <v>4469328381.5850859</v>
      </c>
      <c r="BF120" s="37">
        <v>4361405965.6626282</v>
      </c>
      <c r="BG120" s="37">
        <v>4344149024.8750391</v>
      </c>
      <c r="BH120" s="37">
        <v>4245565949.5014949</v>
      </c>
      <c r="BI120" s="37">
        <v>4478412406.5710058</v>
      </c>
      <c r="BJ120" s="37">
        <v>5132360928.2261877</v>
      </c>
      <c r="BK120" s="37">
        <v>5964662473.8596201</v>
      </c>
      <c r="BL120" s="37">
        <v>6247130490.7806578</v>
      </c>
    </row>
    <row r="121" spans="1:64" hidden="1" x14ac:dyDescent="0.35">
      <c r="A121" s="37" t="s">
        <v>156</v>
      </c>
      <c r="B121" s="37" t="s">
        <v>155</v>
      </c>
      <c r="C121" s="37" t="s">
        <v>493</v>
      </c>
      <c r="D121" s="37" t="s">
        <v>494</v>
      </c>
      <c r="U121" s="37">
        <v>553313253.01204813</v>
      </c>
      <c r="V121" s="37">
        <v>694503492.25630128</v>
      </c>
      <c r="W121" s="37">
        <v>870746073.29842949</v>
      </c>
      <c r="X121" s="37">
        <v>1136197136.1971362</v>
      </c>
      <c r="Y121" s="37">
        <v>1579389056.7304466</v>
      </c>
      <c r="Z121" s="37">
        <v>1913438256.6585956</v>
      </c>
      <c r="AA121" s="37">
        <v>1901276595.7446809</v>
      </c>
      <c r="AB121" s="37">
        <v>1761498209.8595428</v>
      </c>
      <c r="AC121" s="37">
        <v>1940962288.6866057</v>
      </c>
      <c r="AD121" s="37">
        <v>1980486568.6771414</v>
      </c>
      <c r="AE121" s="37">
        <v>1811714285.7142859</v>
      </c>
      <c r="AF121" s="37">
        <v>2233973412.1122599</v>
      </c>
      <c r="AG121" s="37">
        <v>2727224151.7499332</v>
      </c>
      <c r="AH121" s="37">
        <v>2365993734.7720151</v>
      </c>
      <c r="AI121" s="37">
        <v>2489227060.4188643</v>
      </c>
      <c r="AJ121" s="37">
        <v>2493170803.3485093</v>
      </c>
      <c r="AK121" s="37">
        <v>2677110914.9749932</v>
      </c>
      <c r="AL121" s="37">
        <v>2831721749.1701546</v>
      </c>
      <c r="AM121" s="37">
        <v>2996135680.549592</v>
      </c>
      <c r="AN121" s="37">
        <v>3479452054.7945209</v>
      </c>
      <c r="AO121" s="37">
        <v>3663187588.1523266</v>
      </c>
      <c r="AP121" s="37">
        <v>3571932299.0126948</v>
      </c>
      <c r="AQ121" s="37">
        <v>3548236953.4555712</v>
      </c>
      <c r="AR121" s="37">
        <v>3533709449.9294782</v>
      </c>
      <c r="AS121" s="37">
        <v>3538928067.7009869</v>
      </c>
      <c r="AT121" s="37">
        <v>3781805359.6614952</v>
      </c>
      <c r="AU121" s="37">
        <v>4544146685.472497</v>
      </c>
      <c r="AV121" s="37">
        <v>4829901269.3935118</v>
      </c>
      <c r="AW121" s="37">
        <v>5955712270.8039503</v>
      </c>
      <c r="AX121" s="37">
        <v>6634978843.4414673</v>
      </c>
      <c r="AY121" s="37">
        <v>8111847672.7785616</v>
      </c>
      <c r="AZ121" s="37">
        <v>9279830747.5317345</v>
      </c>
      <c r="BA121" s="37">
        <v>12415386783.147808</v>
      </c>
      <c r="BB121" s="37">
        <v>11061126760.563379</v>
      </c>
      <c r="BC121" s="37">
        <v>12751830985.915493</v>
      </c>
      <c r="BD121" s="37">
        <v>13743802816.901409</v>
      </c>
      <c r="BE121" s="37">
        <v>14307464788.732393</v>
      </c>
      <c r="BF121" s="37">
        <v>14227605633.802818</v>
      </c>
      <c r="BG121" s="37">
        <v>15524929577.46479</v>
      </c>
      <c r="BH121" s="37">
        <v>14102112676.056339</v>
      </c>
      <c r="BI121" s="37">
        <v>13584225352.112677</v>
      </c>
      <c r="BJ121" s="37">
        <v>14297183098.591551</v>
      </c>
      <c r="BK121" s="37">
        <v>15050704225.352114</v>
      </c>
      <c r="BL121" s="37">
        <v>16286957746.478874</v>
      </c>
    </row>
    <row r="122" spans="1:64" hidden="1" x14ac:dyDescent="0.35">
      <c r="A122" s="37" t="s">
        <v>158</v>
      </c>
      <c r="B122" s="37" t="s">
        <v>157</v>
      </c>
      <c r="C122" s="37" t="s">
        <v>493</v>
      </c>
      <c r="D122" s="37" t="s">
        <v>494</v>
      </c>
      <c r="O122" s="37">
        <v>22026785840.833332</v>
      </c>
      <c r="P122" s="37">
        <v>26966713727.448307</v>
      </c>
      <c r="Q122" s="37">
        <v>32270972031.104404</v>
      </c>
      <c r="R122" s="37">
        <v>41576284284.93454</v>
      </c>
      <c r="S122" s="37">
        <v>62536307378.223625</v>
      </c>
      <c r="T122" s="37">
        <v>63986133888.388153</v>
      </c>
      <c r="U122" s="37">
        <v>76182443148.177811</v>
      </c>
      <c r="V122" s="37">
        <v>90568192249.823105</v>
      </c>
      <c r="W122" s="37">
        <v>108052061240.71417</v>
      </c>
      <c r="X122" s="37">
        <v>116997148837.27298</v>
      </c>
      <c r="Y122" s="37">
        <v>145104895104.89511</v>
      </c>
      <c r="Z122" s="37">
        <v>172133957389.23114</v>
      </c>
      <c r="AA122" s="37">
        <v>157932877703.93619</v>
      </c>
      <c r="AB122" s="37">
        <v>165328697491.53412</v>
      </c>
      <c r="AC122" s="37">
        <v>189757601911.39786</v>
      </c>
      <c r="AD122" s="37">
        <v>194350282012.17596</v>
      </c>
      <c r="AE122" s="37">
        <v>226862362760.93372</v>
      </c>
      <c r="AF122" s="37">
        <v>251695445510.32758</v>
      </c>
      <c r="AG122" s="37">
        <v>294098322534.93317</v>
      </c>
      <c r="AH122" s="37">
        <v>308906500517.52478</v>
      </c>
      <c r="AI122" s="37">
        <v>320166445085.20819</v>
      </c>
      <c r="AJ122" s="37">
        <v>350773940717.12836</v>
      </c>
      <c r="AK122" s="37">
        <v>378844907237.4306</v>
      </c>
      <c r="AL122" s="37">
        <v>404340733359.83264</v>
      </c>
      <c r="AM122" s="37">
        <v>441812660090.52142</v>
      </c>
      <c r="AN122" s="37">
        <v>488883643987.42926</v>
      </c>
      <c r="AO122" s="37">
        <v>458190957638.00214</v>
      </c>
      <c r="AP122" s="37">
        <v>465703619032.50574</v>
      </c>
      <c r="AQ122" s="37">
        <v>424400692714.50427</v>
      </c>
      <c r="AR122" s="37">
        <v>454007135658.27502</v>
      </c>
      <c r="AS122" s="37">
        <v>519273793561.01904</v>
      </c>
      <c r="AT122" s="37">
        <v>440213809225.62457</v>
      </c>
      <c r="AU122" s="37">
        <v>453412607267.04309</v>
      </c>
      <c r="AV122" s="37">
        <v>517443189414.62134</v>
      </c>
      <c r="AW122" s="37">
        <v>624622665052.2677</v>
      </c>
      <c r="AX122" s="37">
        <v>666349114756.0022</v>
      </c>
      <c r="AY122" s="37">
        <v>719102350573.04724</v>
      </c>
      <c r="AZ122" s="37">
        <v>789869515555.8009</v>
      </c>
      <c r="BA122" s="37">
        <v>877807071435.1366</v>
      </c>
      <c r="BB122" s="37">
        <v>655016933828.22083</v>
      </c>
      <c r="BC122" s="37">
        <v>857109901329.88904</v>
      </c>
      <c r="BD122" s="37">
        <v>919000611151.97925</v>
      </c>
      <c r="BE122" s="37">
        <v>902241999043.10889</v>
      </c>
      <c r="BF122" s="37">
        <v>820552895623.52173</v>
      </c>
      <c r="BG122" s="37">
        <v>850777160708.39124</v>
      </c>
      <c r="BH122" s="37">
        <v>773029478086.50061</v>
      </c>
      <c r="BI122" s="37">
        <v>800719531904.18762</v>
      </c>
      <c r="BJ122" s="37">
        <v>863958580239.17261</v>
      </c>
      <c r="BK122" s="37">
        <v>917873408507.37585</v>
      </c>
    </row>
    <row r="123" spans="1:64" hidden="1" x14ac:dyDescent="0.35">
      <c r="A123" s="37" t="s">
        <v>160</v>
      </c>
      <c r="B123" s="37" t="s">
        <v>159</v>
      </c>
      <c r="C123" s="37" t="s">
        <v>493</v>
      </c>
      <c r="D123" s="37" t="s">
        <v>494</v>
      </c>
      <c r="AK123" s="37">
        <v>18432373393.07716</v>
      </c>
      <c r="AL123" s="37">
        <v>8870943454.4259319</v>
      </c>
      <c r="AM123" s="37">
        <v>7876567831.9998932</v>
      </c>
      <c r="AN123" s="37">
        <v>7940654090.6596336</v>
      </c>
      <c r="AO123" s="37">
        <v>7418919320.5260706</v>
      </c>
      <c r="AP123" s="37">
        <v>7739646727.4233637</v>
      </c>
      <c r="AQ123" s="37">
        <v>6716763867.0414915</v>
      </c>
      <c r="AR123" s="37">
        <v>7163702484.8904362</v>
      </c>
      <c r="AS123" s="37">
        <v>10353710600.375257</v>
      </c>
      <c r="AT123" s="37">
        <v>10166983108.41662</v>
      </c>
      <c r="AU123" s="37">
        <v>11576893016.143089</v>
      </c>
      <c r="AV123" s="37">
        <v>14928759197.6777</v>
      </c>
      <c r="AW123" s="37">
        <v>22654791781.526814</v>
      </c>
      <c r="AX123" s="37">
        <v>30386570590.006023</v>
      </c>
      <c r="AY123" s="37">
        <v>41291971410.760941</v>
      </c>
      <c r="AZ123" s="37">
        <v>51704436894.043617</v>
      </c>
      <c r="BA123" s="37">
        <v>76257057403.540512</v>
      </c>
      <c r="BB123" s="37">
        <v>48243324765.910019</v>
      </c>
      <c r="BC123" s="37">
        <v>65502334498.320389</v>
      </c>
      <c r="BD123" s="37">
        <v>89503257382.30864</v>
      </c>
      <c r="BE123" s="37">
        <v>91747467851.454468</v>
      </c>
      <c r="BF123" s="37">
        <v>91381254223.383804</v>
      </c>
      <c r="BG123" s="37">
        <v>87108779033.850327</v>
      </c>
      <c r="BH123" s="37">
        <v>52581510794.96843</v>
      </c>
      <c r="BI123" s="37">
        <v>43714755377.601112</v>
      </c>
      <c r="BJ123" s="37">
        <v>54041337296.511368</v>
      </c>
      <c r="BK123" s="37">
        <v>67477077554.250618</v>
      </c>
      <c r="BL123" s="37">
        <v>65831424545.646698</v>
      </c>
    </row>
    <row r="124" spans="1:64" hidden="1" x14ac:dyDescent="0.35">
      <c r="A124" s="37" t="s">
        <v>162</v>
      </c>
      <c r="B124" s="37" t="s">
        <v>161</v>
      </c>
      <c r="C124" s="37" t="s">
        <v>493</v>
      </c>
      <c r="D124" s="37" t="s">
        <v>494</v>
      </c>
      <c r="E124" s="37">
        <v>246049901.36991286</v>
      </c>
      <c r="F124" s="37">
        <v>259433896.00488505</v>
      </c>
      <c r="G124" s="37">
        <v>278123874.51293242</v>
      </c>
      <c r="H124" s="37">
        <v>296813881.0209685</v>
      </c>
      <c r="I124" s="37">
        <v>333479880.32325613</v>
      </c>
      <c r="J124" s="37">
        <v>313319874.40447503</v>
      </c>
      <c r="K124" s="37">
        <v>377439848.70172685</v>
      </c>
      <c r="L124" s="37">
        <v>350839859.36443901</v>
      </c>
      <c r="M124" s="37">
        <v>397879840.50827438</v>
      </c>
      <c r="N124" s="37">
        <v>430639827.37630266</v>
      </c>
      <c r="O124" s="37">
        <v>478239808.29565984</v>
      </c>
      <c r="P124" s="37">
        <v>509319796.42895198</v>
      </c>
      <c r="Q124" s="37">
        <v>560279775.96652877</v>
      </c>
      <c r="R124" s="37">
        <v>685432764.62584138</v>
      </c>
      <c r="S124" s="37">
        <v>1001288176.9636617</v>
      </c>
      <c r="T124" s="37">
        <v>972056798.3145107</v>
      </c>
      <c r="U124" s="37">
        <v>1127505379.7803197</v>
      </c>
      <c r="V124" s="37">
        <v>1571184005.4499013</v>
      </c>
      <c r="W124" s="37">
        <v>1534663179.4583635</v>
      </c>
      <c r="X124" s="37">
        <v>1605552323.5173264</v>
      </c>
      <c r="Y124" s="37">
        <v>2144500526.7244933</v>
      </c>
      <c r="Z124" s="37">
        <v>2087869962.0131943</v>
      </c>
      <c r="AA124" s="37">
        <v>1714496080.3701315</v>
      </c>
      <c r="AB124" s="37">
        <v>1551597959.7508593</v>
      </c>
      <c r="AC124" s="37">
        <v>1656202769.9694717</v>
      </c>
      <c r="AD124" s="37">
        <v>1552098224.3264673</v>
      </c>
      <c r="AE124" s="37">
        <v>1871195192.4320993</v>
      </c>
      <c r="AF124" s="37">
        <v>1698200957.2832985</v>
      </c>
      <c r="AG124" s="37">
        <v>1869200100.2980769</v>
      </c>
      <c r="AH124" s="37">
        <v>1907852234.5369248</v>
      </c>
      <c r="AI124" s="37">
        <v>2202462461.6117949</v>
      </c>
      <c r="AJ124" s="37">
        <v>2204292981.2890115</v>
      </c>
      <c r="AK124" s="37">
        <v>2155748038.2905812</v>
      </c>
      <c r="AL124" s="37">
        <v>2237655076.6965566</v>
      </c>
      <c r="AM124" s="37">
        <v>2647693121.9291139</v>
      </c>
      <c r="AN124" s="37">
        <v>2948351560.7682705</v>
      </c>
      <c r="AO124" s="37">
        <v>3035628835.9079685</v>
      </c>
      <c r="AP124" s="37">
        <v>2975495234.2683182</v>
      </c>
      <c r="AQ124" s="37">
        <v>2842655387.8214312</v>
      </c>
      <c r="AR124" s="37">
        <v>2686592359.6042442</v>
      </c>
      <c r="AS124" s="37">
        <v>2742778003.4262986</v>
      </c>
      <c r="AT124" s="37">
        <v>2977896209.5436654</v>
      </c>
      <c r="AU124" s="37">
        <v>3273521678.3429909</v>
      </c>
      <c r="AV124" s="37">
        <v>3590023638.4826589</v>
      </c>
      <c r="AW124" s="37">
        <v>4283010819.2356563</v>
      </c>
      <c r="AX124" s="37">
        <v>5341992929.5696726</v>
      </c>
      <c r="AY124" s="37">
        <v>5935981292.8566666</v>
      </c>
      <c r="AZ124" s="37">
        <v>7004914019.5134706</v>
      </c>
      <c r="BA124" s="37">
        <v>8138887724.3756084</v>
      </c>
      <c r="BB124" s="37">
        <v>7416382252.5597267</v>
      </c>
      <c r="BC124" s="37">
        <v>8262811548.6942348</v>
      </c>
      <c r="BD124" s="37">
        <v>9072837988.1726093</v>
      </c>
      <c r="BE124" s="37">
        <v>11205421267.816244</v>
      </c>
      <c r="BF124" s="37">
        <v>10978241559.445862</v>
      </c>
      <c r="BG124" s="37">
        <v>11243137683.088003</v>
      </c>
      <c r="BH124" s="37">
        <v>10608329725.95833</v>
      </c>
      <c r="BI124" s="37">
        <v>9912812646.5453701</v>
      </c>
      <c r="BJ124" s="37">
        <v>10448620986.762518</v>
      </c>
      <c r="BK124" s="37">
        <v>11564073025.500093</v>
      </c>
      <c r="BL124" s="37">
        <v>11490738307.677221</v>
      </c>
    </row>
    <row r="125" spans="1:64" hidden="1" x14ac:dyDescent="0.35">
      <c r="A125" s="37" t="s">
        <v>164</v>
      </c>
      <c r="B125" s="37" t="s">
        <v>163</v>
      </c>
      <c r="C125" s="37" t="s">
        <v>493</v>
      </c>
      <c r="D125" s="37" t="s">
        <v>494</v>
      </c>
      <c r="AI125" s="37">
        <v>781250000</v>
      </c>
      <c r="AJ125" s="37">
        <v>908333333.33333349</v>
      </c>
      <c r="AK125" s="37">
        <v>824375000</v>
      </c>
      <c r="AL125" s="37">
        <v>680113636.36363637</v>
      </c>
      <c r="AM125" s="37">
        <v>567538461.53846157</v>
      </c>
      <c r="AN125" s="37">
        <v>489454732.51028806</v>
      </c>
      <c r="AO125" s="37">
        <v>561760456.12527823</v>
      </c>
      <c r="AP125" s="37">
        <v>676860146.91055727</v>
      </c>
      <c r="AQ125" s="37">
        <v>600501762.42849159</v>
      </c>
      <c r="AR125" s="37">
        <v>527140642.41694313</v>
      </c>
      <c r="AS125" s="37">
        <v>573185350.35584652</v>
      </c>
      <c r="AT125" s="37">
        <v>560092476.95816863</v>
      </c>
      <c r="AU125" s="37">
        <v>635535283.2524122</v>
      </c>
      <c r="AV125" s="37">
        <v>742293893.68868065</v>
      </c>
      <c r="AW125" s="37">
        <v>941138691.60631013</v>
      </c>
      <c r="AX125" s="37">
        <v>942411696.14598727</v>
      </c>
      <c r="AY125" s="37">
        <v>1182432651.1908231</v>
      </c>
      <c r="AZ125" s="37">
        <v>2012051033.9985476</v>
      </c>
      <c r="BA125" s="37">
        <v>2752393737.7305565</v>
      </c>
      <c r="BB125" s="37">
        <v>2565386524.8309603</v>
      </c>
      <c r="BC125" s="37">
        <v>2471698687.8947353</v>
      </c>
      <c r="BD125" s="37">
        <v>3380167259.3777289</v>
      </c>
      <c r="BE125" s="37">
        <v>2932959610.2500825</v>
      </c>
      <c r="BF125" s="37">
        <v>3099060450.34797</v>
      </c>
      <c r="BG125" s="37">
        <v>2796701463.6346521</v>
      </c>
      <c r="BH125" s="37">
        <v>2350024277.8314695</v>
      </c>
      <c r="BI125" s="37">
        <v>2440818089.6271281</v>
      </c>
      <c r="BJ125" s="37">
        <v>2638474037.5246673</v>
      </c>
      <c r="BK125" s="37">
        <v>2613813420.3366346</v>
      </c>
      <c r="BL125" s="37">
        <v>3160773135.0072961</v>
      </c>
    </row>
    <row r="126" spans="1:64" hidden="1" x14ac:dyDescent="0.35">
      <c r="A126" s="37" t="s">
        <v>166</v>
      </c>
      <c r="B126" s="37" t="s">
        <v>165</v>
      </c>
      <c r="C126" s="37" t="s">
        <v>493</v>
      </c>
      <c r="D126" s="37" t="s">
        <v>494</v>
      </c>
      <c r="E126" s="37">
        <v>88571428.571428567</v>
      </c>
      <c r="F126" s="37">
        <v>82857142.857142851</v>
      </c>
      <c r="G126" s="37">
        <v>91428571.428571433</v>
      </c>
      <c r="H126" s="37">
        <v>125714285.71428572</v>
      </c>
      <c r="I126" s="37">
        <v>117142857.14285715</v>
      </c>
      <c r="J126" s="37">
        <v>100000000</v>
      </c>
      <c r="K126" s="37">
        <v>71428571.428571433</v>
      </c>
      <c r="L126" s="37">
        <v>85714285.714285716</v>
      </c>
      <c r="M126" s="37">
        <v>91428571.428571433</v>
      </c>
      <c r="N126" s="37">
        <v>68075117.370892018</v>
      </c>
      <c r="O126" s="37">
        <v>41411595.246669069</v>
      </c>
      <c r="AL126" s="37">
        <v>406842504.94607663</v>
      </c>
      <c r="AM126" s="37">
        <v>719965851.76600003</v>
      </c>
      <c r="AN126" s="37">
        <v>1073111830.137098</v>
      </c>
      <c r="AO126" s="37">
        <v>889438538.64416218</v>
      </c>
      <c r="AP126" s="37">
        <v>1157570060.4826391</v>
      </c>
      <c r="AQ126" s="37">
        <v>974763067.89137375</v>
      </c>
      <c r="AR126" s="37">
        <v>1426037338.3118591</v>
      </c>
      <c r="AS126" s="37">
        <v>1821397244.6808507</v>
      </c>
      <c r="AT126" s="37">
        <v>2093243559.4546385</v>
      </c>
      <c r="AU126" s="37">
        <v>2374299969.1600718</v>
      </c>
      <c r="AV126" s="37">
        <v>2632863068.2583566</v>
      </c>
      <c r="AW126" s="37">
        <v>3395176611.3338146</v>
      </c>
      <c r="AX126" s="37">
        <v>4032880210.2382407</v>
      </c>
      <c r="AY126" s="37">
        <v>4989881264.8510323</v>
      </c>
      <c r="AZ126" s="37">
        <v>5643664446.0889626</v>
      </c>
      <c r="BA126" s="37">
        <v>6784981006.6270828</v>
      </c>
      <c r="BB126" s="37">
        <v>5119870899.2097836</v>
      </c>
      <c r="BC126" s="37">
        <v>6080135276.7188892</v>
      </c>
      <c r="BD126" s="37">
        <v>6938312829.3704567</v>
      </c>
      <c r="BE126" s="37">
        <v>8136084082.9655352</v>
      </c>
      <c r="BF126" s="37">
        <v>9500429495.1145306</v>
      </c>
      <c r="BG126" s="37">
        <v>10456414664.842106</v>
      </c>
      <c r="BH126" s="37">
        <v>11140147276.577959</v>
      </c>
      <c r="BI126" s="37">
        <v>12266568264.953957</v>
      </c>
      <c r="BJ126" s="37">
        <v>13457559457.262909</v>
      </c>
      <c r="BK126" s="37">
        <v>15135150382.152855</v>
      </c>
      <c r="BL126" s="37">
        <v>16549259440.976751</v>
      </c>
    </row>
    <row r="127" spans="1:64" hidden="1" x14ac:dyDescent="0.35">
      <c r="A127" s="37" t="s">
        <v>591</v>
      </c>
      <c r="B127" s="37" t="s">
        <v>592</v>
      </c>
      <c r="C127" s="37" t="s">
        <v>493</v>
      </c>
      <c r="D127" s="37" t="s">
        <v>494</v>
      </c>
      <c r="Q127" s="37">
        <v>8350898.2035928145</v>
      </c>
      <c r="R127" s="37">
        <v>16679982.879155373</v>
      </c>
      <c r="S127" s="37">
        <v>59432058.202299938</v>
      </c>
      <c r="T127" s="37">
        <v>37235240.21468778</v>
      </c>
      <c r="U127" s="37">
        <v>23185873.151655868</v>
      </c>
      <c r="V127" s="37">
        <v>21621202.040363714</v>
      </c>
      <c r="W127" s="37">
        <v>24820876.731143411</v>
      </c>
      <c r="X127" s="37">
        <v>26118935.837245699</v>
      </c>
      <c r="Y127" s="37">
        <v>18459120.929173306</v>
      </c>
      <c r="Z127" s="37">
        <v>12675706.734084118</v>
      </c>
      <c r="AA127" s="37">
        <v>10818135.713561213</v>
      </c>
      <c r="AB127" s="37">
        <v>10481801.801801801</v>
      </c>
      <c r="AC127" s="37">
        <v>16809302.325581394</v>
      </c>
      <c r="AD127" s="37">
        <v>9526084.2237586435</v>
      </c>
      <c r="AE127" s="37">
        <v>10251871.65775401</v>
      </c>
      <c r="AF127" s="37">
        <v>9856322.6438874118</v>
      </c>
      <c r="AG127" s="37">
        <v>9813579.1858738959</v>
      </c>
      <c r="AH127" s="37">
        <v>9705993.9901945274</v>
      </c>
      <c r="AI127" s="37">
        <v>8053859.9640933583</v>
      </c>
      <c r="AJ127" s="37">
        <v>10416342.109362829</v>
      </c>
      <c r="AK127" s="37">
        <v>10020564.042303173</v>
      </c>
      <c r="AL127" s="37">
        <v>9700530.3957568351</v>
      </c>
      <c r="AM127" s="37">
        <v>10645781.547009796</v>
      </c>
      <c r="AN127" s="37">
        <v>11355967.38324685</v>
      </c>
      <c r="AO127" s="37">
        <v>8939666.6405822057</v>
      </c>
      <c r="AP127" s="37">
        <v>13221908.861511059</v>
      </c>
      <c r="AQ127" s="37">
        <v>11076014.574695313</v>
      </c>
      <c r="AR127" s="37">
        <v>12960000</v>
      </c>
      <c r="AS127" s="37">
        <v>7960111.3172541736</v>
      </c>
      <c r="AT127" s="37">
        <v>9891745.1122375093</v>
      </c>
      <c r="AU127" s="37">
        <v>14016353.363033794</v>
      </c>
      <c r="AV127" s="37">
        <v>15900836.630131653</v>
      </c>
      <c r="AW127" s="37">
        <v>12470583.909398442</v>
      </c>
      <c r="AX127" s="37">
        <v>16078350.515463918</v>
      </c>
      <c r="AY127" s="37">
        <v>12048192.771084337</v>
      </c>
      <c r="AZ127" s="37">
        <v>22188519.78913898</v>
      </c>
      <c r="BA127" s="37">
        <v>20747357.825868145</v>
      </c>
      <c r="BB127" s="37">
        <v>19815941.350803308</v>
      </c>
      <c r="BC127" s="37">
        <v>19136855.622821499</v>
      </c>
      <c r="BD127" s="37">
        <v>25804022.692109331</v>
      </c>
      <c r="BE127" s="37">
        <v>26425761.027127765</v>
      </c>
      <c r="BF127" s="37">
        <v>22121065.842826799</v>
      </c>
      <c r="BG127" s="37">
        <v>24099513.250405628</v>
      </c>
      <c r="BH127" s="37">
        <v>26736533.693937346</v>
      </c>
      <c r="BI127" s="37">
        <v>34309396.372286648</v>
      </c>
      <c r="BJ127" s="37">
        <v>29434396.07602698</v>
      </c>
      <c r="BK127" s="37">
        <v>18946503.287507471</v>
      </c>
    </row>
    <row r="128" spans="1:64" hidden="1" x14ac:dyDescent="0.35">
      <c r="A128" s="37" t="s">
        <v>593</v>
      </c>
      <c r="B128" s="37" t="s">
        <v>167</v>
      </c>
      <c r="C128" s="37" t="s">
        <v>493</v>
      </c>
      <c r="D128" s="37" t="s">
        <v>494</v>
      </c>
      <c r="V128" s="37">
        <v>19077777.777777776</v>
      </c>
      <c r="W128" s="37">
        <v>21703703.703703701</v>
      </c>
      <c r="X128" s="37">
        <v>23814814.814814813</v>
      </c>
      <c r="Y128" s="37">
        <v>32122222.22222222</v>
      </c>
      <c r="Z128" s="37">
        <v>34162962.962962963</v>
      </c>
      <c r="AA128" s="37">
        <v>29862962.962962963</v>
      </c>
      <c r="AB128" s="37">
        <v>29199999.999999996</v>
      </c>
      <c r="AC128" s="37">
        <v>38548148.148148149</v>
      </c>
      <c r="AD128" s="37">
        <v>43188888.888888888</v>
      </c>
      <c r="AE128" s="37">
        <v>57844444.44444444</v>
      </c>
      <c r="AF128" s="37">
        <v>69129629.629629627</v>
      </c>
      <c r="AG128" s="37">
        <v>75159259.259259254</v>
      </c>
      <c r="AH128" s="37">
        <v>79207407.407407403</v>
      </c>
      <c r="AI128" s="37">
        <v>82385185.185185179</v>
      </c>
      <c r="AJ128" s="37">
        <v>96962962.962962955</v>
      </c>
      <c r="AK128" s="37">
        <v>112796296.29629628</v>
      </c>
      <c r="AL128" s="37">
        <v>115414814.81481481</v>
      </c>
      <c r="AM128" s="37">
        <v>120948148.14814813</v>
      </c>
      <c r="AN128" s="37">
        <v>118507407.4074074</v>
      </c>
      <c r="AO128" s="37">
        <v>127618518.51851851</v>
      </c>
      <c r="AP128" s="37">
        <v>140381121.86260337</v>
      </c>
      <c r="AQ128" s="37">
        <v>145126608.08957106</v>
      </c>
      <c r="AR128" s="37">
        <v>146164683.20172024</v>
      </c>
      <c r="AS128" s="37">
        <v>150139027.91680571</v>
      </c>
      <c r="AT128" s="37">
        <v>153063804.54528603</v>
      </c>
      <c r="AU128" s="37">
        <v>153459088.718348</v>
      </c>
      <c r="AV128" s="37">
        <v>165346086.82756832</v>
      </c>
      <c r="AW128" s="37">
        <v>193949555.55555555</v>
      </c>
      <c r="AX128" s="37">
        <v>226658074.07407406</v>
      </c>
      <c r="AY128" s="37">
        <v>235708629.62962961</v>
      </c>
      <c r="AZ128" s="37">
        <v>233020481.48148146</v>
      </c>
      <c r="BA128" s="37">
        <v>235437481.48148146</v>
      </c>
      <c r="BB128" s="37">
        <v>176575629.62962961</v>
      </c>
      <c r="BC128" s="37">
        <v>212200333.33333331</v>
      </c>
      <c r="BD128" s="37">
        <v>261344999.99999997</v>
      </c>
      <c r="BE128" s="37">
        <v>278681444.44444442</v>
      </c>
      <c r="BF128" s="37">
        <v>324851777.77777773</v>
      </c>
      <c r="BG128" s="37">
        <v>585185185.18518519</v>
      </c>
      <c r="BH128" s="37">
        <v>530370370.37037033</v>
      </c>
      <c r="BI128" s="37">
        <v>503333333.33333331</v>
      </c>
      <c r="BJ128" s="37">
        <v>505185185.18518513</v>
      </c>
      <c r="BK128" s="37">
        <v>598148148.14814806</v>
      </c>
      <c r="BL128" s="37">
        <v>669259259.25925922</v>
      </c>
    </row>
    <row r="129" spans="1:64" hidden="1" x14ac:dyDescent="0.35">
      <c r="A129" s="37" t="s">
        <v>594</v>
      </c>
      <c r="B129" s="37" t="s">
        <v>169</v>
      </c>
      <c r="C129" s="37" t="s">
        <v>493</v>
      </c>
      <c r="D129" s="37" t="s">
        <v>494</v>
      </c>
      <c r="E129" s="37">
        <v>103762704.99074848</v>
      </c>
      <c r="F129" s="37">
        <v>97683169.967113063</v>
      </c>
      <c r="G129" s="37">
        <v>109000419.23238167</v>
      </c>
      <c r="H129" s="37">
        <v>157385220.71238735</v>
      </c>
      <c r="I129" s="37">
        <v>171665671.40169626</v>
      </c>
      <c r="J129" s="37">
        <v>222484984.98498499</v>
      </c>
      <c r="K129" s="37">
        <v>331687182.13311714</v>
      </c>
      <c r="L129" s="37">
        <v>442518113.26334465</v>
      </c>
      <c r="M129" s="37">
        <v>620639797.57816744</v>
      </c>
      <c r="N129" s="37">
        <v>814720988.33981109</v>
      </c>
      <c r="O129" s="37">
        <v>1030074703.7609479</v>
      </c>
      <c r="P129" s="37">
        <v>1255365115.9441164</v>
      </c>
      <c r="Q129" s="37">
        <v>1803049199.5214946</v>
      </c>
      <c r="R129" s="37">
        <v>3319943763.8079934</v>
      </c>
      <c r="S129" s="37">
        <v>4344697999.8516579</v>
      </c>
      <c r="T129" s="37">
        <v>4934710743.8016529</v>
      </c>
      <c r="U129" s="37">
        <v>7634504132.2314043</v>
      </c>
      <c r="V129" s="37">
        <v>10014876033.057852</v>
      </c>
      <c r="W129" s="37">
        <v>12990909090.90909</v>
      </c>
      <c r="X129" s="37">
        <v>15836157024.793388</v>
      </c>
      <c r="Y129" s="37">
        <v>18598850896.399586</v>
      </c>
      <c r="Z129" s="37">
        <v>21836189301.499199</v>
      </c>
      <c r="AA129" s="37">
        <v>21445122284.838867</v>
      </c>
      <c r="AB129" s="37">
        <v>24472574927.489525</v>
      </c>
      <c r="AC129" s="37">
        <v>28184322191.617657</v>
      </c>
      <c r="AD129" s="37">
        <v>27219948966.690422</v>
      </c>
      <c r="AE129" s="37">
        <v>37350048216.007713</v>
      </c>
      <c r="AF129" s="37">
        <v>51508564620.640182</v>
      </c>
      <c r="AG129" s="37">
        <v>64845584918.041748</v>
      </c>
      <c r="AH129" s="37">
        <v>67555773985.047508</v>
      </c>
      <c r="AI129" s="37">
        <v>70825844919.181641</v>
      </c>
      <c r="AJ129" s="37">
        <v>78616895070.566574</v>
      </c>
      <c r="AK129" s="37">
        <v>85583424069.685516</v>
      </c>
      <c r="AL129" s="37">
        <v>92953766803.294006</v>
      </c>
      <c r="AM129" s="37">
        <v>111596614599.53947</v>
      </c>
      <c r="AN129" s="37">
        <v>145749348477.18698</v>
      </c>
      <c r="AO129" s="37">
        <v>151334079184.53601</v>
      </c>
      <c r="AP129" s="37">
        <v>161499858087.43918</v>
      </c>
      <c r="AQ129" s="37">
        <v>151556327777.14349</v>
      </c>
      <c r="AR129" s="37">
        <v>162143469995.4577</v>
      </c>
      <c r="AS129" s="37">
        <v>195550063662.729</v>
      </c>
      <c r="AT129" s="37">
        <v>174088180388.69394</v>
      </c>
      <c r="AU129" s="37">
        <v>186748435364.36227</v>
      </c>
      <c r="AV129" s="37">
        <v>220638044326.58337</v>
      </c>
      <c r="AW129" s="37">
        <v>291526211015.26215</v>
      </c>
      <c r="AX129" s="37">
        <v>329861919056.68561</v>
      </c>
      <c r="AY129" s="37">
        <v>375223465252.32501</v>
      </c>
      <c r="AZ129" s="37">
        <v>438465966315.24976</v>
      </c>
      <c r="BA129" s="37">
        <v>498972049006.63477</v>
      </c>
      <c r="BB129" s="37">
        <v>426523458607.75458</v>
      </c>
      <c r="BC129" s="37">
        <v>538898293429.15302</v>
      </c>
      <c r="BD129" s="37">
        <v>668440747705.41089</v>
      </c>
      <c r="BE129" s="37">
        <v>691553300804.60156</v>
      </c>
      <c r="BF129" s="37">
        <v>703109248740.17322</v>
      </c>
      <c r="BG129" s="37">
        <v>709970494628.1001</v>
      </c>
      <c r="BH129" s="37">
        <v>630129491251.21826</v>
      </c>
      <c r="BI129" s="37">
        <v>602034550194.78064</v>
      </c>
      <c r="BJ129" s="37">
        <v>664731199232.57153</v>
      </c>
      <c r="BK129" s="37">
        <v>716291685597.45569</v>
      </c>
      <c r="BL129" s="37">
        <v>654092928564.83948</v>
      </c>
    </row>
    <row r="130" spans="1:64" hidden="1" x14ac:dyDescent="0.35">
      <c r="A130" s="37" t="s">
        <v>595</v>
      </c>
      <c r="B130" s="37" t="s">
        <v>171</v>
      </c>
      <c r="C130" s="37" t="s">
        <v>493</v>
      </c>
      <c r="D130" s="37" t="s">
        <v>494</v>
      </c>
      <c r="J130" s="37">
        <v>1419770372.4446936</v>
      </c>
      <c r="K130" s="37">
        <v>1570988518.6222348</v>
      </c>
      <c r="L130" s="37">
        <v>1453374404.9285915</v>
      </c>
      <c r="M130" s="37">
        <v>1643797255.6706805</v>
      </c>
      <c r="N130" s="37">
        <v>1758611033.3239987</v>
      </c>
      <c r="O130" s="37">
        <v>1719126295.1554189</v>
      </c>
      <c r="P130" s="37">
        <v>2574557708.5088453</v>
      </c>
      <c r="Q130" s="37">
        <v>3053511705.6856184</v>
      </c>
      <c r="R130" s="37">
        <v>3890424814.5650711</v>
      </c>
      <c r="S130" s="37">
        <v>11048772169.167803</v>
      </c>
      <c r="T130" s="37">
        <v>9675862413.7931042</v>
      </c>
      <c r="U130" s="37">
        <v>10233925786.593706</v>
      </c>
      <c r="V130" s="37">
        <v>10181437892.533148</v>
      </c>
      <c r="W130" s="37">
        <v>10934205743.366049</v>
      </c>
      <c r="X130" s="37">
        <v>19294501447.178005</v>
      </c>
      <c r="Y130" s="37">
        <v>22438031446.540878</v>
      </c>
      <c r="Z130" s="37">
        <v>17413917144.906742</v>
      </c>
      <c r="AA130" s="37">
        <v>11761027787.426188</v>
      </c>
      <c r="AB130" s="37">
        <v>12339965694.682676</v>
      </c>
      <c r="AC130" s="37">
        <v>13042891252.955084</v>
      </c>
      <c r="AD130" s="37">
        <v>11509308843.085108</v>
      </c>
      <c r="AE130" s="37">
        <v>8269098761.1837587</v>
      </c>
      <c r="AF130" s="37">
        <v>11750987082.884825</v>
      </c>
      <c r="AG130" s="37">
        <v>9842293548.3870945</v>
      </c>
      <c r="AH130" s="37">
        <v>12739959496.255959</v>
      </c>
      <c r="AI130" s="37">
        <v>8281249652.7777786</v>
      </c>
      <c r="AJ130" s="37">
        <v>1860710517.0594442</v>
      </c>
      <c r="AK130" s="37">
        <v>8036810156.7825508</v>
      </c>
      <c r="AL130" s="37">
        <v>11437086423.841061</v>
      </c>
      <c r="AM130" s="37">
        <v>12636363299.6633</v>
      </c>
      <c r="AN130" s="37">
        <v>14235924932.975872</v>
      </c>
      <c r="AO130" s="37">
        <v>16466265865.063459</v>
      </c>
      <c r="AP130" s="37">
        <v>16043521266.073195</v>
      </c>
      <c r="AQ130" s="37">
        <v>11377952755.905512</v>
      </c>
      <c r="AR130" s="37">
        <v>13837056504.599211</v>
      </c>
      <c r="AS130" s="37">
        <v>21297262059.973923</v>
      </c>
      <c r="AT130" s="37">
        <v>17900228236.061298</v>
      </c>
      <c r="AU130" s="37">
        <v>17015465613.688713</v>
      </c>
      <c r="AV130" s="37">
        <v>24939597315.436241</v>
      </c>
      <c r="AW130" s="37">
        <v>33831014591.1096</v>
      </c>
      <c r="AX130" s="37">
        <v>51691780821.917809</v>
      </c>
      <c r="AY130" s="37">
        <v>66560992419.021362</v>
      </c>
      <c r="AZ130" s="37">
        <v>72698803659.394791</v>
      </c>
      <c r="BA130" s="37">
        <v>98400297619.047623</v>
      </c>
      <c r="BB130" s="37">
        <v>62977762334.954826</v>
      </c>
      <c r="BC130" s="37">
        <v>76953942777.390091</v>
      </c>
      <c r="BD130" s="37">
        <v>112775362318.84058</v>
      </c>
      <c r="BE130" s="37">
        <v>130085744908.89604</v>
      </c>
      <c r="BF130" s="37">
        <v>123413258110.0141</v>
      </c>
      <c r="BG130" s="37">
        <v>111412508784.25861</v>
      </c>
      <c r="BH130" s="37">
        <v>61598537720.172813</v>
      </c>
      <c r="BI130" s="37">
        <v>52118503806.686539</v>
      </c>
      <c r="BJ130" s="37">
        <v>61796900758.325089</v>
      </c>
      <c r="BK130" s="37">
        <v>79774834437.08609</v>
      </c>
    </row>
    <row r="131" spans="1:64" hidden="1" x14ac:dyDescent="0.35">
      <c r="A131" s="37" t="s">
        <v>596</v>
      </c>
      <c r="B131" s="37" t="s">
        <v>597</v>
      </c>
      <c r="C131" s="37" t="s">
        <v>493</v>
      </c>
      <c r="D131" s="37" t="s">
        <v>494</v>
      </c>
      <c r="E131" s="37">
        <v>9130237091.4269047</v>
      </c>
      <c r="F131" s="37">
        <v>9626270461.4960442</v>
      </c>
      <c r="G131" s="37">
        <v>9984654523.2450008</v>
      </c>
      <c r="H131" s="37">
        <v>12325333655.8447</v>
      </c>
      <c r="I131" s="37">
        <v>11308484490.635891</v>
      </c>
      <c r="J131" s="37">
        <v>12396968894.980101</v>
      </c>
      <c r="K131" s="37">
        <v>13137218708.847555</v>
      </c>
      <c r="L131" s="37">
        <v>13304068120.585142</v>
      </c>
      <c r="M131" s="37">
        <v>14089380324.438662</v>
      </c>
      <c r="N131" s="37">
        <v>15671706839.215729</v>
      </c>
      <c r="O131" s="37">
        <v>17235913227.511471</v>
      </c>
      <c r="P131" s="37">
        <v>18866827403.025013</v>
      </c>
      <c r="Q131" s="37">
        <v>22537113810.119984</v>
      </c>
      <c r="R131" s="37">
        <v>31115198057.319359</v>
      </c>
      <c r="S131" s="37">
        <v>45413330138.749741</v>
      </c>
      <c r="T131" s="37">
        <v>43181344737.466194</v>
      </c>
      <c r="U131" s="37">
        <v>49729415773.199577</v>
      </c>
      <c r="V131" s="37">
        <v>57100089358.797905</v>
      </c>
      <c r="W131" s="37">
        <v>61595323764.49736</v>
      </c>
      <c r="X131" s="37">
        <v>78110135722.676895</v>
      </c>
      <c r="Y131" s="37">
        <v>96656331686.189285</v>
      </c>
      <c r="Z131" s="37">
        <v>106147746967.15707</v>
      </c>
      <c r="AA131" s="37">
        <v>101414023324.48062</v>
      </c>
      <c r="AB131" s="37">
        <v>104807709130.84547</v>
      </c>
      <c r="AC131" s="37">
        <v>111140414903.42624</v>
      </c>
      <c r="AD131" s="37">
        <v>110703785502.17003</v>
      </c>
      <c r="AE131" s="37">
        <v>97179734547.804993</v>
      </c>
      <c r="AF131" s="37">
        <v>104495101697.74768</v>
      </c>
      <c r="AG131" s="37">
        <v>129798701073.62225</v>
      </c>
      <c r="AH131" s="37">
        <v>140240807822.10403</v>
      </c>
      <c r="AI131" s="37">
        <v>161529002576.51248</v>
      </c>
      <c r="AJ131" s="37">
        <v>174610224613.1958</v>
      </c>
      <c r="AK131" s="37">
        <v>172210330101.63586</v>
      </c>
      <c r="AL131" s="37">
        <v>183928768261.79523</v>
      </c>
      <c r="AM131" s="37">
        <v>214145368767.04889</v>
      </c>
      <c r="AN131" s="37">
        <v>250457768463.17499</v>
      </c>
      <c r="AO131" s="37">
        <v>281015390296.46313</v>
      </c>
      <c r="AP131" s="37">
        <v>308339202987.46576</v>
      </c>
      <c r="AQ131" s="37">
        <v>308433220459.38525</v>
      </c>
      <c r="AR131" s="37">
        <v>324186569000.97998</v>
      </c>
      <c r="AS131" s="37">
        <v>386397916195.72131</v>
      </c>
      <c r="AT131" s="37">
        <v>372528467880.00946</v>
      </c>
      <c r="AU131" s="37">
        <v>376316371753.89716</v>
      </c>
      <c r="AV131" s="37">
        <v>405586550169.99194</v>
      </c>
      <c r="AW131" s="37">
        <v>511153330923.90735</v>
      </c>
      <c r="AX131" s="37">
        <v>624944825443.92004</v>
      </c>
      <c r="AY131" s="37">
        <v>686595922539.62134</v>
      </c>
      <c r="AZ131" s="37">
        <v>775071073339.24023</v>
      </c>
      <c r="BA131" s="37">
        <v>903947075197.32666</v>
      </c>
      <c r="BB131" s="37">
        <v>713038222574.07813</v>
      </c>
      <c r="BC131" s="37">
        <v>948392033868.00476</v>
      </c>
      <c r="BD131" s="37">
        <v>1115995457856.1702</v>
      </c>
      <c r="BE131" s="37">
        <v>1136430616199.6689</v>
      </c>
      <c r="BF131" s="37">
        <v>1129945075519.7314</v>
      </c>
      <c r="BG131" s="37">
        <v>1108697357874.3633</v>
      </c>
      <c r="BH131" s="37">
        <v>997068376568.41846</v>
      </c>
      <c r="BI131" s="37">
        <v>986365781208.27625</v>
      </c>
      <c r="BJ131" s="37">
        <v>1092488226533.6567</v>
      </c>
      <c r="BK131" s="37">
        <v>1184870360284.8245</v>
      </c>
      <c r="BL131" s="37">
        <v>1181675031004.74</v>
      </c>
    </row>
    <row r="132" spans="1:64" hidden="1" x14ac:dyDescent="0.35">
      <c r="A132" s="37" t="s">
        <v>598</v>
      </c>
      <c r="B132" s="37" t="s">
        <v>173</v>
      </c>
      <c r="C132" s="37" t="s">
        <v>493</v>
      </c>
      <c r="D132" s="37" t="s">
        <v>494</v>
      </c>
      <c r="AC132" s="37">
        <v>48571428.571428575</v>
      </c>
      <c r="AD132" s="37">
        <v>95555562.222222194</v>
      </c>
      <c r="AE132" s="37">
        <v>64210523.157894738</v>
      </c>
      <c r="AF132" s="37">
        <v>66241427.16012723</v>
      </c>
      <c r="AG132" s="37">
        <v>81630154.178953707</v>
      </c>
      <c r="AH132" s="37">
        <v>86618700.719535515</v>
      </c>
      <c r="AI132" s="37">
        <v>98057227.269516066</v>
      </c>
      <c r="AJ132" s="37">
        <v>133175703.90838653</v>
      </c>
      <c r="AK132" s="37">
        <v>192017652.0779801</v>
      </c>
      <c r="AL132" s="37">
        <v>284956361.04712039</v>
      </c>
      <c r="AM132" s="37">
        <v>385700002.36877674</v>
      </c>
      <c r="AN132" s="37">
        <v>409499988.56702578</v>
      </c>
      <c r="AO132" s="37">
        <v>425300014.00621051</v>
      </c>
      <c r="AP132" s="37">
        <v>417400000.07936627</v>
      </c>
      <c r="AQ132" s="37">
        <v>466700003.92016554</v>
      </c>
      <c r="AR132" s="37">
        <v>521789232.36385727</v>
      </c>
      <c r="AS132" s="37">
        <v>530820000</v>
      </c>
      <c r="AT132" s="37">
        <v>492970000</v>
      </c>
      <c r="AU132" s="37">
        <v>505520000</v>
      </c>
      <c r="AV132" s="37">
        <v>475490000.00000006</v>
      </c>
      <c r="AW132" s="37">
        <v>589520000.00000012</v>
      </c>
      <c r="AX132" s="37">
        <v>792319999.99587059</v>
      </c>
      <c r="AY132" s="37">
        <v>1317449999.996063</v>
      </c>
      <c r="AZ132" s="37">
        <v>1419520000.0045817</v>
      </c>
      <c r="BA132" s="37">
        <v>1804879999.9990849</v>
      </c>
      <c r="BB132" s="37">
        <v>1754720000.0032878</v>
      </c>
      <c r="BC132" s="37">
        <v>2522099999.9987898</v>
      </c>
      <c r="BD132" s="37">
        <v>3529720000</v>
      </c>
      <c r="BE132" s="37">
        <v>3860149999.9968781</v>
      </c>
      <c r="BF132" s="37">
        <v>4558719999.999999</v>
      </c>
      <c r="BG132" s="37">
        <v>5407500000.0062132</v>
      </c>
      <c r="BH132" s="37">
        <v>4885879999.9950905</v>
      </c>
      <c r="BI132" s="37">
        <v>5248979999.9958429</v>
      </c>
    </row>
    <row r="133" spans="1:64" hidden="1" x14ac:dyDescent="0.35">
      <c r="A133" s="37" t="s">
        <v>599</v>
      </c>
      <c r="B133" s="37" t="s">
        <v>600</v>
      </c>
      <c r="C133" s="37" t="s">
        <v>493</v>
      </c>
      <c r="D133" s="37" t="s">
        <v>494</v>
      </c>
      <c r="AH133" s="37">
        <v>498732254.80698586</v>
      </c>
      <c r="AI133" s="37">
        <v>510722596.66952145</v>
      </c>
      <c r="AJ133" s="37">
        <v>587654401.02474928</v>
      </c>
      <c r="AK133" s="37">
        <v>634069545.77035129</v>
      </c>
      <c r="AL133" s="37">
        <v>728607315.94845414</v>
      </c>
      <c r="AM133" s="37">
        <v>755509732.09927988</v>
      </c>
      <c r="AN133" s="37">
        <v>1266386350.8079436</v>
      </c>
      <c r="AO133" s="37">
        <v>1758689127.4659538</v>
      </c>
      <c r="AP133" s="37">
        <v>2289054887.9506335</v>
      </c>
      <c r="AQ133" s="37">
        <v>2373803864.0434999</v>
      </c>
      <c r="AR133" s="37">
        <v>2445876363.8678803</v>
      </c>
      <c r="AS133" s="37">
        <v>2447097844.1127696</v>
      </c>
      <c r="AT133" s="37">
        <v>2754228855.7213926</v>
      </c>
      <c r="AU133" s="37">
        <v>3083250414.5936975</v>
      </c>
      <c r="AV133" s="37">
        <v>3361194029.8507457</v>
      </c>
      <c r="AW133" s="37">
        <v>7417557506.0033169</v>
      </c>
      <c r="AX133" s="37">
        <v>7873085354.0961847</v>
      </c>
      <c r="AY133" s="37">
        <v>7837807009.6849079</v>
      </c>
      <c r="AZ133" s="37">
        <v>9221256284.2454395</v>
      </c>
      <c r="BA133" s="37">
        <v>11224076778.839138</v>
      </c>
      <c r="BB133" s="37">
        <v>11751139951.442781</v>
      </c>
      <c r="BC133" s="37">
        <v>13464256797.744612</v>
      </c>
      <c r="BD133" s="37">
        <v>14518739635.157543</v>
      </c>
      <c r="BE133" s="37">
        <v>12680893474.825869</v>
      </c>
      <c r="BF133" s="37">
        <v>12492026092.669981</v>
      </c>
      <c r="BG133" s="37">
        <v>11425578093.598673</v>
      </c>
      <c r="BH133" s="37">
        <v>11553482873.300163</v>
      </c>
      <c r="BI133" s="37">
        <v>11112344036.285238</v>
      </c>
      <c r="BJ133" s="37">
        <v>11627344114.162518</v>
      </c>
      <c r="BK133" s="37">
        <v>11389185927.893862</v>
      </c>
      <c r="BL133" s="37">
        <v>11561101651.807629</v>
      </c>
    </row>
    <row r="134" spans="1:64" hidden="1" x14ac:dyDescent="0.35">
      <c r="A134" s="37" t="s">
        <v>601</v>
      </c>
      <c r="B134" s="37" t="s">
        <v>602</v>
      </c>
      <c r="C134" s="37" t="s">
        <v>493</v>
      </c>
      <c r="D134" s="37" t="s">
        <v>494</v>
      </c>
      <c r="AS134" s="37">
        <v>274229800</v>
      </c>
      <c r="AT134" s="37">
        <v>307796500</v>
      </c>
      <c r="AU134" s="37">
        <v>392651900</v>
      </c>
      <c r="AV134" s="37">
        <v>269711500</v>
      </c>
      <c r="AW134" s="37">
        <v>606566300</v>
      </c>
      <c r="AX134" s="37">
        <v>560772700</v>
      </c>
      <c r="AY134" s="37">
        <v>922573400</v>
      </c>
      <c r="AZ134" s="37">
        <v>1029244000</v>
      </c>
      <c r="BA134" s="37">
        <v>593614500</v>
      </c>
      <c r="BB134" s="37">
        <v>269879600</v>
      </c>
      <c r="BC134" s="37">
        <v>382397400</v>
      </c>
      <c r="BD134" s="37">
        <v>522938999.99999994</v>
      </c>
      <c r="BE134" s="37">
        <v>895554700</v>
      </c>
      <c r="BF134" s="37">
        <v>1060553000.0000001</v>
      </c>
      <c r="BG134" s="37">
        <v>893908100</v>
      </c>
      <c r="BH134" s="37">
        <v>618530999.99999988</v>
      </c>
      <c r="BI134" s="37">
        <v>702000000</v>
      </c>
      <c r="BJ134" s="37">
        <v>797846199.99999988</v>
      </c>
      <c r="BK134" s="37">
        <v>849000000</v>
      </c>
      <c r="BL134" s="37">
        <v>882016400</v>
      </c>
    </row>
    <row r="135" spans="1:64" hidden="1" x14ac:dyDescent="0.35">
      <c r="A135" s="37" t="s">
        <v>603</v>
      </c>
      <c r="B135" s="37" t="s">
        <v>604</v>
      </c>
      <c r="C135" s="37" t="s">
        <v>493</v>
      </c>
      <c r="D135" s="37" t="s">
        <v>494</v>
      </c>
      <c r="AI135" s="37">
        <v>11467161016.949152</v>
      </c>
      <c r="AJ135" s="37">
        <v>10824367652.297827</v>
      </c>
      <c r="AK135" s="37">
        <v>10363991477.272726</v>
      </c>
      <c r="AL135" s="37">
        <v>8659001314.0604477</v>
      </c>
      <c r="AM135" s="37">
        <v>7734213547.6463833</v>
      </c>
      <c r="AN135" s="37">
        <v>7452762497.0102844</v>
      </c>
      <c r="AO135" s="37">
        <v>7989926739.9267397</v>
      </c>
      <c r="AP135" s="37">
        <v>8223041874.5931873</v>
      </c>
      <c r="AQ135" s="37">
        <v>5278015397.775877</v>
      </c>
      <c r="AR135" s="37">
        <v>7274687365.2436399</v>
      </c>
      <c r="AS135" s="37">
        <v>12077313549.394768</v>
      </c>
      <c r="AT135" s="37">
        <v>9053049082.7962322</v>
      </c>
      <c r="AU135" s="37">
        <v>9169291338.5826778</v>
      </c>
      <c r="AV135" s="37">
        <v>15054687500</v>
      </c>
      <c r="AW135" s="37">
        <v>21117445538.461536</v>
      </c>
      <c r="AX135" s="37">
        <v>30159825206.358906</v>
      </c>
      <c r="AY135" s="37">
        <v>40429811205.846527</v>
      </c>
      <c r="AZ135" s="37">
        <v>49083636939.648346</v>
      </c>
      <c r="BA135" s="37">
        <v>63183229813.664597</v>
      </c>
      <c r="BB135" s="37">
        <v>37335460710.011963</v>
      </c>
      <c r="BC135" s="37">
        <v>49055099463.214401</v>
      </c>
      <c r="BD135" s="37">
        <v>19025486031.694168</v>
      </c>
      <c r="BE135" s="37">
        <v>61096140128.398193</v>
      </c>
      <c r="BF135" s="37">
        <v>46136117008.728477</v>
      </c>
      <c r="BG135" s="37">
        <v>19342973907.576233</v>
      </c>
      <c r="BH135" s="37">
        <v>11127570228.786562</v>
      </c>
      <c r="BI135" s="37">
        <v>6847525891.829689</v>
      </c>
      <c r="BJ135" s="37">
        <v>18919787630.937008</v>
      </c>
      <c r="BK135" s="37">
        <v>29959706959.706966</v>
      </c>
      <c r="BL135" s="37">
        <v>33764107916.756054</v>
      </c>
    </row>
    <row r="136" spans="1:64" hidden="1" x14ac:dyDescent="0.35">
      <c r="A136" s="37" t="s">
        <v>605</v>
      </c>
      <c r="B136" s="37" t="s">
        <v>175</v>
      </c>
      <c r="C136" s="37" t="s">
        <v>493</v>
      </c>
      <c r="D136" s="37" t="s">
        <v>494</v>
      </c>
    </row>
    <row r="137" spans="1:64" hidden="1" x14ac:dyDescent="0.35">
      <c r="A137" s="37" t="s">
        <v>606</v>
      </c>
      <c r="B137" s="37" t="s">
        <v>607</v>
      </c>
      <c r="C137" s="37" t="s">
        <v>493</v>
      </c>
      <c r="D137" s="37" t="s">
        <v>494</v>
      </c>
      <c r="E137" s="37">
        <v>11346672691.400278</v>
      </c>
      <c r="F137" s="37">
        <v>11995922552.954386</v>
      </c>
      <c r="G137" s="37">
        <v>12572724811.468822</v>
      </c>
      <c r="H137" s="37">
        <v>15308990255.557484</v>
      </c>
      <c r="I137" s="37">
        <v>14326392241.729053</v>
      </c>
      <c r="J137" s="37">
        <v>15839089140.726858</v>
      </c>
      <c r="K137" s="37">
        <v>16953491484.932131</v>
      </c>
      <c r="L137" s="37">
        <v>17088005075.015177</v>
      </c>
      <c r="M137" s="37">
        <v>18038140129.870327</v>
      </c>
      <c r="N137" s="37">
        <v>20374068414.658512</v>
      </c>
      <c r="O137" s="37">
        <v>22171758931.575329</v>
      </c>
      <c r="P137" s="37">
        <v>23941933787.607563</v>
      </c>
      <c r="Q137" s="37">
        <v>28023144709.024597</v>
      </c>
      <c r="R137" s="37">
        <v>38848572553.140121</v>
      </c>
      <c r="S137" s="37">
        <v>56286644142.650795</v>
      </c>
      <c r="T137" s="37">
        <v>52575121604.416458</v>
      </c>
      <c r="U137" s="37">
        <v>60323775350.92025</v>
      </c>
      <c r="V137" s="37">
        <v>69763999392.360626</v>
      </c>
      <c r="W137" s="37">
        <v>75549020295.410736</v>
      </c>
      <c r="X137" s="37">
        <v>96364123610.750946</v>
      </c>
      <c r="Y137" s="37">
        <v>119464353191.06952</v>
      </c>
      <c r="Z137" s="37">
        <v>129794823621.23804</v>
      </c>
      <c r="AA137" s="37">
        <v>124868014152.02321</v>
      </c>
      <c r="AB137" s="37">
        <v>127764566138.92818</v>
      </c>
      <c r="AC137" s="37">
        <v>134831942532.99454</v>
      </c>
      <c r="AD137" s="37">
        <v>136438472360.86728</v>
      </c>
      <c r="AE137" s="37">
        <v>124704383555.77853</v>
      </c>
      <c r="AF137" s="37">
        <v>134073038635.91438</v>
      </c>
      <c r="AG137" s="37">
        <v>164695410073.69415</v>
      </c>
      <c r="AH137" s="37">
        <v>180243569191.54108</v>
      </c>
      <c r="AI137" s="37">
        <v>206955194968.62048</v>
      </c>
      <c r="AJ137" s="37">
        <v>224532484867.14078</v>
      </c>
      <c r="AK137" s="37">
        <v>224450854531.07904</v>
      </c>
      <c r="AL137" s="37">
        <v>235356779056.50281</v>
      </c>
      <c r="AM137" s="37">
        <v>272907342281.29263</v>
      </c>
      <c r="AN137" s="37">
        <v>318562260714.06421</v>
      </c>
      <c r="AO137" s="37">
        <v>350102666984.82672</v>
      </c>
      <c r="AP137" s="37">
        <v>383117757013.56458</v>
      </c>
      <c r="AQ137" s="37">
        <v>387756038217.0979</v>
      </c>
      <c r="AR137" s="37">
        <v>408567359160.3446</v>
      </c>
      <c r="AS137" s="37">
        <v>479749509360.05762</v>
      </c>
      <c r="AT137" s="37">
        <v>472837618737.83038</v>
      </c>
      <c r="AU137" s="37">
        <v>476108279015.64868</v>
      </c>
      <c r="AV137" s="37">
        <v>520629206220.82574</v>
      </c>
      <c r="AW137" s="37">
        <v>645823976152.84424</v>
      </c>
      <c r="AX137" s="37">
        <v>779933477839.69141</v>
      </c>
      <c r="AY137" s="37">
        <v>868751032757.43896</v>
      </c>
      <c r="AZ137" s="37">
        <v>975727050229.83826</v>
      </c>
      <c r="BA137" s="37">
        <v>1118408744975.04</v>
      </c>
      <c r="BB137" s="37">
        <v>899435321934.6272</v>
      </c>
      <c r="BC137" s="37">
        <v>1165023682973.0957</v>
      </c>
      <c r="BD137" s="37">
        <v>1361865576494.4211</v>
      </c>
      <c r="BE137" s="37">
        <v>1365431438323.8633</v>
      </c>
      <c r="BF137" s="37">
        <v>1360501321463.4116</v>
      </c>
      <c r="BG137" s="37">
        <v>1333966959302.0371</v>
      </c>
      <c r="BH137" s="37">
        <v>1210011910365.2566</v>
      </c>
      <c r="BI137" s="37">
        <v>1198280996193.9878</v>
      </c>
      <c r="BJ137" s="37">
        <v>1316905392845.6829</v>
      </c>
      <c r="BK137" s="37">
        <v>1407815633681.7244</v>
      </c>
      <c r="BL137" s="37">
        <v>1397397352581.0234</v>
      </c>
    </row>
    <row r="138" spans="1:64" hidden="1" x14ac:dyDescent="0.35">
      <c r="A138" s="37" t="s">
        <v>608</v>
      </c>
      <c r="B138" s="37" t="s">
        <v>609</v>
      </c>
      <c r="C138" s="37" t="s">
        <v>493</v>
      </c>
      <c r="D138" s="37" t="s">
        <v>494</v>
      </c>
      <c r="AS138" s="37">
        <v>40678471461.335632</v>
      </c>
      <c r="AT138" s="37">
        <v>39869791771.742233</v>
      </c>
      <c r="AU138" s="37">
        <v>44312881449.755318</v>
      </c>
      <c r="AV138" s="37">
        <v>49758913384.01619</v>
      </c>
      <c r="AW138" s="37">
        <v>64290560666.310181</v>
      </c>
      <c r="AX138" s="37">
        <v>87374170626.894424</v>
      </c>
      <c r="AY138" s="37">
        <v>110623733437.19821</v>
      </c>
      <c r="AZ138" s="37">
        <v>140739897442.92368</v>
      </c>
      <c r="BA138" s="37">
        <v>181907572861.79797</v>
      </c>
      <c r="BB138" s="37">
        <v>142275602936.57709</v>
      </c>
      <c r="BC138" s="37">
        <v>184238665655.43668</v>
      </c>
      <c r="BD138" s="37">
        <v>215742681388.74063</v>
      </c>
      <c r="BE138" s="37">
        <v>226202251986.18069</v>
      </c>
      <c r="BF138" s="37">
        <v>236432542630.85806</v>
      </c>
      <c r="BG138" s="37">
        <v>247989774192.19604</v>
      </c>
      <c r="BH138" s="37">
        <v>203930911883.88196</v>
      </c>
      <c r="BI138" s="37">
        <v>198504722203.14328</v>
      </c>
      <c r="BJ138" s="37">
        <v>228911687148.10693</v>
      </c>
      <c r="BK138" s="37">
        <v>257462803146.27167</v>
      </c>
    </row>
    <row r="139" spans="1:64" hidden="1" x14ac:dyDescent="0.35">
      <c r="A139" s="37" t="s">
        <v>610</v>
      </c>
      <c r="B139" s="37" t="s">
        <v>611</v>
      </c>
      <c r="C139" s="37" t="s">
        <v>493</v>
      </c>
      <c r="D139" s="37" t="s">
        <v>494</v>
      </c>
    </row>
    <row r="140" spans="1:64" hidden="1" x14ac:dyDescent="0.35">
      <c r="A140" s="37" t="s">
        <v>178</v>
      </c>
      <c r="B140" s="37" t="s">
        <v>177</v>
      </c>
      <c r="C140" s="37" t="s">
        <v>493</v>
      </c>
      <c r="D140" s="37" t="s">
        <v>494</v>
      </c>
    </row>
    <row r="141" spans="1:64" hidden="1" x14ac:dyDescent="0.35">
      <c r="A141" s="37" t="s">
        <v>180</v>
      </c>
      <c r="B141" s="37" t="s">
        <v>179</v>
      </c>
      <c r="C141" s="37" t="s">
        <v>493</v>
      </c>
      <c r="D141" s="37" t="s">
        <v>494</v>
      </c>
      <c r="E141" s="37">
        <v>422303067.2268908</v>
      </c>
      <c r="F141" s="37">
        <v>397732379.89518702</v>
      </c>
      <c r="G141" s="37">
        <v>398590401.82373863</v>
      </c>
      <c r="H141" s="37">
        <v>319557568.52150589</v>
      </c>
      <c r="I141" s="37">
        <v>322401283.95255458</v>
      </c>
      <c r="J141" s="37">
        <v>439915966.38655466</v>
      </c>
      <c r="K141" s="37">
        <v>391806722.68907565</v>
      </c>
      <c r="L141" s="37">
        <v>380452674.89711934</v>
      </c>
      <c r="M141" s="37">
        <v>371463229.31524032</v>
      </c>
      <c r="N141" s="37">
        <v>361512605.0420168</v>
      </c>
      <c r="O141" s="37">
        <v>584537815.12605035</v>
      </c>
      <c r="P141" s="37">
        <v>583136593.59190559</v>
      </c>
      <c r="Q141" s="37">
        <v>570184254.60636508</v>
      </c>
      <c r="R141" s="37">
        <v>700156250</v>
      </c>
      <c r="S141" s="37">
        <v>944812030.07518792</v>
      </c>
      <c r="T141" s="37">
        <v>1042225392.296719</v>
      </c>
      <c r="U141" s="37">
        <v>1043162901.3079667</v>
      </c>
      <c r="V141" s="37">
        <v>1387936865.83991</v>
      </c>
      <c r="W141" s="37">
        <v>950352338.24471498</v>
      </c>
      <c r="X141" s="37">
        <v>1134232498.3943481</v>
      </c>
      <c r="Y141" s="37">
        <v>1296672716.273442</v>
      </c>
      <c r="Z141" s="37">
        <v>1345038961.0389609</v>
      </c>
      <c r="AA141" s="37">
        <v>1304565112.9264777</v>
      </c>
      <c r="AB141" s="37">
        <v>1360645983.8504038</v>
      </c>
      <c r="AC141" s="37">
        <v>1740762578.6163521</v>
      </c>
      <c r="AD141" s="37">
        <v>1555117820.3240058</v>
      </c>
      <c r="AE141" s="37">
        <v>1519200571.0206995</v>
      </c>
      <c r="AF141" s="37">
        <v>1683389945.6521738</v>
      </c>
      <c r="AG141" s="37">
        <v>1819710782.7727129</v>
      </c>
      <c r="AH141" s="37">
        <v>1904743411.9278781</v>
      </c>
      <c r="AI141" s="37">
        <v>2424288567.1492758</v>
      </c>
      <c r="AJ141" s="37">
        <v>2586802030.4568534</v>
      </c>
      <c r="AK141" s="37">
        <v>3082683093.7713895</v>
      </c>
      <c r="AL141" s="37">
        <v>3494577814.5695362</v>
      </c>
      <c r="AM141" s="37">
        <v>3962059894.7794414</v>
      </c>
      <c r="AN141" s="37">
        <v>4638263414.6341467</v>
      </c>
      <c r="AO141" s="37">
        <v>4860502985.3446722</v>
      </c>
      <c r="AP141" s="37">
        <v>5514301315.4771996</v>
      </c>
      <c r="AQ141" s="37">
        <v>5724701318.8518229</v>
      </c>
      <c r="AR141" s="37">
        <v>5555445147.2253675</v>
      </c>
      <c r="AS141" s="37">
        <v>6371581612.7775612</v>
      </c>
      <c r="AT141" s="37">
        <v>5879570277.5290966</v>
      </c>
      <c r="AU141" s="37">
        <v>5773455293.7486935</v>
      </c>
      <c r="AV141" s="37">
        <v>6543193120.5967674</v>
      </c>
      <c r="AW141" s="37">
        <v>7300256942.3856115</v>
      </c>
      <c r="AX141" s="37">
        <v>7892069651.7412939</v>
      </c>
      <c r="AY141" s="37">
        <v>8520291701.6313429</v>
      </c>
      <c r="AZ141" s="37">
        <v>9418774723.566124</v>
      </c>
      <c r="BA141" s="37">
        <v>10113916432.359983</v>
      </c>
      <c r="BB141" s="37">
        <v>8972037012.5486317</v>
      </c>
      <c r="BC141" s="37">
        <v>11091200155.663361</v>
      </c>
      <c r="BD141" s="37">
        <v>13644121296.755217</v>
      </c>
      <c r="BE141" s="37">
        <v>13561292253.968153</v>
      </c>
      <c r="BF141" s="37">
        <v>15101674298.243576</v>
      </c>
      <c r="BG141" s="37">
        <v>16735293069.259916</v>
      </c>
      <c r="BH141" s="37">
        <v>16937418651.537018</v>
      </c>
      <c r="BI141" s="37">
        <v>17447582580.777664</v>
      </c>
      <c r="BJ141" s="37">
        <v>19086840876.531029</v>
      </c>
      <c r="BK141" s="37">
        <v>20265385427.867805</v>
      </c>
      <c r="BL141" s="37">
        <v>19426214045.827324</v>
      </c>
    </row>
    <row r="142" spans="1:64" hidden="1" x14ac:dyDescent="0.35">
      <c r="A142" s="37" t="s">
        <v>612</v>
      </c>
      <c r="B142" s="37" t="s">
        <v>613</v>
      </c>
      <c r="C142" s="37" t="s">
        <v>493</v>
      </c>
      <c r="D142" s="37" t="s">
        <v>494</v>
      </c>
      <c r="G142" s="37">
        <v>10977877335.947182</v>
      </c>
      <c r="H142" s="37">
        <v>12625356794.570902</v>
      </c>
      <c r="I142" s="37">
        <v>13569388210.457867</v>
      </c>
      <c r="J142" s="37">
        <v>14297810261.531948</v>
      </c>
      <c r="K142" s="37">
        <v>14893247075.379244</v>
      </c>
      <c r="L142" s="37">
        <v>15389098859.129675</v>
      </c>
      <c r="M142" s="37">
        <v>15859628429.774422</v>
      </c>
      <c r="N142" s="37">
        <v>16985165218.575436</v>
      </c>
      <c r="O142" s="37">
        <v>19638187347.597313</v>
      </c>
      <c r="P142" s="37">
        <v>19679601142.990723</v>
      </c>
      <c r="Q142" s="37">
        <v>22672758339.684788</v>
      </c>
      <c r="R142" s="37">
        <v>31450926149.456097</v>
      </c>
      <c r="S142" s="37">
        <v>51063238186.005211</v>
      </c>
      <c r="T142" s="37">
        <v>50988330513.877998</v>
      </c>
      <c r="U142" s="37">
        <v>57708850127.477303</v>
      </c>
      <c r="V142" s="37">
        <v>69654023261.761154</v>
      </c>
      <c r="W142" s="37">
        <v>70870736352.637238</v>
      </c>
      <c r="X142" s="37">
        <v>95638108901.111389</v>
      </c>
      <c r="Y142" s="37">
        <v>126210043630.81624</v>
      </c>
      <c r="Z142" s="37">
        <v>121957744816.83774</v>
      </c>
      <c r="AA142" s="37">
        <v>111381717379.06831</v>
      </c>
      <c r="AB142" s="37">
        <v>105110538934.9279</v>
      </c>
      <c r="AC142" s="37">
        <v>107340411916.2056</v>
      </c>
      <c r="AD142" s="37">
        <v>106042066803.74678</v>
      </c>
      <c r="AE142" s="37">
        <v>98272030872.199814</v>
      </c>
      <c r="AF142" s="37">
        <v>113082649284.46349</v>
      </c>
      <c r="AG142" s="37">
        <v>121703182075.53777</v>
      </c>
      <c r="AH142" s="37">
        <v>139626349942.78662</v>
      </c>
      <c r="AI142" s="37">
        <v>150206676631.15057</v>
      </c>
      <c r="AJ142" s="37">
        <v>154340433088.94992</v>
      </c>
      <c r="AK142" s="37">
        <v>159708639106.64725</v>
      </c>
      <c r="AL142" s="37">
        <v>156787505130.5705</v>
      </c>
      <c r="AM142" s="37">
        <v>173682438431.60165</v>
      </c>
      <c r="AN142" s="37">
        <v>213795518126.42203</v>
      </c>
      <c r="AO142" s="37">
        <v>232767759023.26141</v>
      </c>
      <c r="AP142" s="37">
        <v>253432006147.63913</v>
      </c>
      <c r="AQ142" s="37">
        <v>233588912898.78885</v>
      </c>
      <c r="AR142" s="37">
        <v>252714780858.177</v>
      </c>
      <c r="AS142" s="37">
        <v>294236033355.70697</v>
      </c>
      <c r="AT142" s="37">
        <v>287291460662.83789</v>
      </c>
      <c r="AU142" s="37">
        <v>310157708723.58295</v>
      </c>
      <c r="AV142" s="37">
        <v>367778228665.98627</v>
      </c>
      <c r="AW142" s="37">
        <v>458312165261.33575</v>
      </c>
      <c r="AX142" s="37">
        <v>567788812506.48108</v>
      </c>
      <c r="AY142" s="37">
        <v>708331664461.43884</v>
      </c>
      <c r="AZ142" s="37">
        <v>831327290728.77271</v>
      </c>
      <c r="BA142" s="37">
        <v>1020385317717.495</v>
      </c>
      <c r="BB142" s="37">
        <v>844675805044.16943</v>
      </c>
      <c r="BC142" s="37">
        <v>1100730197562.4075</v>
      </c>
      <c r="BD142" s="37">
        <v>1328848095190.0706</v>
      </c>
      <c r="BE142" s="37">
        <v>1382080339298.4709</v>
      </c>
      <c r="BF142" s="37">
        <v>1380304074998.7739</v>
      </c>
      <c r="BG142" s="37">
        <v>1397549712172.8171</v>
      </c>
      <c r="BH142" s="37">
        <v>1208945017714.1907</v>
      </c>
      <c r="BI142" s="37">
        <v>1215702481590.0427</v>
      </c>
      <c r="BJ142" s="37">
        <v>1386088329086.4011</v>
      </c>
      <c r="BK142" s="37">
        <v>1543657326033.5366</v>
      </c>
      <c r="BL142" s="37">
        <v>1576028678716.0012</v>
      </c>
    </row>
    <row r="143" spans="1:64" hidden="1" x14ac:dyDescent="0.35">
      <c r="A143" s="37" t="s">
        <v>614</v>
      </c>
      <c r="B143" s="37" t="s">
        <v>615</v>
      </c>
      <c r="C143" s="37" t="s">
        <v>493</v>
      </c>
      <c r="D143" s="37" t="s">
        <v>494</v>
      </c>
      <c r="E143" s="37">
        <v>37202821254.56617</v>
      </c>
      <c r="F143" s="37">
        <v>37768352113.790276</v>
      </c>
      <c r="G143" s="37">
        <v>38992946157.542877</v>
      </c>
      <c r="H143" s="37">
        <v>45183495134.724693</v>
      </c>
      <c r="I143" s="37">
        <v>45948778106.009827</v>
      </c>
      <c r="J143" s="37">
        <v>49559075068.542068</v>
      </c>
      <c r="K143" s="37">
        <v>52495127796.370125</v>
      </c>
      <c r="L143" s="37">
        <v>53771020425.126442</v>
      </c>
      <c r="M143" s="37">
        <v>57008448828.006584</v>
      </c>
      <c r="N143" s="37">
        <v>62134938544.188499</v>
      </c>
      <c r="O143" s="37">
        <v>68474693702.24382</v>
      </c>
      <c r="P143" s="37">
        <v>75430968378.259979</v>
      </c>
      <c r="Q143" s="37">
        <v>89514546552.360367</v>
      </c>
      <c r="R143" s="37">
        <v>132326963238.66666</v>
      </c>
      <c r="S143" s="37">
        <v>216504856509.81296</v>
      </c>
      <c r="T143" s="37">
        <v>212200716360.7356</v>
      </c>
      <c r="U143" s="37">
        <v>244073499395.85898</v>
      </c>
      <c r="V143" s="37">
        <v>276853958066.40594</v>
      </c>
      <c r="W143" s="37">
        <v>286950541450.41705</v>
      </c>
      <c r="X143" s="37">
        <v>387288063938.27185</v>
      </c>
      <c r="Y143" s="37">
        <v>480310493739.96924</v>
      </c>
      <c r="Z143" s="37">
        <v>458971399962.36987</v>
      </c>
      <c r="AA143" s="37">
        <v>456560482743.20905</v>
      </c>
      <c r="AB143" s="37">
        <v>459473641871.51001</v>
      </c>
      <c r="AC143" s="37">
        <v>479481678737.18774</v>
      </c>
      <c r="AD143" s="37">
        <v>470290266746.36633</v>
      </c>
      <c r="AE143" s="37">
        <v>423088569802.17365</v>
      </c>
      <c r="AF143" s="37">
        <v>510117027596.49371</v>
      </c>
      <c r="AG143" s="37">
        <v>585132060664.91943</v>
      </c>
      <c r="AH143" s="37">
        <v>638204287082.85986</v>
      </c>
      <c r="AI143" s="37">
        <v>683934950433.03552</v>
      </c>
      <c r="AJ143" s="37">
        <v>689185074150.97266</v>
      </c>
      <c r="AK143" s="37">
        <v>967019825828.99072</v>
      </c>
      <c r="AL143" s="37">
        <v>865186209372.46155</v>
      </c>
      <c r="AM143" s="37">
        <v>917960512682.5072</v>
      </c>
      <c r="AN143" s="37">
        <v>1078289345086.3776</v>
      </c>
      <c r="AO143" s="37">
        <v>1166272751158.8848</v>
      </c>
      <c r="AP143" s="37">
        <v>1255470750356.5483</v>
      </c>
      <c r="AQ143" s="37">
        <v>1192382437740.8403</v>
      </c>
      <c r="AR143" s="37">
        <v>1254427691254.7842</v>
      </c>
      <c r="AS143" s="37">
        <v>1514998768070.8467</v>
      </c>
      <c r="AT143" s="37">
        <v>1488344382153.8772</v>
      </c>
      <c r="AU143" s="37">
        <v>1621345371094.9165</v>
      </c>
      <c r="AV143" s="37">
        <v>1935618739804.0232</v>
      </c>
      <c r="AW143" s="37">
        <v>2492473077396.1924</v>
      </c>
      <c r="AX143" s="37">
        <v>3087107936461.4819</v>
      </c>
      <c r="AY143" s="37">
        <v>3724154418678.6353</v>
      </c>
      <c r="AZ143" s="37">
        <v>4462362465709.3516</v>
      </c>
      <c r="BA143" s="37">
        <v>5398253746487.5586</v>
      </c>
      <c r="BB143" s="37">
        <v>4322099152764.3638</v>
      </c>
      <c r="BC143" s="37">
        <v>5588875991644.6563</v>
      </c>
      <c r="BD143" s="37">
        <v>6752602698649.9053</v>
      </c>
      <c r="BE143" s="37">
        <v>7073924436080.5518</v>
      </c>
      <c r="BF143" s="37">
        <v>7199113503129.2822</v>
      </c>
      <c r="BG143" s="37">
        <v>7224206324701.249</v>
      </c>
      <c r="BH143" s="37">
        <v>6378605511077.1826</v>
      </c>
      <c r="BI143" s="37">
        <v>6113955040400.9824</v>
      </c>
      <c r="BJ143" s="37">
        <v>6905079263300.3506</v>
      </c>
      <c r="BK143" s="37">
        <v>7671909388685.3594</v>
      </c>
      <c r="BL143" s="37">
        <v>7619202093747.2549</v>
      </c>
    </row>
    <row r="144" spans="1:64" hidden="1" x14ac:dyDescent="0.35">
      <c r="A144" s="37" t="s">
        <v>182</v>
      </c>
      <c r="B144" s="37" t="s">
        <v>181</v>
      </c>
      <c r="C144" s="37" t="s">
        <v>493</v>
      </c>
      <c r="D144" s="37" t="s">
        <v>494</v>
      </c>
      <c r="E144" s="37">
        <v>4059918.8016239675</v>
      </c>
      <c r="F144" s="37">
        <v>4479910.4017919647</v>
      </c>
      <c r="G144" s="37">
        <v>6019879.6024079518</v>
      </c>
      <c r="H144" s="37">
        <v>6999860.0027999431</v>
      </c>
      <c r="I144" s="37">
        <v>7979840.4031919371</v>
      </c>
      <c r="J144" s="37">
        <v>8539829.2034159303</v>
      </c>
      <c r="K144" s="37">
        <v>6159876.8024639515</v>
      </c>
      <c r="L144" s="37">
        <v>7139857.2028559428</v>
      </c>
      <c r="M144" s="37">
        <v>7419851.6029679403</v>
      </c>
      <c r="N144" s="37">
        <v>8959820.8035839293</v>
      </c>
      <c r="O144" s="37">
        <v>8399832.0033599325</v>
      </c>
      <c r="P144" s="37">
        <v>9787472.0357941836</v>
      </c>
      <c r="Q144" s="37">
        <v>13008976.193573564</v>
      </c>
      <c r="R144" s="37">
        <v>17291066.282420751</v>
      </c>
      <c r="S144" s="37">
        <v>20603384.841795437</v>
      </c>
      <c r="T144" s="37">
        <v>21636240.703177821</v>
      </c>
      <c r="U144" s="37">
        <v>26448942.042318303</v>
      </c>
      <c r="V144" s="37">
        <v>22999080.036798526</v>
      </c>
      <c r="W144" s="37">
        <v>45998160.073597044</v>
      </c>
      <c r="X144" s="37">
        <v>64133016.627078384</v>
      </c>
      <c r="Y144" s="37">
        <v>90652285.567539781</v>
      </c>
      <c r="Z144" s="37">
        <v>83760683.76068376</v>
      </c>
      <c r="AZ144" s="37">
        <v>895709867.43123162</v>
      </c>
      <c r="BA144" s="37">
        <v>935020711.27681208</v>
      </c>
      <c r="BB144" s="37">
        <v>779280149.16742396</v>
      </c>
      <c r="BC144" s="37">
        <v>941418363.97510862</v>
      </c>
      <c r="BD144" s="37">
        <v>1230967664.6286449</v>
      </c>
      <c r="BE144" s="37">
        <v>1035578769.0650877</v>
      </c>
      <c r="BF144" s="37">
        <v>905412758.47350037</v>
      </c>
      <c r="BG144" s="37">
        <v>931254344.39701641</v>
      </c>
      <c r="BH144" s="37">
        <v>1012114659.3015463</v>
      </c>
      <c r="BI144" s="37">
        <v>967978076.39228821</v>
      </c>
      <c r="BJ144" s="37">
        <v>1095170302.6257524</v>
      </c>
      <c r="BK144" s="37">
        <v>1280884668.115597</v>
      </c>
      <c r="BL144" s="37">
        <v>1073373559.0030308</v>
      </c>
    </row>
    <row r="145" spans="1:64" hidden="1" x14ac:dyDescent="0.35">
      <c r="A145" s="37" t="s">
        <v>616</v>
      </c>
      <c r="B145" s="37" t="s">
        <v>617</v>
      </c>
      <c r="C145" s="37" t="s">
        <v>493</v>
      </c>
      <c r="D145" s="37" t="s">
        <v>494</v>
      </c>
      <c r="O145" s="37">
        <v>34417514424.319458</v>
      </c>
      <c r="P145" s="37">
        <v>38221108814.203484</v>
      </c>
      <c r="Q145" s="37">
        <v>46056657510.332138</v>
      </c>
      <c r="R145" s="37">
        <v>66305677187.697853</v>
      </c>
      <c r="S145" s="37">
        <v>100623972274.0683</v>
      </c>
      <c r="T145" s="37">
        <v>99780895639.228638</v>
      </c>
      <c r="U145" s="37">
        <v>109799267917.3441</v>
      </c>
      <c r="V145" s="37">
        <v>125800171393.63335</v>
      </c>
      <c r="W145" s="37">
        <v>138248062370.27878</v>
      </c>
      <c r="X145" s="37">
        <v>188394391645.55679</v>
      </c>
      <c r="Y145" s="37">
        <v>236801496947.57965</v>
      </c>
      <c r="Z145" s="37">
        <v>236685048110.82498</v>
      </c>
      <c r="AA145" s="37">
        <v>233336716260.63605</v>
      </c>
      <c r="AB145" s="37">
        <v>238387311841.84518</v>
      </c>
      <c r="AC145" s="37">
        <v>266266500937.6282</v>
      </c>
      <c r="AD145" s="37">
        <v>266560356968.38571</v>
      </c>
      <c r="AE145" s="37">
        <v>266684584499.77161</v>
      </c>
      <c r="AF145" s="37">
        <v>326802617865.94586</v>
      </c>
      <c r="AG145" s="37">
        <v>391868690057.85901</v>
      </c>
      <c r="AH145" s="37">
        <v>426360815359.75842</v>
      </c>
      <c r="AI145" s="37">
        <v>438872948496.00635</v>
      </c>
      <c r="AJ145" s="37">
        <v>446485556796.8999</v>
      </c>
      <c r="AK145" s="37">
        <v>742083806299.08887</v>
      </c>
      <c r="AL145" s="37">
        <v>621103035598.91455</v>
      </c>
      <c r="AM145" s="37">
        <v>650173898490.69873</v>
      </c>
      <c r="AN145" s="37">
        <v>769727048797.08948</v>
      </c>
      <c r="AO145" s="37">
        <v>810835197020.11877</v>
      </c>
      <c r="AP145" s="37">
        <v>872686251634.09314</v>
      </c>
      <c r="AQ145" s="37">
        <v>857145794747.72327</v>
      </c>
      <c r="AR145" s="37">
        <v>905547878827.08826</v>
      </c>
      <c r="AS145" s="37">
        <v>1079550087725.9324</v>
      </c>
      <c r="AT145" s="37">
        <v>1111314691277.4207</v>
      </c>
      <c r="AU145" s="37">
        <v>1226925236978.4607</v>
      </c>
      <c r="AV145" s="37">
        <v>1513703625143.0479</v>
      </c>
      <c r="AW145" s="37">
        <v>1949054513300.6721</v>
      </c>
      <c r="AX145" s="37">
        <v>2400466771971.0234</v>
      </c>
      <c r="AY145" s="37">
        <v>2936635441388.5718</v>
      </c>
      <c r="AZ145" s="37">
        <v>3570740861838.4785</v>
      </c>
      <c r="BA145" s="37">
        <v>4326684258106.5674</v>
      </c>
      <c r="BB145" s="37">
        <v>3489266557861.1748</v>
      </c>
      <c r="BC145" s="37">
        <v>4373978192121.1792</v>
      </c>
      <c r="BD145" s="37">
        <v>5368946433142.5928</v>
      </c>
      <c r="BE145" s="37">
        <v>5644514805384.415</v>
      </c>
      <c r="BF145" s="37">
        <v>5920878048054.8555</v>
      </c>
      <c r="BG145" s="37">
        <v>6037310747318.9209</v>
      </c>
      <c r="BH145" s="37">
        <v>5466839060430.5918</v>
      </c>
      <c r="BI145" s="37">
        <v>5229945010409.9102</v>
      </c>
      <c r="BJ145" s="37">
        <v>5860263768286.0498</v>
      </c>
      <c r="BK145" s="37">
        <v>6521955438072.6133</v>
      </c>
      <c r="BL145" s="37">
        <v>6471146382731.8203</v>
      </c>
    </row>
    <row r="146" spans="1:64" hidden="1" x14ac:dyDescent="0.35">
      <c r="A146" s="37" t="s">
        <v>184</v>
      </c>
      <c r="B146" s="37" t="s">
        <v>183</v>
      </c>
      <c r="C146" s="37" t="s">
        <v>493</v>
      </c>
      <c r="D146" s="37" t="s">
        <v>494</v>
      </c>
      <c r="AN146" s="37">
        <v>2923571819.5641155</v>
      </c>
      <c r="AO146" s="37">
        <v>3516751057.4018126</v>
      </c>
      <c r="AP146" s="37">
        <v>4550758135.5200691</v>
      </c>
      <c r="AQ146" s="37">
        <v>4397764695.7272329</v>
      </c>
      <c r="AR146" s="37">
        <v>3556785498.4894257</v>
      </c>
      <c r="AS146" s="37">
        <v>4447864825.2050066</v>
      </c>
      <c r="AT146" s="37">
        <v>5396324039.7065163</v>
      </c>
      <c r="AU146" s="37">
        <v>6759675495.444726</v>
      </c>
      <c r="AV146" s="37">
        <v>8681096785.1099834</v>
      </c>
      <c r="AW146" s="37">
        <v>10723990437.15847</v>
      </c>
      <c r="AX146" s="37">
        <v>14066594601.318573</v>
      </c>
      <c r="AY146" s="37">
        <v>16806254611.620026</v>
      </c>
      <c r="AZ146" s="37">
        <v>20011475095.785442</v>
      </c>
      <c r="BA146" s="37">
        <v>27341329284.355335</v>
      </c>
      <c r="BB146" s="37">
        <v>19446386016.124546</v>
      </c>
      <c r="BC146" s="37">
        <v>23747210130.932373</v>
      </c>
      <c r="BD146" s="37">
        <v>31763183098.72234</v>
      </c>
      <c r="BE146" s="37">
        <v>33593207487.248486</v>
      </c>
      <c r="BF146" s="37">
        <v>36592270331.754715</v>
      </c>
      <c r="BG146" s="37">
        <v>35105020901.557793</v>
      </c>
      <c r="BH146" s="37">
        <v>28486923651.537868</v>
      </c>
      <c r="BI146" s="37">
        <v>29074002975.516304</v>
      </c>
      <c r="BJ146" s="37">
        <v>35147431539.176529</v>
      </c>
      <c r="BK146" s="37">
        <v>40423281631.066635</v>
      </c>
      <c r="BL146" s="37">
        <v>42338805829.411697</v>
      </c>
    </row>
    <row r="147" spans="1:64" hidden="1" x14ac:dyDescent="0.35">
      <c r="A147" s="37" t="s">
        <v>186</v>
      </c>
      <c r="B147" s="37" t="s">
        <v>185</v>
      </c>
      <c r="C147" s="37" t="s">
        <v>493</v>
      </c>
      <c r="D147" s="37" t="s">
        <v>494</v>
      </c>
      <c r="O147" s="37">
        <v>1329068172.6502621</v>
      </c>
      <c r="P147" s="37">
        <v>1373183408.9971111</v>
      </c>
      <c r="Q147" s="37">
        <v>1616746860.9659977</v>
      </c>
      <c r="R147" s="37">
        <v>2391453425.7917619</v>
      </c>
      <c r="S147" s="37">
        <v>3351628831.8144159</v>
      </c>
      <c r="T147" s="37">
        <v>2962623999.1225185</v>
      </c>
      <c r="U147" s="37">
        <v>3094677847.4399166</v>
      </c>
      <c r="V147" s="37">
        <v>3376094766.4603267</v>
      </c>
      <c r="W147" s="37">
        <v>4054754066.8630719</v>
      </c>
      <c r="X147" s="37">
        <v>5145362272.9774351</v>
      </c>
      <c r="Y147" s="37">
        <v>5465920126.9140568</v>
      </c>
      <c r="Z147" s="37">
        <v>4491552694.4806604</v>
      </c>
      <c r="AA147" s="37">
        <v>4201668461.9459648</v>
      </c>
      <c r="AB147" s="37">
        <v>4187632504.9309664</v>
      </c>
      <c r="AC147" s="37">
        <v>4602357023.1778831</v>
      </c>
      <c r="AD147" s="37">
        <v>5092057001.1549702</v>
      </c>
      <c r="AE147" s="37">
        <v>6806418909.1565838</v>
      </c>
      <c r="AF147" s="37">
        <v>8235438465.6942196</v>
      </c>
      <c r="AG147" s="37">
        <v>9471118156.8842564</v>
      </c>
      <c r="AH147" s="37">
        <v>10377116195.741196</v>
      </c>
      <c r="AI147" s="37">
        <v>12938305166.586189</v>
      </c>
      <c r="AJ147" s="37">
        <v>13991836266.981689</v>
      </c>
      <c r="AK147" s="37">
        <v>15536833626.097866</v>
      </c>
      <c r="AL147" s="37">
        <v>15987176888.992537</v>
      </c>
      <c r="AM147" s="37">
        <v>18358957439.11261</v>
      </c>
      <c r="AN147" s="37">
        <v>22122543787.629993</v>
      </c>
      <c r="AO147" s="37">
        <v>23197377198.697071</v>
      </c>
      <c r="AP147" s="37">
        <v>22858829499.32341</v>
      </c>
      <c r="AQ147" s="37">
        <v>25499574349.855522</v>
      </c>
      <c r="AR147" s="37">
        <v>29091180481.568295</v>
      </c>
      <c r="AS147" s="37">
        <v>31573110374.055649</v>
      </c>
      <c r="AT147" s="37">
        <v>31363940044.742729</v>
      </c>
      <c r="AU147" s="37">
        <v>33526829474.872955</v>
      </c>
      <c r="AV147" s="37">
        <v>41055191873.589165</v>
      </c>
      <c r="AW147" s="37">
        <v>53080876583.064316</v>
      </c>
      <c r="AX147" s="37">
        <v>60381926377.316254</v>
      </c>
      <c r="AY147" s="37">
        <v>74753899134.362061</v>
      </c>
      <c r="AZ147" s="37">
        <v>93068291814.946609</v>
      </c>
      <c r="BA147" s="37">
        <v>104501398857.47766</v>
      </c>
      <c r="BB147" s="37">
        <v>84283396776.882462</v>
      </c>
      <c r="BC147" s="37">
        <v>92868058802.602264</v>
      </c>
      <c r="BD147" s="37">
        <v>106802035036.97931</v>
      </c>
      <c r="BE147" s="37">
        <v>105672833299.28439</v>
      </c>
      <c r="BF147" s="37">
        <v>117692851838.55759</v>
      </c>
      <c r="BG147" s="37">
        <v>140541484962.31055</v>
      </c>
      <c r="BH147" s="37">
        <v>127728769855.91269</v>
      </c>
      <c r="BI147" s="37">
        <v>129294522288.09665</v>
      </c>
      <c r="BJ147" s="37">
        <v>139673621373.77789</v>
      </c>
      <c r="BK147" s="37">
        <v>150037588522.89636</v>
      </c>
      <c r="BL147" s="37">
        <v>148433473912.42328</v>
      </c>
    </row>
    <row r="148" spans="1:64" hidden="1" x14ac:dyDescent="0.35">
      <c r="A148" s="37" t="s">
        <v>188</v>
      </c>
      <c r="B148" s="37" t="s">
        <v>187</v>
      </c>
      <c r="C148" s="37" t="s">
        <v>493</v>
      </c>
      <c r="D148" s="37" t="s">
        <v>494</v>
      </c>
      <c r="AN148" s="37">
        <v>2000868511.1237876</v>
      </c>
      <c r="AO148" s="37">
        <v>2414915773.3537521</v>
      </c>
      <c r="AP148" s="37">
        <v>2591640454.8753934</v>
      </c>
      <c r="AQ148" s="37">
        <v>2811791969.4983912</v>
      </c>
      <c r="AR148" s="37">
        <v>2638963487.8693252</v>
      </c>
      <c r="AS148" s="37">
        <v>2927653534.1830821</v>
      </c>
      <c r="AT148" s="37">
        <v>3177773673.6064472</v>
      </c>
      <c r="AU148" s="37">
        <v>3492098681.2187357</v>
      </c>
      <c r="AV148" s="37">
        <v>4243382117.8206859</v>
      </c>
      <c r="AW148" s="37">
        <v>5617268114.9993496</v>
      </c>
      <c r="AX148" s="37">
        <v>7306358431.86061</v>
      </c>
      <c r="AY148" s="37">
        <v>8573077501.881114</v>
      </c>
      <c r="AZ148" s="37">
        <v>11881890302.284229</v>
      </c>
      <c r="BA148" s="37">
        <v>14075493348.925594</v>
      </c>
      <c r="BB148" s="37">
        <v>11149110369.752571</v>
      </c>
      <c r="BC148" s="37">
        <v>12751741488.952353</v>
      </c>
      <c r="BD148" s="37">
        <v>16458964866.252588</v>
      </c>
      <c r="BE148" s="37">
        <v>17243779187.229256</v>
      </c>
      <c r="BF148" s="37">
        <v>18242441157.708675</v>
      </c>
      <c r="BG148" s="37">
        <v>19206949238.993084</v>
      </c>
      <c r="BH148" s="37">
        <v>16449078455.342461</v>
      </c>
      <c r="BI148" s="37">
        <v>16751852369.205257</v>
      </c>
      <c r="BJ148" s="37">
        <v>18807515141.369446</v>
      </c>
      <c r="BK148" s="37">
        <v>21104548710.850964</v>
      </c>
      <c r="BL148" s="37">
        <v>20438393896.125458</v>
      </c>
    </row>
    <row r="149" spans="1:64" hidden="1" x14ac:dyDescent="0.35">
      <c r="A149" s="37" t="s">
        <v>618</v>
      </c>
      <c r="B149" s="37" t="s">
        <v>189</v>
      </c>
      <c r="C149" s="37" t="s">
        <v>493</v>
      </c>
      <c r="D149" s="37" t="s">
        <v>494</v>
      </c>
      <c r="AA149" s="37">
        <v>1263130842.6226349</v>
      </c>
      <c r="AB149" s="37">
        <v>1274081616.248225</v>
      </c>
      <c r="AC149" s="37">
        <v>1491151653.9313538</v>
      </c>
      <c r="AD149" s="37">
        <v>1442091313.6970546</v>
      </c>
      <c r="AE149" s="37">
        <v>1661258922.7774174</v>
      </c>
      <c r="AF149" s="37">
        <v>2159229943.3194337</v>
      </c>
      <c r="AG149" s="37">
        <v>2430415640.6238341</v>
      </c>
      <c r="AH149" s="37">
        <v>2822912906.5584588</v>
      </c>
      <c r="AI149" s="37">
        <v>3189751901.2591944</v>
      </c>
      <c r="AJ149" s="37">
        <v>3450270479.6172056</v>
      </c>
      <c r="AK149" s="37">
        <v>4034218481.4921665</v>
      </c>
      <c r="AL149" s="37">
        <v>4314850143.0794716</v>
      </c>
      <c r="AM149" s="37">
        <v>4642538597.7915401</v>
      </c>
      <c r="AN149" s="37">
        <v>5213107758.7288837</v>
      </c>
      <c r="AO149" s="37">
        <v>5311809600.3213491</v>
      </c>
      <c r="AP149" s="37">
        <v>5372964026.4316063</v>
      </c>
      <c r="AQ149" s="37">
        <v>5041610267.2081013</v>
      </c>
      <c r="AR149" s="37">
        <v>4988676034.4849148</v>
      </c>
      <c r="AS149" s="37">
        <v>6046798489.8889856</v>
      </c>
      <c r="AT149" s="37">
        <v>6258293396.402565</v>
      </c>
      <c r="AU149" s="37">
        <v>6875171160.4053078</v>
      </c>
      <c r="AV149" s="37">
        <v>7657831745.873435</v>
      </c>
      <c r="AW149" s="37">
        <v>10086634589.015482</v>
      </c>
      <c r="AX149" s="37">
        <v>10261387325.086441</v>
      </c>
      <c r="AY149" s="37">
        <v>11682955482.790512</v>
      </c>
      <c r="AZ149" s="37">
        <v>14545850495.899651</v>
      </c>
      <c r="BA149" s="37">
        <v>16757397039.937159</v>
      </c>
      <c r="BB149" s="37">
        <v>16948511453.727942</v>
      </c>
      <c r="BC149" s="37">
        <v>24689835295.293793</v>
      </c>
      <c r="BD149" s="37">
        <v>33286149010.999977</v>
      </c>
      <c r="BE149" s="37">
        <v>39204245359.766708</v>
      </c>
      <c r="BF149" s="37">
        <v>46725745684.853493</v>
      </c>
      <c r="BG149" s="37">
        <v>47010554519.162148</v>
      </c>
      <c r="BH149" s="37">
        <v>35342642454.602379</v>
      </c>
      <c r="BI149" s="37">
        <v>34533902014.984177</v>
      </c>
      <c r="BJ149" s="37">
        <v>40571642162.970345</v>
      </c>
      <c r="BK149" s="37">
        <v>45604335707.649429</v>
      </c>
      <c r="BL149" s="37">
        <v>44973545629.143181</v>
      </c>
    </row>
    <row r="150" spans="1:64" hidden="1" x14ac:dyDescent="0.35">
      <c r="A150" s="37" t="s">
        <v>619</v>
      </c>
      <c r="B150" s="37" t="s">
        <v>620</v>
      </c>
      <c r="C150" s="37" t="s">
        <v>493</v>
      </c>
      <c r="D150" s="37" t="s">
        <v>494</v>
      </c>
    </row>
    <row r="151" spans="1:64" hidden="1" x14ac:dyDescent="0.35">
      <c r="A151" s="37" t="s">
        <v>192</v>
      </c>
      <c r="B151" s="37" t="s">
        <v>191</v>
      </c>
      <c r="C151" s="37" t="s">
        <v>493</v>
      </c>
      <c r="D151" s="37" t="s">
        <v>494</v>
      </c>
      <c r="E151" s="37">
        <v>480189724.33553994</v>
      </c>
      <c r="F151" s="37">
        <v>440667937.95079535</v>
      </c>
      <c r="G151" s="37">
        <v>428811402.03537208</v>
      </c>
      <c r="H151" s="37">
        <v>476237545.69706559</v>
      </c>
      <c r="I151" s="37">
        <v>545400592.8267957</v>
      </c>
      <c r="J151" s="37">
        <v>535520205.51328915</v>
      </c>
      <c r="K151" s="37">
        <v>545400652.10947537</v>
      </c>
      <c r="L151" s="37">
        <v>545400652.10947537</v>
      </c>
      <c r="M151" s="37">
        <v>604683331.68659222</v>
      </c>
      <c r="N151" s="37">
        <v>671079932.81296313</v>
      </c>
      <c r="O151" s="37">
        <v>697776899.51585805</v>
      </c>
      <c r="P151" s="37">
        <v>738594059.40594065</v>
      </c>
      <c r="Q151" s="37">
        <v>942466527.56042433</v>
      </c>
      <c r="R151" s="37">
        <v>1300664734.958241</v>
      </c>
      <c r="S151" s="37">
        <v>2115085358.5976477</v>
      </c>
      <c r="T151" s="37">
        <v>2019148673.6582355</v>
      </c>
      <c r="U151" s="37">
        <v>1717036634.7611613</v>
      </c>
      <c r="V151" s="37">
        <v>1866986432.171963</v>
      </c>
      <c r="W151" s="37">
        <v>2166990664.0746875</v>
      </c>
      <c r="X151" s="37">
        <v>2706675899.5665669</v>
      </c>
      <c r="Y151" s="37">
        <v>4201460651.3234773</v>
      </c>
      <c r="Z151" s="37">
        <v>4032793921.4662724</v>
      </c>
      <c r="AA151" s="37">
        <v>3822384193.9232941</v>
      </c>
      <c r="AB151" s="37">
        <v>3697970835.1496916</v>
      </c>
      <c r="AC151" s="37">
        <v>3800197491.6293063</v>
      </c>
      <c r="AD151" s="37">
        <v>3824760011.9248729</v>
      </c>
      <c r="AE151" s="37">
        <v>4258784763.411098</v>
      </c>
      <c r="AF151" s="37">
        <v>4893103407.0245962</v>
      </c>
      <c r="AG151" s="37">
        <v>6425436405.9397507</v>
      </c>
      <c r="AH151" s="37">
        <v>5935155863.4339437</v>
      </c>
      <c r="AI151" s="37">
        <v>7412029591.2548676</v>
      </c>
      <c r="AJ151" s="37">
        <v>7205700801.6906719</v>
      </c>
      <c r="AK151" s="37">
        <v>7474470438.0416956</v>
      </c>
      <c r="AL151" s="37">
        <v>6983435380.1484032</v>
      </c>
      <c r="AM151" s="37">
        <v>7454972834.9451275</v>
      </c>
      <c r="AN151" s="37">
        <v>8849422505.8548012</v>
      </c>
      <c r="AO151" s="37">
        <v>9424723998.6690998</v>
      </c>
      <c r="AP151" s="37">
        <v>9365776466.8835945</v>
      </c>
      <c r="AQ151" s="37">
        <v>9784245720.71134</v>
      </c>
      <c r="AR151" s="37">
        <v>10472273407.857697</v>
      </c>
      <c r="AS151" s="37">
        <v>10408859646.150953</v>
      </c>
      <c r="AT151" s="37">
        <v>11131218818.012917</v>
      </c>
      <c r="AU151" s="37">
        <v>12213885545.776245</v>
      </c>
      <c r="AV151" s="37">
        <v>14319582637.032085</v>
      </c>
      <c r="AW151" s="37">
        <v>16759442726.65764</v>
      </c>
      <c r="AX151" s="37">
        <v>19275938443.316418</v>
      </c>
      <c r="AY151" s="37">
        <v>22483549354.222565</v>
      </c>
      <c r="AZ151" s="37">
        <v>27325903592.397739</v>
      </c>
      <c r="BA151" s="37">
        <v>33064268479.92981</v>
      </c>
      <c r="BB151" s="37">
        <v>26014198657.08506</v>
      </c>
      <c r="BC151" s="37">
        <v>30046571306.372669</v>
      </c>
      <c r="BD151" s="37">
        <v>35175589315.071877</v>
      </c>
      <c r="BE151" s="37">
        <v>34323976635.297394</v>
      </c>
      <c r="BF151" s="37">
        <v>35014930700.136818</v>
      </c>
      <c r="BG151" s="37">
        <v>38123788111.297478</v>
      </c>
      <c r="BH151" s="37">
        <v>35210614176.131416</v>
      </c>
      <c r="BI151" s="37">
        <v>36522253377.517212</v>
      </c>
      <c r="BJ151" s="37">
        <v>40828105654.147751</v>
      </c>
      <c r="BK151" s="37">
        <v>45676479048.806213</v>
      </c>
      <c r="BL151" s="37">
        <v>46468385544.254372</v>
      </c>
    </row>
    <row r="152" spans="1:64" hidden="1" x14ac:dyDescent="0.35">
      <c r="A152" s="37" t="s">
        <v>621</v>
      </c>
      <c r="B152" s="37" t="s">
        <v>622</v>
      </c>
      <c r="C152" s="37" t="s">
        <v>493</v>
      </c>
      <c r="D152" s="37" t="s">
        <v>494</v>
      </c>
    </row>
    <row r="153" spans="1:64" hidden="1" x14ac:dyDescent="0.35">
      <c r="A153" s="37" t="s">
        <v>623</v>
      </c>
      <c r="B153" s="37" t="s">
        <v>193</v>
      </c>
      <c r="C153" s="37" t="s">
        <v>493</v>
      </c>
      <c r="D153" s="37" t="s">
        <v>494</v>
      </c>
      <c r="AN153" s="37">
        <v>1053997132.3449843</v>
      </c>
      <c r="AO153" s="37">
        <v>937881521.7391305</v>
      </c>
      <c r="AP153" s="37">
        <v>1026805411.2554113</v>
      </c>
      <c r="AQ153" s="37">
        <v>764754748.60335195</v>
      </c>
      <c r="AR153" s="37">
        <v>612534634.46152675</v>
      </c>
      <c r="AS153" s="37">
        <v>639062444.70539033</v>
      </c>
      <c r="AT153" s="37">
        <v>741151801.53573537</v>
      </c>
      <c r="AU153" s="37">
        <v>871854564.20835495</v>
      </c>
      <c r="AV153" s="37">
        <v>1056084948.2879807</v>
      </c>
      <c r="AW153" s="37">
        <v>1330145599.9610653</v>
      </c>
      <c r="AX153" s="37">
        <v>1528946395.1236546</v>
      </c>
      <c r="AY153" s="37">
        <v>1542446634.3261421</v>
      </c>
      <c r="AZ153" s="37">
        <v>2006082999.0362358</v>
      </c>
      <c r="BA153" s="37">
        <v>2471513953.040801</v>
      </c>
      <c r="BB153" s="37">
        <v>2005630355.728379</v>
      </c>
      <c r="BC153" s="37">
        <v>1941104508.7434211</v>
      </c>
      <c r="BD153" s="37">
        <v>2738071405.4486909</v>
      </c>
      <c r="BE153" s="37">
        <v>2711411397.5262976</v>
      </c>
      <c r="BF153" s="37">
        <v>3047734293.0689292</v>
      </c>
      <c r="BG153" s="37">
        <v>2964401450.5970526</v>
      </c>
      <c r="BH153" s="37">
        <v>2470376597.4971437</v>
      </c>
      <c r="BI153" s="37">
        <v>2607823959.2848754</v>
      </c>
      <c r="BJ153" s="37">
        <v>3007175631.1151953</v>
      </c>
      <c r="BK153" s="37">
        <v>3453115086.8046255</v>
      </c>
      <c r="BL153" s="37">
        <v>3648848368.2817879</v>
      </c>
    </row>
    <row r="154" spans="1:64" hidden="1" x14ac:dyDescent="0.35">
      <c r="A154" s="37" t="s">
        <v>196</v>
      </c>
      <c r="B154" s="37" t="s">
        <v>195</v>
      </c>
      <c r="C154" s="37" t="s">
        <v>493</v>
      </c>
      <c r="D154" s="37" t="s">
        <v>494</v>
      </c>
      <c r="E154" s="37">
        <v>67511336.638772652</v>
      </c>
      <c r="F154" s="37">
        <v>102110849.26951492</v>
      </c>
      <c r="G154" s="37">
        <v>101689130.67628078</v>
      </c>
      <c r="H154" s="37">
        <v>97047803.656348795</v>
      </c>
      <c r="I154" s="37">
        <v>106752579.36334068</v>
      </c>
      <c r="J154" s="37">
        <v>110127942.43028578</v>
      </c>
      <c r="K154" s="37">
        <v>155698196.74650377</v>
      </c>
      <c r="L154" s="37">
        <v>167512782.74333543</v>
      </c>
      <c r="M154" s="37">
        <v>183124855.49973708</v>
      </c>
      <c r="N154" s="37">
        <v>191304704.72199327</v>
      </c>
      <c r="O154" s="37">
        <v>213036048.24783629</v>
      </c>
      <c r="P154" s="37">
        <v>173264898.78806561</v>
      </c>
      <c r="Q154" s="37">
        <v>191350735.37811881</v>
      </c>
      <c r="R154" s="37">
        <v>235525938.99767783</v>
      </c>
      <c r="S154" s="37">
        <v>297715413.65682924</v>
      </c>
      <c r="T154" s="37">
        <v>362080612.99745512</v>
      </c>
      <c r="U154" s="37">
        <v>330849221.00611585</v>
      </c>
      <c r="V154" s="37">
        <v>387925899.22631574</v>
      </c>
      <c r="W154" s="37">
        <v>457890722.63118184</v>
      </c>
      <c r="X154" s="37">
        <v>504827951.41429472</v>
      </c>
      <c r="Y154" s="37">
        <v>554791923.02924418</v>
      </c>
      <c r="Z154" s="37">
        <v>423096590.25525779</v>
      </c>
      <c r="AA154" s="37">
        <v>404922692.97688693</v>
      </c>
      <c r="AB154" s="37">
        <v>381908957.50507778</v>
      </c>
      <c r="AC154" s="37">
        <v>419879579.84384084</v>
      </c>
      <c r="AD154" s="37">
        <v>376255635.3066082</v>
      </c>
      <c r="AE154" s="37">
        <v>428072464.8976773</v>
      </c>
      <c r="AF154" s="37">
        <v>454292493.06594545</v>
      </c>
      <c r="AG154" s="37">
        <v>433265599.54936522</v>
      </c>
      <c r="AH154" s="37">
        <v>487655924.22720248</v>
      </c>
      <c r="AI154" s="37">
        <v>505973443.30319148</v>
      </c>
      <c r="AJ154" s="37">
        <v>519857359.04672652</v>
      </c>
      <c r="AK154" s="37">
        <v>538527338.34003997</v>
      </c>
      <c r="AL154" s="37">
        <v>561129087.81431532</v>
      </c>
      <c r="AM154" s="37">
        <v>705142858.00447023</v>
      </c>
      <c r="AN154" s="37">
        <v>805498337.81938267</v>
      </c>
      <c r="AO154" s="37">
        <v>839642548.48536217</v>
      </c>
      <c r="AP154" s="37">
        <v>688168036.07466364</v>
      </c>
      <c r="AQ154" s="37">
        <v>722467439.11514652</v>
      </c>
      <c r="AR154" s="37">
        <v>784850753.48815</v>
      </c>
      <c r="AS154" s="37">
        <v>885096695.50605309</v>
      </c>
      <c r="AT154" s="37">
        <v>1091486944.8162205</v>
      </c>
      <c r="AU154" s="37">
        <v>1167504430.1368454</v>
      </c>
      <c r="AV154" s="37">
        <v>872660350.24493122</v>
      </c>
      <c r="AW154" s="37">
        <v>985460565.64603257</v>
      </c>
      <c r="AX154" s="37">
        <v>1424938457.6574101</v>
      </c>
      <c r="AY154" s="37">
        <v>1757983950.9999921</v>
      </c>
      <c r="AZ154" s="37">
        <v>2369521238.830709</v>
      </c>
      <c r="BA154" s="37">
        <v>2971635352.4070997</v>
      </c>
      <c r="BB154" s="37">
        <v>1959519017.0175345</v>
      </c>
      <c r="BC154" s="37">
        <v>2183656264.1689992</v>
      </c>
      <c r="BD154" s="37">
        <v>2624531677.6927757</v>
      </c>
      <c r="BE154" s="37">
        <v>2521980869.0036163</v>
      </c>
      <c r="BF154" s="37">
        <v>2891230415.1198993</v>
      </c>
      <c r="BG154" s="37">
        <v>3541731739.8702345</v>
      </c>
      <c r="BH154" s="37">
        <v>3214678774.6603613</v>
      </c>
      <c r="BI154" s="37">
        <v>3447066177.9964819</v>
      </c>
      <c r="BJ154" s="37">
        <v>4071827552.9426117</v>
      </c>
      <c r="BK154" s="37">
        <v>3973437198.6522121</v>
      </c>
      <c r="BL154" s="37">
        <v>3727249499.7750201</v>
      </c>
    </row>
    <row r="155" spans="1:64" hidden="1" x14ac:dyDescent="0.35">
      <c r="A155" s="37" t="s">
        <v>198</v>
      </c>
      <c r="B155" s="37" t="s">
        <v>197</v>
      </c>
      <c r="C155" s="37" t="s">
        <v>493</v>
      </c>
      <c r="D155" s="37" t="s">
        <v>494</v>
      </c>
      <c r="Y155" s="37">
        <v>65199999.999999993</v>
      </c>
      <c r="Z155" s="37">
        <v>74500000</v>
      </c>
      <c r="AA155" s="37">
        <v>76600000</v>
      </c>
      <c r="AB155" s="37">
        <v>76700000</v>
      </c>
      <c r="AC155" s="37">
        <v>84500000</v>
      </c>
      <c r="AD155" s="37">
        <v>91099999.999999985</v>
      </c>
      <c r="AE155" s="37">
        <v>96600000.000000015</v>
      </c>
      <c r="AF155" s="37">
        <v>111199999.99999999</v>
      </c>
      <c r="AG155" s="37">
        <v>127900000.00000001</v>
      </c>
      <c r="AH155" s="37">
        <v>150100000</v>
      </c>
      <c r="AI155" s="37">
        <v>183800000</v>
      </c>
      <c r="AJ155" s="37">
        <v>188069668.29268292</v>
      </c>
      <c r="AK155" s="37">
        <v>222261371.80700094</v>
      </c>
      <c r="AL155" s="37">
        <v>216373321.16788319</v>
      </c>
      <c r="AM155" s="37">
        <v>276649827.43744612</v>
      </c>
      <c r="AY155" s="37">
        <v>777109375</v>
      </c>
      <c r="AZ155" s="37">
        <v>1803881343.75</v>
      </c>
      <c r="BA155" s="37">
        <v>1969750757.8125002</v>
      </c>
      <c r="BB155" s="37">
        <v>1712197742.1875</v>
      </c>
      <c r="BC155" s="37">
        <v>2007435765.625</v>
      </c>
      <c r="BD155" s="37">
        <v>2442203732.3654299</v>
      </c>
      <c r="BE155" s="37">
        <v>2485947776.7364364</v>
      </c>
      <c r="BF155" s="37">
        <v>2907893887.4319143</v>
      </c>
      <c r="BG155" s="37">
        <v>3299197712.6732721</v>
      </c>
      <c r="BH155" s="37">
        <v>3145104894.2438521</v>
      </c>
      <c r="BI155" s="37">
        <v>3147553740.5414033</v>
      </c>
      <c r="BJ155" s="37">
        <v>3319072397.3111005</v>
      </c>
      <c r="BK155" s="37">
        <v>3693141016.4106345</v>
      </c>
      <c r="BL155" s="37">
        <v>3798256248.4220781</v>
      </c>
    </row>
    <row r="156" spans="1:64" hidden="1" x14ac:dyDescent="0.35">
      <c r="A156" s="37" t="s">
        <v>624</v>
      </c>
      <c r="B156" s="37" t="s">
        <v>625</v>
      </c>
      <c r="C156" s="37" t="s">
        <v>493</v>
      </c>
      <c r="D156" s="37" t="s">
        <v>494</v>
      </c>
      <c r="AL156" s="37">
        <v>200449777449.49551</v>
      </c>
      <c r="AM156" s="37">
        <v>210412889681.82629</v>
      </c>
      <c r="AN156" s="37">
        <v>238664540426.035</v>
      </c>
      <c r="AO156" s="37">
        <v>271371683660.41727</v>
      </c>
      <c r="AP156" s="37">
        <v>274742757434.88129</v>
      </c>
      <c r="AQ156" s="37">
        <v>224047249379.01361</v>
      </c>
      <c r="AR156" s="37">
        <v>273398809366.54199</v>
      </c>
      <c r="AS156" s="37">
        <v>362712945088.87006</v>
      </c>
      <c r="AT156" s="37">
        <v>335229704340.28015</v>
      </c>
      <c r="AU156" s="37">
        <v>351917978781.81134</v>
      </c>
      <c r="AV156" s="37">
        <v>432450371839.69354</v>
      </c>
      <c r="AW156" s="37">
        <v>565230397237.51477</v>
      </c>
      <c r="AX156" s="37">
        <v>752606014083.66467</v>
      </c>
      <c r="AY156" s="37">
        <v>905474257741.94482</v>
      </c>
      <c r="AZ156" s="37">
        <v>1061677469457.0298</v>
      </c>
      <c r="BA156" s="37">
        <v>1378626060295.6907</v>
      </c>
      <c r="BB156" s="37">
        <v>999250865096.85315</v>
      </c>
      <c r="BC156" s="37">
        <v>1240864857987.3906</v>
      </c>
      <c r="BD156" s="37">
        <v>1607775024453.1616</v>
      </c>
      <c r="BE156" s="37">
        <v>1787086006174.2656</v>
      </c>
      <c r="BF156" s="37">
        <v>1757265273407.2649</v>
      </c>
      <c r="BG156" s="37">
        <v>1658998431098.252</v>
      </c>
      <c r="BH156" s="37">
        <v>1246454688421.8899</v>
      </c>
      <c r="BI156" s="37">
        <v>1181622286635.3994</v>
      </c>
      <c r="BJ156" s="37">
        <v>1349666746465.3462</v>
      </c>
      <c r="BK156" s="37">
        <v>1572176816767.5234</v>
      </c>
      <c r="BL156" s="37">
        <v>1496102934691.5537</v>
      </c>
    </row>
    <row r="157" spans="1:64" hidden="1" x14ac:dyDescent="0.35">
      <c r="A157" s="37" t="s">
        <v>200</v>
      </c>
      <c r="B157" s="37" t="s">
        <v>199</v>
      </c>
      <c r="C157" s="37" t="s">
        <v>493</v>
      </c>
      <c r="D157" s="37" t="s">
        <v>494</v>
      </c>
      <c r="E157" s="37">
        <v>1109120000</v>
      </c>
      <c r="F157" s="37">
        <v>1191208000</v>
      </c>
      <c r="G157" s="37">
        <v>1302504000</v>
      </c>
      <c r="H157" s="37">
        <v>1411096000</v>
      </c>
      <c r="I157" s="37">
        <v>1532720000</v>
      </c>
      <c r="J157" s="37">
        <v>1667320000</v>
      </c>
      <c r="K157" s="37">
        <v>1816952000</v>
      </c>
      <c r="L157" s="37">
        <v>1824072000</v>
      </c>
      <c r="M157" s="37">
        <v>2066336000</v>
      </c>
      <c r="N157" s="37">
        <v>2451096000</v>
      </c>
      <c r="O157" s="37">
        <v>2754440000</v>
      </c>
      <c r="P157" s="37">
        <v>2995040000</v>
      </c>
      <c r="Q157" s="37">
        <v>3643199999.999999</v>
      </c>
      <c r="R157" s="37">
        <v>4650160000</v>
      </c>
      <c r="S157" s="37">
        <v>6054239999.9999981</v>
      </c>
      <c r="T157" s="37">
        <v>6067120000</v>
      </c>
      <c r="U157" s="37">
        <v>7558155844.1558437</v>
      </c>
      <c r="V157" s="37">
        <v>8442477876.1061954</v>
      </c>
      <c r="W157" s="37">
        <v>10732745614.035088</v>
      </c>
      <c r="X157" s="37">
        <v>15056293859.649122</v>
      </c>
      <c r="Y157" s="37">
        <v>20806478260.869564</v>
      </c>
      <c r="Z157" s="37">
        <v>26030530612.244904</v>
      </c>
      <c r="AA157" s="37">
        <v>26633315602.836876</v>
      </c>
      <c r="AB157" s="37">
        <v>28288293089.092422</v>
      </c>
      <c r="AC157" s="37">
        <v>30526865315.852203</v>
      </c>
      <c r="AD157" s="37">
        <v>28436329311.015957</v>
      </c>
      <c r="AE157" s="37">
        <v>22445889179.470413</v>
      </c>
      <c r="AF157" s="37">
        <v>27348987810.187199</v>
      </c>
      <c r="AG157" s="37">
        <v>36496759051.515556</v>
      </c>
      <c r="AH157" s="37">
        <v>42358817387.771683</v>
      </c>
      <c r="AI157" s="37">
        <v>48866100760.861832</v>
      </c>
      <c r="AJ157" s="37">
        <v>51459972501.987793</v>
      </c>
      <c r="AK157" s="37">
        <v>55406026689.069107</v>
      </c>
      <c r="AL157" s="37">
        <v>61496886634.99807</v>
      </c>
      <c r="AM157" s="37">
        <v>70636498177.831757</v>
      </c>
      <c r="AN157" s="37">
        <v>86954944698.881516</v>
      </c>
      <c r="AO157" s="37">
        <v>106874265073.55846</v>
      </c>
      <c r="AP157" s="37">
        <v>121765264254.59367</v>
      </c>
      <c r="AQ157" s="37">
        <v>129490212237.30299</v>
      </c>
      <c r="AR157" s="37">
        <v>147853263357.1817</v>
      </c>
      <c r="AS157" s="37">
        <v>179855862769.15265</v>
      </c>
      <c r="AT157" s="37">
        <v>171520507262.66553</v>
      </c>
      <c r="AU157" s="37">
        <v>174129212924.60641</v>
      </c>
      <c r="AV157" s="37">
        <v>177669541570.11771</v>
      </c>
      <c r="AW157" s="37">
        <v>222268871522.23999</v>
      </c>
      <c r="AX157" s="37">
        <v>266557906477.39471</v>
      </c>
      <c r="AY157" s="37">
        <v>266526112833.96945</v>
      </c>
      <c r="AZ157" s="37">
        <v>289778188814.26031</v>
      </c>
      <c r="BA157" s="37">
        <v>307483574130.47974</v>
      </c>
      <c r="BB157" s="37">
        <v>244407308913.30893</v>
      </c>
      <c r="BC157" s="37">
        <v>314142282684.3938</v>
      </c>
      <c r="BD157" s="37">
        <v>366385100577.14136</v>
      </c>
      <c r="BE157" s="37">
        <v>387538503663.76855</v>
      </c>
      <c r="BF157" s="37">
        <v>398972729094.89514</v>
      </c>
      <c r="BG157" s="37">
        <v>419247898589.43011</v>
      </c>
      <c r="BH157" s="37">
        <v>404586122675.61816</v>
      </c>
      <c r="BI157" s="37">
        <v>399503104623.31427</v>
      </c>
      <c r="BJ157" s="37">
        <v>436348928750.69348</v>
      </c>
      <c r="BK157" s="37">
        <v>479604350379.0733</v>
      </c>
      <c r="BL157" s="37">
        <v>491501733684.25421</v>
      </c>
    </row>
    <row r="158" spans="1:64" hidden="1" x14ac:dyDescent="0.35">
      <c r="A158" s="37" t="s">
        <v>626</v>
      </c>
      <c r="B158" s="37" t="s">
        <v>627</v>
      </c>
      <c r="C158" s="37" t="s">
        <v>493</v>
      </c>
      <c r="D158" s="37" t="s">
        <v>494</v>
      </c>
      <c r="AN158" s="37">
        <v>26833600</v>
      </c>
      <c r="AO158" s="37">
        <v>25830300</v>
      </c>
      <c r="AP158" s="37">
        <v>28410700</v>
      </c>
      <c r="AQ158" s="37">
        <v>27743200</v>
      </c>
      <c r="AR158" s="37">
        <v>25284800</v>
      </c>
      <c r="AS158" s="37">
        <v>33100499.999999996</v>
      </c>
      <c r="AT158" s="37">
        <v>31151900</v>
      </c>
      <c r="AU158" s="37">
        <v>36065300</v>
      </c>
      <c r="AV158" s="37">
        <v>39620500</v>
      </c>
      <c r="AW158" s="37">
        <v>41888100</v>
      </c>
      <c r="AX158" s="37">
        <v>46380400</v>
      </c>
      <c r="AY158" s="37">
        <v>37360700</v>
      </c>
      <c r="AZ158" s="37">
        <v>40685200</v>
      </c>
      <c r="BA158" s="37">
        <v>44116900</v>
      </c>
      <c r="BB158" s="37">
        <v>43263000</v>
      </c>
      <c r="BC158" s="37">
        <v>60740800</v>
      </c>
      <c r="BD158" s="37">
        <v>88380600</v>
      </c>
      <c r="BE158" s="37">
        <v>100502300</v>
      </c>
      <c r="BF158" s="37">
        <v>96183600</v>
      </c>
      <c r="BG158" s="37">
        <v>92178100</v>
      </c>
      <c r="BH158" s="37">
        <v>82374800</v>
      </c>
      <c r="BI158" s="37">
        <v>73297300</v>
      </c>
      <c r="BJ158" s="37">
        <v>83395500</v>
      </c>
      <c r="BK158" s="37">
        <v>89500700</v>
      </c>
    </row>
    <row r="159" spans="1:64" hidden="1" x14ac:dyDescent="0.35">
      <c r="A159" s="37" t="s">
        <v>628</v>
      </c>
      <c r="B159" s="37" t="s">
        <v>629</v>
      </c>
      <c r="C159" s="37" t="s">
        <v>493</v>
      </c>
      <c r="D159" s="37" t="s">
        <v>494</v>
      </c>
      <c r="E159" s="37">
        <v>35790716768.018738</v>
      </c>
      <c r="F159" s="37">
        <v>36261025139.731682</v>
      </c>
      <c r="G159" s="37">
        <v>37282723278.217361</v>
      </c>
      <c r="H159" s="37">
        <v>43291611357.789604</v>
      </c>
      <c r="I159" s="37">
        <v>43935966943.103065</v>
      </c>
      <c r="J159" s="37">
        <v>47349152601.123039</v>
      </c>
      <c r="K159" s="37">
        <v>50094665816.743431</v>
      </c>
      <c r="L159" s="37">
        <v>51306989285.297356</v>
      </c>
      <c r="M159" s="37">
        <v>54361002962.752853</v>
      </c>
      <c r="N159" s="37">
        <v>59163667669.7668</v>
      </c>
      <c r="O159" s="37">
        <v>65145033630.398399</v>
      </c>
      <c r="P159" s="37">
        <v>71911894787.320023</v>
      </c>
      <c r="Q159" s="37">
        <v>85566233119.861557</v>
      </c>
      <c r="R159" s="37">
        <v>127679228310.89641</v>
      </c>
      <c r="S159" s="37">
        <v>210094944133.16068</v>
      </c>
      <c r="T159" s="37">
        <v>205283546573.81635</v>
      </c>
      <c r="U159" s="37">
        <v>236531638309.54404</v>
      </c>
      <c r="V159" s="37">
        <v>268901903465.73447</v>
      </c>
      <c r="W159" s="37">
        <v>278345480408.52869</v>
      </c>
      <c r="X159" s="37">
        <v>376283578297.77344</v>
      </c>
      <c r="Y159" s="37">
        <v>467997271990.31299</v>
      </c>
      <c r="Z159" s="37">
        <v>447254345445.22229</v>
      </c>
      <c r="AA159" s="37">
        <v>445636276831.12274</v>
      </c>
      <c r="AB159" s="37">
        <v>448750173983.36469</v>
      </c>
      <c r="AC159" s="37">
        <v>468351357306.71973</v>
      </c>
      <c r="AD159" s="37">
        <v>459826607018.56506</v>
      </c>
      <c r="AE159" s="37">
        <v>413067272352.4928</v>
      </c>
      <c r="AF159" s="37">
        <v>498197699477.23645</v>
      </c>
      <c r="AG159" s="37">
        <v>573503753656.56555</v>
      </c>
      <c r="AH159" s="37">
        <v>625578417764.3822</v>
      </c>
      <c r="AI159" s="37">
        <v>669651145574.33276</v>
      </c>
      <c r="AJ159" s="37">
        <v>675340305554.02087</v>
      </c>
      <c r="AK159" s="37">
        <v>952036181888.73938</v>
      </c>
      <c r="AL159" s="37">
        <v>850751884018.7616</v>
      </c>
      <c r="AM159" s="37">
        <v>903173408651.86096</v>
      </c>
      <c r="AN159" s="37">
        <v>1060822485949.5571</v>
      </c>
      <c r="AO159" s="37">
        <v>1147276799538.8096</v>
      </c>
      <c r="AP159" s="37">
        <v>1236122318781.0955</v>
      </c>
      <c r="AQ159" s="37">
        <v>1172755514870.5713</v>
      </c>
      <c r="AR159" s="37">
        <v>1234606543306.511</v>
      </c>
      <c r="AS159" s="37">
        <v>1490141001610.1589</v>
      </c>
      <c r="AT159" s="37">
        <v>1463829504761.3701</v>
      </c>
      <c r="AU159" s="37">
        <v>1593729693338.0569</v>
      </c>
      <c r="AV159" s="37">
        <v>1904900752392.7415</v>
      </c>
      <c r="AW159" s="37">
        <v>2451590555270.1807</v>
      </c>
      <c r="AX159" s="37">
        <v>3037863967653.8066</v>
      </c>
      <c r="AY159" s="37">
        <v>3665798242427.5288</v>
      </c>
      <c r="AZ159" s="37">
        <v>4388416710703.2417</v>
      </c>
      <c r="BA159" s="37">
        <v>5308778434832.3076</v>
      </c>
      <c r="BB159" s="37">
        <v>4250496143228.3384</v>
      </c>
      <c r="BC159" s="37">
        <v>5499932604550.8467</v>
      </c>
      <c r="BD159" s="37">
        <v>6648924561425.4355</v>
      </c>
      <c r="BE159" s="37">
        <v>6974618893861.1729</v>
      </c>
      <c r="BF159" s="37">
        <v>7099083009133.127</v>
      </c>
      <c r="BG159" s="37">
        <v>7115533372927.1738</v>
      </c>
      <c r="BH159" s="37">
        <v>6283913399449.5576</v>
      </c>
      <c r="BI159" s="37">
        <v>6024670769414.5303</v>
      </c>
      <c r="BJ159" s="37">
        <v>6799202262740.1787</v>
      </c>
      <c r="BK159" s="37">
        <v>7554123668560.8096</v>
      </c>
      <c r="BL159" s="37">
        <v>7502218774295.8076</v>
      </c>
    </row>
    <row r="160" spans="1:64" hidden="1" x14ac:dyDescent="0.35">
      <c r="A160" s="37" t="s">
        <v>202</v>
      </c>
      <c r="B160" s="37" t="s">
        <v>201</v>
      </c>
      <c r="C160" s="37" t="s">
        <v>493</v>
      </c>
      <c r="D160" s="37" t="s">
        <v>494</v>
      </c>
      <c r="AI160" s="37">
        <v>1154602473.4982331</v>
      </c>
      <c r="AJ160" s="37">
        <v>1075454081.6326528</v>
      </c>
      <c r="AK160" s="37">
        <v>1258971518.3657434</v>
      </c>
      <c r="AL160" s="37">
        <v>1192218793.1034482</v>
      </c>
      <c r="AM160" s="37">
        <v>1291454965.3579679</v>
      </c>
      <c r="AN160" s="37">
        <v>1468792650.9186351</v>
      </c>
      <c r="AO160" s="37">
        <v>990984937.3433584</v>
      </c>
      <c r="AP160" s="37">
        <v>922953132.53012049</v>
      </c>
      <c r="AQ160" s="37">
        <v>873946908.4249084</v>
      </c>
      <c r="AR160" s="37">
        <v>890278328.64674866</v>
      </c>
      <c r="AS160" s="37">
        <v>1243035324.1077933</v>
      </c>
      <c r="AT160" s="37">
        <v>1083173739.0335567</v>
      </c>
      <c r="AU160" s="37">
        <v>1056864201.5981401</v>
      </c>
      <c r="AV160" s="37">
        <v>1367964905.7569361</v>
      </c>
      <c r="AW160" s="37">
        <v>1744831564.1412251</v>
      </c>
      <c r="AX160" s="37">
        <v>2178468743.2153025</v>
      </c>
      <c r="AY160" s="37">
        <v>2592957636.8084784</v>
      </c>
      <c r="AZ160" s="37">
        <v>3677771865.736042</v>
      </c>
      <c r="BA160" s="37">
        <v>4283349694.3944855</v>
      </c>
      <c r="BB160" s="37">
        <v>3084289102.6425943</v>
      </c>
      <c r="BC160" s="37">
        <v>3743089228.0156779</v>
      </c>
      <c r="BD160" s="37">
        <v>4945513081.3822041</v>
      </c>
      <c r="BE160" s="37">
        <v>4421834901.8485994</v>
      </c>
      <c r="BF160" s="37">
        <v>4694505693.4646397</v>
      </c>
      <c r="BG160" s="37">
        <v>5415583660.4783678</v>
      </c>
      <c r="BH160" s="37">
        <v>4905243521.897974</v>
      </c>
      <c r="BI160" s="37">
        <v>5407084298.5231028</v>
      </c>
      <c r="BJ160" s="37">
        <v>6235358681.4352741</v>
      </c>
      <c r="BK160" s="37">
        <v>7650301014.6409988</v>
      </c>
      <c r="BL160" s="37">
        <v>7831663851.8432236</v>
      </c>
    </row>
    <row r="161" spans="1:64" hidden="1" x14ac:dyDescent="0.35">
      <c r="A161" s="37" t="s">
        <v>204</v>
      </c>
      <c r="B161" s="37" t="s">
        <v>203</v>
      </c>
      <c r="C161" s="37" t="s">
        <v>493</v>
      </c>
      <c r="D161" s="37" t="s">
        <v>494</v>
      </c>
      <c r="L161" s="37">
        <v>31300697.273871761</v>
      </c>
      <c r="M161" s="37">
        <v>35142329.661700562</v>
      </c>
      <c r="N161" s="37">
        <v>38082695.223814689</v>
      </c>
      <c r="O161" s="37">
        <v>44862014.933985911</v>
      </c>
      <c r="P161" s="37">
        <v>57701395.662435755</v>
      </c>
      <c r="Q161" s="37">
        <v>48804179.780309774</v>
      </c>
      <c r="R161" s="37">
        <v>57427636.691234931</v>
      </c>
      <c r="S161" s="37">
        <v>68548722.563373297</v>
      </c>
      <c r="T161" s="37">
        <v>80256489.460037172</v>
      </c>
      <c r="U161" s="37">
        <v>103368690.58654408</v>
      </c>
      <c r="V161" s="37">
        <v>133914196.81805213</v>
      </c>
      <c r="W161" s="37">
        <v>141808833.71540475</v>
      </c>
      <c r="X161" s="37">
        <v>191329879.99338105</v>
      </c>
      <c r="Y161" s="37">
        <v>260555207.41235781</v>
      </c>
      <c r="Z161" s="37">
        <v>204679987.41404659</v>
      </c>
      <c r="AA161" s="37">
        <v>190127213.02056596</v>
      </c>
      <c r="AB161" s="37">
        <v>206683356.68886757</v>
      </c>
      <c r="AC161" s="37">
        <v>235050749.87979358</v>
      </c>
      <c r="AD161" s="37">
        <v>236903550.92674002</v>
      </c>
      <c r="AE161" s="37">
        <v>268401433.53029791</v>
      </c>
      <c r="AF161" s="37">
        <v>325338078.62336892</v>
      </c>
      <c r="AG161" s="37">
        <v>316261773.61488163</v>
      </c>
      <c r="AH161" s="37">
        <v>344950272.45372611</v>
      </c>
      <c r="AI161" s="37">
        <v>419815561.90884757</v>
      </c>
      <c r="AJ161" s="37">
        <v>441616280.92045957</v>
      </c>
      <c r="AK161" s="37">
        <v>442408869.48518991</v>
      </c>
      <c r="AL161" s="37">
        <v>446796293.01327223</v>
      </c>
      <c r="AM161" s="37">
        <v>404768734.84680516</v>
      </c>
      <c r="AN161" s="37">
        <v>529405683.76058102</v>
      </c>
      <c r="AO161" s="37">
        <v>524706755.35878634</v>
      </c>
      <c r="AP161" s="37">
        <v>642627487.40982485</v>
      </c>
      <c r="AQ161" s="37">
        <v>620691627.34989524</v>
      </c>
      <c r="AR161" s="37">
        <v>696525299.45228112</v>
      </c>
      <c r="AS161" s="37">
        <v>664046686.66639614</v>
      </c>
      <c r="AT161" s="37">
        <v>911806458.73306787</v>
      </c>
      <c r="AU161" s="37">
        <v>1092533988.380291</v>
      </c>
      <c r="AV161" s="37">
        <v>1212062076.3616261</v>
      </c>
      <c r="AW161" s="37">
        <v>1289098228.8341439</v>
      </c>
      <c r="AX161" s="37">
        <v>1436228805.522892</v>
      </c>
      <c r="AY161" s="37">
        <v>1963267806.2132728</v>
      </c>
      <c r="AZ161" s="37">
        <v>1967357221.4891582</v>
      </c>
      <c r="BA161" s="37">
        <v>2463814072.7677855</v>
      </c>
      <c r="BB161" s="37">
        <v>2212791857.790029</v>
      </c>
      <c r="BC161" s="37">
        <v>2441103302.9281054</v>
      </c>
      <c r="BD161" s="37">
        <v>2953283819.6286473</v>
      </c>
      <c r="BE161" s="37">
        <v>3465870808.5239735</v>
      </c>
      <c r="BF161" s="37">
        <v>3302796112.5733957</v>
      </c>
      <c r="BG161" s="37">
        <v>3240063998.7038236</v>
      </c>
      <c r="BH161" s="37">
        <v>3150880397.8281832</v>
      </c>
      <c r="BI161" s="37">
        <v>3288089974.8569889</v>
      </c>
      <c r="BJ161" s="37">
        <v>3413334825.8877826</v>
      </c>
      <c r="BK161" s="37">
        <v>4186155369.5202084</v>
      </c>
      <c r="BL161" s="37">
        <v>4030128566.3327136</v>
      </c>
    </row>
    <row r="162" spans="1:64" hidden="1" x14ac:dyDescent="0.35">
      <c r="A162" s="37" t="s">
        <v>206</v>
      </c>
      <c r="B162" s="37" t="s">
        <v>205</v>
      </c>
      <c r="C162" s="37" t="s">
        <v>493</v>
      </c>
      <c r="D162" s="37" t="s">
        <v>494</v>
      </c>
      <c r="O162" s="37">
        <v>110771069.44158253</v>
      </c>
      <c r="P162" s="37">
        <v>120412316.77739112</v>
      </c>
      <c r="Q162" s="37">
        <v>137305918.09180915</v>
      </c>
      <c r="R162" s="37">
        <v>200096030.72983351</v>
      </c>
      <c r="S162" s="37">
        <v>280721795.30014479</v>
      </c>
      <c r="T162" s="37">
        <v>349757335.71348888</v>
      </c>
      <c r="U162" s="37">
        <v>398139351.71160257</v>
      </c>
      <c r="V162" s="37">
        <v>481215004.57456535</v>
      </c>
      <c r="W162" s="37">
        <v>583776094.46362925</v>
      </c>
      <c r="X162" s="37">
        <v>794924550.89820361</v>
      </c>
      <c r="Y162" s="37">
        <v>1011865523.2413622</v>
      </c>
      <c r="Z162" s="37">
        <v>901957038.18827701</v>
      </c>
      <c r="AA162" s="37">
        <v>760449062.5</v>
      </c>
      <c r="AB162" s="37">
        <v>697201131.73831022</v>
      </c>
      <c r="AC162" s="37">
        <v>687744389.60797095</v>
      </c>
      <c r="AD162" s="37">
        <v>721004117.86237192</v>
      </c>
      <c r="AE162" s="37">
        <v>923257046.10006559</v>
      </c>
      <c r="AF162" s="37">
        <v>1218522365.8051691</v>
      </c>
      <c r="AG162" s="37">
        <v>1421810951.0834305</v>
      </c>
      <c r="AH162" s="37">
        <v>1528217541.2663219</v>
      </c>
      <c r="AI162" s="37">
        <v>1931606510.87397</v>
      </c>
      <c r="AJ162" s="37">
        <v>2127761088.9774234</v>
      </c>
      <c r="AK162" s="37">
        <v>2470701036.4786649</v>
      </c>
      <c r="AL162" s="37">
        <v>2297713307.1308255</v>
      </c>
      <c r="AM162" s="37">
        <v>2577626150.1760764</v>
      </c>
      <c r="AN162" s="37">
        <v>4206104085.6031127</v>
      </c>
      <c r="AO162" s="37">
        <v>4073844687.9466419</v>
      </c>
      <c r="AP162" s="37">
        <v>4098987876.765655</v>
      </c>
      <c r="AQ162" s="37">
        <v>4329207647.2538404</v>
      </c>
      <c r="AR162" s="37">
        <v>4637322427.8949633</v>
      </c>
      <c r="AS162" s="37">
        <v>5138741916.5196953</v>
      </c>
      <c r="AT162" s="37">
        <v>4699990460.7459698</v>
      </c>
      <c r="AU162" s="37">
        <v>5235026235.0262346</v>
      </c>
      <c r="AV162" s="37">
        <v>5877887788.7788773</v>
      </c>
      <c r="AW162" s="37">
        <v>6272795216.7414055</v>
      </c>
      <c r="AX162" s="37">
        <v>6674418604.6511612</v>
      </c>
      <c r="AY162" s="37">
        <v>8341989712.7085686</v>
      </c>
      <c r="AZ162" s="37">
        <v>10208185053.380783</v>
      </c>
      <c r="BA162" s="37">
        <v>13328987842.390512</v>
      </c>
      <c r="BB162" s="37">
        <v>12599194220.616838</v>
      </c>
      <c r="BC162" s="37">
        <v>13408590746.387379</v>
      </c>
      <c r="BD162" s="37">
        <v>15263155484.4098</v>
      </c>
      <c r="BE162" s="37">
        <v>15219116407.554926</v>
      </c>
      <c r="BF162" s="37">
        <v>15940739407.623854</v>
      </c>
      <c r="BG162" s="37">
        <v>16825405606.483326</v>
      </c>
      <c r="BH162" s="37">
        <v>16477061799.622765</v>
      </c>
      <c r="BI162" s="37">
        <v>17396921740.092983</v>
      </c>
      <c r="BJ162" s="37">
        <v>19086222741.404881</v>
      </c>
      <c r="BK162" s="37">
        <v>21164731714.067783</v>
      </c>
      <c r="BL162" s="37">
        <v>20789401129.790554</v>
      </c>
    </row>
    <row r="163" spans="1:64" hidden="1" x14ac:dyDescent="0.35">
      <c r="A163" s="37" t="s">
        <v>208</v>
      </c>
      <c r="B163" s="37" t="s">
        <v>207</v>
      </c>
      <c r="C163" s="37" t="s">
        <v>493</v>
      </c>
      <c r="D163" s="37" t="s">
        <v>494</v>
      </c>
      <c r="AS163" s="37">
        <v>47983870.827078842</v>
      </c>
      <c r="AT163" s="37">
        <v>30484464.407469645</v>
      </c>
      <c r="AU163" s="37">
        <v>19367367.677084588</v>
      </c>
      <c r="AV163" s="37">
        <v>21726064.400140472</v>
      </c>
      <c r="AW163" s="37">
        <v>19733138.163393602</v>
      </c>
      <c r="AX163" s="37">
        <v>21391403.146447662</v>
      </c>
      <c r="AY163" s="37">
        <v>22782752.444054905</v>
      </c>
      <c r="AZ163" s="37">
        <v>27888285.302884024</v>
      </c>
      <c r="BA163" s="37">
        <v>37137771.790369496</v>
      </c>
      <c r="BB163" s="37">
        <v>37907354.202023163</v>
      </c>
      <c r="BC163" s="37">
        <v>9704377457.470274</v>
      </c>
      <c r="BD163" s="37">
        <v>59656394.935356617</v>
      </c>
      <c r="BE163" s="37">
        <v>6891864384.7412004</v>
      </c>
      <c r="BF163" s="37">
        <v>11834021534.631582</v>
      </c>
      <c r="BG163" s="37">
        <v>13148404737.421524</v>
      </c>
      <c r="BH163" s="37">
        <v>15582395452.171923</v>
      </c>
      <c r="BI163" s="37">
        <v>17429424952.856602</v>
      </c>
      <c r="BJ163" s="37">
        <v>19552850393.112885</v>
      </c>
      <c r="BK163" s="37">
        <v>23147278690.883945</v>
      </c>
    </row>
    <row r="164" spans="1:64" hidden="1" x14ac:dyDescent="0.35">
      <c r="A164" s="37" t="s">
        <v>630</v>
      </c>
      <c r="B164" s="37" t="s">
        <v>631</v>
      </c>
      <c r="C164" s="37" t="s">
        <v>493</v>
      </c>
      <c r="D164" s="37" t="s">
        <v>494</v>
      </c>
      <c r="AL164" s="37">
        <v>77737599061.510254</v>
      </c>
      <c r="AM164" s="37">
        <v>81041363157.133118</v>
      </c>
      <c r="AN164" s="37">
        <v>89338318040.475296</v>
      </c>
      <c r="AO164" s="37">
        <v>100343369085.03404</v>
      </c>
      <c r="AP164" s="37">
        <v>97993362848.317368</v>
      </c>
      <c r="AQ164" s="37">
        <v>83351676936.836014</v>
      </c>
      <c r="AR164" s="37">
        <v>99540072582.467911</v>
      </c>
      <c r="AS164" s="37">
        <v>122041672682.54951</v>
      </c>
      <c r="AT164" s="37">
        <v>120281562625.79494</v>
      </c>
      <c r="AU164" s="37">
        <v>130390211742.51508</v>
      </c>
      <c r="AV164" s="37">
        <v>156836724797.72247</v>
      </c>
      <c r="AW164" s="37">
        <v>203908631814.06854</v>
      </c>
      <c r="AX164" s="37">
        <v>267552680875.79919</v>
      </c>
      <c r="AY164" s="37">
        <v>316562118315.61285</v>
      </c>
      <c r="AZ164" s="37">
        <v>383278718215.39026</v>
      </c>
      <c r="BA164" s="37">
        <v>486532162881.27435</v>
      </c>
      <c r="BB164" s="37">
        <v>362634853603.87384</v>
      </c>
      <c r="BC164" s="37">
        <v>436455940044.13153</v>
      </c>
      <c r="BD164" s="37">
        <v>493238578404.37988</v>
      </c>
      <c r="BE164" s="37">
        <v>542657445820.61542</v>
      </c>
      <c r="BF164" s="37">
        <v>496726767595.32697</v>
      </c>
      <c r="BG164" s="37">
        <v>440014981218.90857</v>
      </c>
      <c r="BH164" s="37">
        <v>334027524052.42065</v>
      </c>
      <c r="BI164" s="37">
        <v>324860337551.33539</v>
      </c>
      <c r="BJ164" s="37">
        <v>391222892718.34534</v>
      </c>
      <c r="BK164" s="37">
        <v>481836798091.63647</v>
      </c>
    </row>
    <row r="165" spans="1:64" hidden="1" x14ac:dyDescent="0.35">
      <c r="A165" s="37" t="s">
        <v>210</v>
      </c>
      <c r="B165" s="37" t="s">
        <v>209</v>
      </c>
      <c r="C165" s="37" t="s">
        <v>493</v>
      </c>
      <c r="D165" s="37" t="s">
        <v>494</v>
      </c>
      <c r="AS165" s="37">
        <v>362369077.30673313</v>
      </c>
      <c r="AT165" s="37">
        <v>445661830.55704814</v>
      </c>
      <c r="AU165" s="37">
        <v>454214751.15686089</v>
      </c>
      <c r="AV165" s="37">
        <v>522751328.73459232</v>
      </c>
      <c r="AW165" s="37">
        <v>871215545.07077229</v>
      </c>
      <c r="AX165" s="37">
        <v>982979728.88944161</v>
      </c>
      <c r="AY165" s="37">
        <v>1104045916.4471207</v>
      </c>
      <c r="AZ165" s="37">
        <v>1582816862.8524499</v>
      </c>
      <c r="BA165" s="37">
        <v>1796439138.7139304</v>
      </c>
      <c r="BB165" s="37">
        <v>1427934148.3745484</v>
      </c>
      <c r="BC165" s="37">
        <v>1533339072.847682</v>
      </c>
      <c r="BD165" s="37">
        <v>1921875173.7559075</v>
      </c>
      <c r="BE165" s="37">
        <v>1785211358.0881407</v>
      </c>
      <c r="BF165" s="37">
        <v>1846366051.2684283</v>
      </c>
      <c r="BG165" s="37">
        <v>1844211505.2477746</v>
      </c>
      <c r="BH165" s="37">
        <v>1707766559.4141793</v>
      </c>
      <c r="BI165" s="37">
        <v>1777104272.7473989</v>
      </c>
      <c r="BJ165" s="37">
        <v>1993899683.6873024</v>
      </c>
      <c r="BK165" s="37">
        <v>2361026216.343883</v>
      </c>
      <c r="BL165" s="37">
        <v>2421955888.9386482</v>
      </c>
    </row>
    <row r="166" spans="1:64" hidden="1" x14ac:dyDescent="0.35">
      <c r="A166" s="37" t="s">
        <v>212</v>
      </c>
      <c r="B166" s="37" t="s">
        <v>211</v>
      </c>
      <c r="C166" s="37" t="s">
        <v>493</v>
      </c>
      <c r="D166" s="37" t="s">
        <v>494</v>
      </c>
      <c r="Z166" s="37">
        <v>551441066.66666663</v>
      </c>
      <c r="AA166" s="37">
        <v>670229033.33333337</v>
      </c>
      <c r="AB166" s="37">
        <v>725268666.66666663</v>
      </c>
      <c r="AC166" s="37">
        <v>612402625</v>
      </c>
      <c r="AD166" s="37">
        <v>584447425</v>
      </c>
      <c r="AE166" s="37">
        <v>874014900</v>
      </c>
      <c r="AF166" s="37">
        <v>930447966.66666651</v>
      </c>
      <c r="AG166" s="37">
        <v>911636900</v>
      </c>
      <c r="AH166" s="37">
        <v>804344500</v>
      </c>
      <c r="AI166" s="37">
        <v>467975940</v>
      </c>
      <c r="AJ166" s="37">
        <v>1286298568.4210529</v>
      </c>
      <c r="AK166" s="37">
        <v>381224551.64319247</v>
      </c>
      <c r="AL166" s="37">
        <v>455909517.0435369</v>
      </c>
      <c r="AM166" s="37">
        <v>413198588.87381274</v>
      </c>
      <c r="AN166" s="37">
        <v>588727618.64425671</v>
      </c>
      <c r="AO166" s="37">
        <v>478057767.55415267</v>
      </c>
      <c r="AP166" s="37">
        <v>621954882.46686661</v>
      </c>
      <c r="AQ166" s="37">
        <v>537971733.70591831</v>
      </c>
      <c r="AR166" s="37">
        <v>530379659.01662439</v>
      </c>
      <c r="AS166" s="37">
        <v>613886974.29231107</v>
      </c>
      <c r="AT166" s="37">
        <v>638035524.35894227</v>
      </c>
      <c r="AU166" s="37">
        <v>708425456.99620295</v>
      </c>
      <c r="AV166" s="37">
        <v>835170861.8975352</v>
      </c>
      <c r="AW166" s="37">
        <v>1210933087.5404968</v>
      </c>
      <c r="AX166" s="37">
        <v>1483028669.5661557</v>
      </c>
      <c r="AY166" s="37">
        <v>2029426100.0600832</v>
      </c>
      <c r="AZ166" s="37">
        <v>2524671785.7677469</v>
      </c>
      <c r="BA166" s="37">
        <v>3037494848.8777103</v>
      </c>
      <c r="BB166" s="37">
        <v>2304668257.157661</v>
      </c>
      <c r="BC166" s="37">
        <v>3355976968.5177751</v>
      </c>
      <c r="BD166" s="37">
        <v>5470718737.7668457</v>
      </c>
      <c r="BE166" s="37">
        <v>5356224605.5481071</v>
      </c>
      <c r="BF166" s="37">
        <v>4893217361.0621243</v>
      </c>
      <c r="BG166" s="37">
        <v>6388231517.377347</v>
      </c>
      <c r="BH166" s="37">
        <v>5363184214.9445381</v>
      </c>
      <c r="BI166" s="37">
        <v>5615847686.8728447</v>
      </c>
      <c r="BJ166" s="37">
        <v>6831989388.2113495</v>
      </c>
      <c r="BK166" s="37">
        <v>7665005530.2681217</v>
      </c>
      <c r="BL166" s="37">
        <v>8497247949.6658096</v>
      </c>
    </row>
    <row r="167" spans="1:64" hidden="1" x14ac:dyDescent="0.35">
      <c r="A167" s="37" t="s">
        <v>632</v>
      </c>
      <c r="B167" s="37" t="s">
        <v>633</v>
      </c>
      <c r="C167" s="37" t="s">
        <v>493</v>
      </c>
      <c r="D167" s="37" t="s">
        <v>494</v>
      </c>
      <c r="AU167" s="37">
        <v>1169000000</v>
      </c>
      <c r="AV167" s="37">
        <v>1118000000</v>
      </c>
      <c r="AW167" s="37">
        <v>1218000000</v>
      </c>
      <c r="AX167" s="37">
        <v>1017000000</v>
      </c>
      <c r="AY167" s="37">
        <v>829000000</v>
      </c>
      <c r="AZ167" s="37">
        <v>627000000</v>
      </c>
      <c r="BA167" s="37">
        <v>488000000</v>
      </c>
      <c r="BB167" s="37">
        <v>312000000</v>
      </c>
      <c r="BC167" s="37">
        <v>335000000</v>
      </c>
      <c r="BD167" s="37">
        <v>317000000</v>
      </c>
      <c r="BE167" s="37">
        <v>380000000</v>
      </c>
      <c r="BF167" s="37">
        <v>414000000</v>
      </c>
      <c r="BG167" s="37">
        <v>451000000</v>
      </c>
      <c r="BH167" s="37">
        <v>504000000</v>
      </c>
      <c r="BI167" s="37">
        <v>903000000</v>
      </c>
      <c r="BJ167" s="37">
        <v>1113000000</v>
      </c>
      <c r="BK167" s="37">
        <v>712000000</v>
      </c>
    </row>
    <row r="168" spans="1:64" hidden="1" x14ac:dyDescent="0.35">
      <c r="A168" s="37" t="s">
        <v>214</v>
      </c>
      <c r="B168" s="37" t="s">
        <v>213</v>
      </c>
      <c r="C168" s="37" t="s">
        <v>493</v>
      </c>
      <c r="D168" s="37" t="s">
        <v>494</v>
      </c>
      <c r="AJ168" s="37">
        <v>295267619.37957472</v>
      </c>
      <c r="AK168" s="37">
        <v>239702045.58737576</v>
      </c>
      <c r="AL168" s="37">
        <v>221831869.60593253</v>
      </c>
      <c r="AM168" s="37">
        <v>291164490.77682513</v>
      </c>
      <c r="AN168" s="37">
        <v>328626072.9730317</v>
      </c>
      <c r="AO168" s="37">
        <v>457864853.85657495</v>
      </c>
      <c r="AP168" s="37">
        <v>500542447.76326275</v>
      </c>
      <c r="AQ168" s="37">
        <v>525321846.6306234</v>
      </c>
      <c r="AR168" s="37">
        <v>531586523.78454953</v>
      </c>
      <c r="AS168" s="37">
        <v>634795110.06619716</v>
      </c>
      <c r="AT168" s="37">
        <v>992708775.28545773</v>
      </c>
      <c r="AU168" s="37">
        <v>1211222379.4239378</v>
      </c>
      <c r="AV168" s="37">
        <v>1411130239.7160916</v>
      </c>
      <c r="AW168" s="37">
        <v>1948768038.1554651</v>
      </c>
      <c r="AX168" s="37">
        <v>2299606725.6406922</v>
      </c>
      <c r="AY168" s="37">
        <v>2476905849.4220653</v>
      </c>
      <c r="AZ168" s="37">
        <v>2848491507.4515395</v>
      </c>
      <c r="BA168" s="37">
        <v>3325610581.6317291</v>
      </c>
      <c r="BB168" s="37">
        <v>3224944891.217844</v>
      </c>
      <c r="BC168" s="37">
        <v>3155360564.3092928</v>
      </c>
      <c r="BD168" s="37">
        <v>4328595642.5711107</v>
      </c>
      <c r="BE168" s="37">
        <v>4722762672.2588367</v>
      </c>
      <c r="BF168" s="37">
        <v>4539601423.0619745</v>
      </c>
      <c r="BG168" s="37">
        <v>5542306764.6486597</v>
      </c>
      <c r="BH168" s="37">
        <v>4957269487.9009562</v>
      </c>
      <c r="BI168" s="37">
        <v>4004304269.8418241</v>
      </c>
      <c r="BJ168" s="37">
        <v>5099797262.8463306</v>
      </c>
      <c r="BK168" s="37">
        <v>7029128135.7595539</v>
      </c>
      <c r="BL168" s="37">
        <v>5679107398.5935755</v>
      </c>
    </row>
    <row r="169" spans="1:64" hidden="1" x14ac:dyDescent="0.35">
      <c r="A169" s="37" t="s">
        <v>216</v>
      </c>
      <c r="B169" s="37" t="s">
        <v>215</v>
      </c>
      <c r="C169" s="37" t="s">
        <v>493</v>
      </c>
      <c r="D169" s="37" t="s">
        <v>494</v>
      </c>
      <c r="F169" s="37">
        <v>18098365.393781576</v>
      </c>
      <c r="G169" s="37">
        <v>18926393.570009377</v>
      </c>
      <c r="H169" s="37">
        <v>33594349.061369784</v>
      </c>
      <c r="I169" s="37">
        <v>77479927.830003113</v>
      </c>
      <c r="J169" s="37">
        <v>85405353.594984397</v>
      </c>
      <c r="K169" s="37">
        <v>90846106.323429257</v>
      </c>
      <c r="L169" s="37">
        <v>93211758.392717242</v>
      </c>
      <c r="M169" s="37">
        <v>93804950.578437671</v>
      </c>
      <c r="N169" s="37">
        <v>90845237.005734712</v>
      </c>
      <c r="O169" s="37">
        <v>100097730.35824378</v>
      </c>
      <c r="P169" s="37">
        <v>106987258.67050029</v>
      </c>
      <c r="Q169" s="37">
        <v>149725281.84345433</v>
      </c>
      <c r="R169" s="37">
        <v>183111367.21447945</v>
      </c>
      <c r="S169" s="37">
        <v>234683786.83556893</v>
      </c>
      <c r="T169" s="37">
        <v>214329107.67304674</v>
      </c>
      <c r="U169" s="37">
        <v>233122857.15717578</v>
      </c>
      <c r="V169" s="37">
        <v>207623847.74297225</v>
      </c>
      <c r="W169" s="37">
        <v>212820785.48567259</v>
      </c>
      <c r="X169" s="37">
        <v>250406342.39331916</v>
      </c>
      <c r="Y169" s="37">
        <v>305883060.59350401</v>
      </c>
      <c r="Z169" s="37">
        <v>394925124.60997432</v>
      </c>
      <c r="AA169" s="37">
        <v>352133811.8714506</v>
      </c>
      <c r="AB169" s="37">
        <v>422438396.00444615</v>
      </c>
      <c r="AC169" s="37">
        <v>388242564.14847672</v>
      </c>
      <c r="AD169" s="37">
        <v>479510830.52886039</v>
      </c>
      <c r="AE169" s="37">
        <v>528194860.12086052</v>
      </c>
      <c r="AF169" s="37">
        <v>523245435.5672856</v>
      </c>
      <c r="AG169" s="37">
        <v>563821634.27992666</v>
      </c>
      <c r="AH169" s="37">
        <v>573030753.88826871</v>
      </c>
      <c r="AI169" s="37">
        <v>545201152.39624608</v>
      </c>
      <c r="AJ169" s="37">
        <v>587632666.95791602</v>
      </c>
      <c r="AK169" s="37">
        <v>484194663.72505087</v>
      </c>
      <c r="AL169" s="37">
        <v>468505380.5274573</v>
      </c>
      <c r="AM169" s="37">
        <v>674865005.05765724</v>
      </c>
      <c r="AN169" s="37">
        <v>867785386.22772944</v>
      </c>
      <c r="AO169" s="37">
        <v>834996042.9085716</v>
      </c>
      <c r="AP169" s="37">
        <v>691883716.4889729</v>
      </c>
      <c r="AQ169" s="37">
        <v>497094892.7184363</v>
      </c>
      <c r="AR169" s="37">
        <v>448206969.46266121</v>
      </c>
      <c r="AS169" s="37">
        <v>454082460.7729761</v>
      </c>
      <c r="AT169" s="37">
        <v>445892461.34045827</v>
      </c>
      <c r="AU169" s="37">
        <v>440241536.91593772</v>
      </c>
      <c r="AV169" s="37">
        <v>392277306.77109075</v>
      </c>
      <c r="AW169" s="37">
        <v>549736448.16136706</v>
      </c>
      <c r="AX169" s="37">
        <v>785480557.22891581</v>
      </c>
      <c r="AY169" s="37">
        <v>1698200654.137285</v>
      </c>
      <c r="AZ169" s="37">
        <v>1753868179.3500237</v>
      </c>
      <c r="BA169" s="37">
        <v>2137750660.8550096</v>
      </c>
      <c r="BB169" s="37">
        <v>1759936231.9837112</v>
      </c>
      <c r="BC169" s="37">
        <v>2574614054.6731715</v>
      </c>
      <c r="BD169" s="37">
        <v>3394684253.5874615</v>
      </c>
      <c r="BE169" s="37">
        <v>3247124765.69348</v>
      </c>
      <c r="BF169" s="37">
        <v>3290004094.026247</v>
      </c>
      <c r="BG169" s="37">
        <v>2464897183.9127927</v>
      </c>
      <c r="BH169" s="37">
        <v>2085732182.017544</v>
      </c>
      <c r="BI169" s="37">
        <v>2043105144.8615239</v>
      </c>
      <c r="BJ169" s="37">
        <v>2642322913.6401224</v>
      </c>
      <c r="BK169" s="37">
        <v>2768154029.8507462</v>
      </c>
      <c r="BL169" s="37">
        <v>3177550925.5726223</v>
      </c>
    </row>
    <row r="170" spans="1:64" hidden="1" x14ac:dyDescent="0.35">
      <c r="A170" s="37" t="s">
        <v>218</v>
      </c>
      <c r="B170" s="37" t="s">
        <v>217</v>
      </c>
      <c r="C170" s="37" t="s">
        <v>493</v>
      </c>
      <c r="D170" s="37" t="s">
        <v>494</v>
      </c>
      <c r="U170" s="37">
        <v>357404774.37701118</v>
      </c>
      <c r="V170" s="37">
        <v>401979628.59261721</v>
      </c>
      <c r="W170" s="37">
        <v>438888257.91377997</v>
      </c>
      <c r="X170" s="37">
        <v>516795865.63307494</v>
      </c>
      <c r="Y170" s="37">
        <v>579102846.06275129</v>
      </c>
      <c r="Z170" s="37">
        <v>510938286.80132037</v>
      </c>
      <c r="AA170" s="37">
        <v>508530696.71188778</v>
      </c>
      <c r="AB170" s="37">
        <v>508533939.28003961</v>
      </c>
      <c r="AC170" s="37">
        <v>506438265.8348006</v>
      </c>
      <c r="AD170" s="37">
        <v>576007770.76250601</v>
      </c>
      <c r="AE170" s="37">
        <v>885091783.99572265</v>
      </c>
      <c r="AF170" s="37">
        <v>1214377785.715395</v>
      </c>
      <c r="AG170" s="37">
        <v>1381560832.582957</v>
      </c>
      <c r="AH170" s="37">
        <v>1400870831.0928664</v>
      </c>
      <c r="AI170" s="37">
        <v>1723618259.4947355</v>
      </c>
      <c r="AJ170" s="37">
        <v>1779993994.4928222</v>
      </c>
      <c r="AK170" s="37">
        <v>1912138891.7446284</v>
      </c>
      <c r="AL170" s="37">
        <v>1900668631.0063465</v>
      </c>
      <c r="AM170" s="37">
        <v>2018273535.1105766</v>
      </c>
      <c r="AN170" s="37">
        <v>2369969458.7117448</v>
      </c>
      <c r="AO170" s="37">
        <v>2811718232.0134163</v>
      </c>
      <c r="AP170" s="37">
        <v>2573644294.3777218</v>
      </c>
      <c r="AQ170" s="37">
        <v>2738791382.3788071</v>
      </c>
      <c r="AR170" s="37">
        <v>2771402933.3989787</v>
      </c>
      <c r="AS170" s="37">
        <v>2849014842.1309276</v>
      </c>
      <c r="AT170" s="37">
        <v>3136669950.8742061</v>
      </c>
      <c r="AU170" s="37">
        <v>2982651358.3872905</v>
      </c>
      <c r="AV170" s="37">
        <v>3257692238.7685251</v>
      </c>
      <c r="AW170" s="37">
        <v>3508045893.4123678</v>
      </c>
      <c r="AX170" s="37">
        <v>3829950976.7359862</v>
      </c>
      <c r="AY170" s="37">
        <v>4107909335.4694853</v>
      </c>
      <c r="AZ170" s="37">
        <v>4553278596.9080629</v>
      </c>
      <c r="BA170" s="37">
        <v>5102134060.6196928</v>
      </c>
      <c r="BB170" s="37">
        <v>4352373919.7366686</v>
      </c>
      <c r="BC170" s="37">
        <v>5125648055.5086336</v>
      </c>
      <c r="BD170" s="37">
        <v>6040723193.7574024</v>
      </c>
      <c r="BE170" s="37">
        <v>6276838602.3294497</v>
      </c>
      <c r="BF170" s="37">
        <v>5872859218.1464052</v>
      </c>
      <c r="BG170" s="37">
        <v>6253984115.7875481</v>
      </c>
      <c r="BH170" s="37">
        <v>5596191312.9301958</v>
      </c>
      <c r="BI170" s="37">
        <v>5412907019.6022158</v>
      </c>
      <c r="BJ170" s="37">
        <v>5628831775.9719734</v>
      </c>
      <c r="BK170" s="37">
        <v>5782657126.6914997</v>
      </c>
      <c r="BL170" s="37">
        <v>5555160894.7524204</v>
      </c>
    </row>
    <row r="171" spans="1:64" hidden="1" x14ac:dyDescent="0.35">
      <c r="A171" s="37" t="s">
        <v>220</v>
      </c>
      <c r="B171" s="37" t="s">
        <v>219</v>
      </c>
      <c r="C171" s="37" t="s">
        <v>493</v>
      </c>
      <c r="D171" s="37" t="s">
        <v>494</v>
      </c>
      <c r="E171" s="37">
        <v>35979280.414391704</v>
      </c>
      <c r="F171" s="37">
        <v>35979280.414391704</v>
      </c>
      <c r="G171" s="37">
        <v>39199216.015679687</v>
      </c>
      <c r="H171" s="37">
        <v>41719165.616687663</v>
      </c>
      <c r="I171" s="37">
        <v>37939241.215175696</v>
      </c>
      <c r="J171" s="37">
        <v>44659106.817863643</v>
      </c>
      <c r="K171" s="37">
        <v>55998880.022399537</v>
      </c>
      <c r="L171" s="37">
        <v>64899199.116266228</v>
      </c>
      <c r="M171" s="37">
        <v>58442337.693507746</v>
      </c>
      <c r="N171" s="37">
        <v>62402496.099843994</v>
      </c>
      <c r="O171" s="37">
        <v>70442817.712708503</v>
      </c>
      <c r="P171" s="37">
        <v>85690215.42905283</v>
      </c>
      <c r="Q171" s="37">
        <v>94560878.243512958</v>
      </c>
      <c r="R171" s="37">
        <v>122787745.63651896</v>
      </c>
      <c r="S171" s="37">
        <v>153708987.16119829</v>
      </c>
      <c r="T171" s="37">
        <v>178629312.34081966</v>
      </c>
      <c r="U171" s="37">
        <v>204052573.93209201</v>
      </c>
      <c r="V171" s="37">
        <v>241887252.18739617</v>
      </c>
      <c r="W171" s="37">
        <v>220101931.96633872</v>
      </c>
      <c r="X171" s="37">
        <v>245440078.34496269</v>
      </c>
      <c r="Y171" s="37">
        <v>307474448.95948774</v>
      </c>
      <c r="Z171" s="37">
        <v>317658885.28984696</v>
      </c>
      <c r="AA171" s="37">
        <v>265466603.50544763</v>
      </c>
      <c r="AB171" s="37">
        <v>253830439.22369763</v>
      </c>
      <c r="AC171" s="37">
        <v>342719683.03381914</v>
      </c>
      <c r="AD171" s="37">
        <v>273689721.36583096</v>
      </c>
      <c r="AE171" s="37">
        <v>271183708.55945408</v>
      </c>
      <c r="AF171" s="37">
        <v>301127359.98551184</v>
      </c>
      <c r="AG171" s="37">
        <v>321828758.8334049</v>
      </c>
      <c r="AH171" s="37">
        <v>298641058.16271061</v>
      </c>
      <c r="AI171" s="37">
        <v>447286489.06152672</v>
      </c>
      <c r="AJ171" s="37">
        <v>512800021.40334612</v>
      </c>
      <c r="AK171" s="37">
        <v>417599977.7981295</v>
      </c>
      <c r="AL171" s="37">
        <v>334000000.00000006</v>
      </c>
      <c r="AM171" s="37">
        <v>350201455.97729045</v>
      </c>
      <c r="AN171" s="37">
        <v>424386751.89908206</v>
      </c>
      <c r="AO171" s="37">
        <v>520663213.24754214</v>
      </c>
      <c r="AP171" s="37">
        <v>568774017.586748</v>
      </c>
      <c r="AQ171" s="37">
        <v>573669301.34812868</v>
      </c>
      <c r="AR171" s="37">
        <v>497653765.98220384</v>
      </c>
      <c r="AS171" s="37">
        <v>446401353.28951132</v>
      </c>
      <c r="AT171" s="37">
        <v>480470201.79424995</v>
      </c>
      <c r="AU171" s="37">
        <v>554447969.76655936</v>
      </c>
      <c r="AV171" s="37">
        <v>647237088.53939509</v>
      </c>
      <c r="AW171" s="37">
        <v>655182957.62361693</v>
      </c>
      <c r="AX171" s="37">
        <v>662493075.44722474</v>
      </c>
      <c r="AY171" s="37">
        <v>705004282.663118</v>
      </c>
      <c r="AZ171" s="37">
        <v>1033381694.9884</v>
      </c>
      <c r="BA171" s="37">
        <v>1205568892.4280562</v>
      </c>
      <c r="BB171" s="37">
        <v>1239999506.2581952</v>
      </c>
      <c r="BC171" s="37">
        <v>1585900946.7281826</v>
      </c>
      <c r="BD171" s="37">
        <v>1663004622.5453706</v>
      </c>
      <c r="BE171" s="37">
        <v>1579668895.9719956</v>
      </c>
      <c r="BF171" s="37">
        <v>1968020399.1522675</v>
      </c>
      <c r="BG171" s="37">
        <v>2038207955.9270766</v>
      </c>
      <c r="BH171" s="37">
        <v>1858207010.4070048</v>
      </c>
      <c r="BI171" s="37">
        <v>1791105911.5187221</v>
      </c>
      <c r="BJ171" s="37">
        <v>1838219294.8522639</v>
      </c>
      <c r="BK171" s="37">
        <v>2136259144.5825493</v>
      </c>
      <c r="BL171" s="37">
        <v>2377292851.5649877</v>
      </c>
    </row>
    <row r="172" spans="1:64" hidden="1" x14ac:dyDescent="0.35">
      <c r="A172" s="37" t="s">
        <v>222</v>
      </c>
      <c r="B172" s="37" t="s">
        <v>221</v>
      </c>
      <c r="C172" s="37" t="s">
        <v>493</v>
      </c>
      <c r="D172" s="37" t="s">
        <v>494</v>
      </c>
      <c r="E172" s="37">
        <v>1016921468.705083</v>
      </c>
      <c r="F172" s="37">
        <v>921860708.21899915</v>
      </c>
      <c r="G172" s="37">
        <v>921534038.9389782</v>
      </c>
      <c r="H172" s="37">
        <v>1147589180.7134457</v>
      </c>
      <c r="I172" s="37">
        <v>1178949431.5954528</v>
      </c>
      <c r="J172" s="37">
        <v>1327257284.7249446</v>
      </c>
      <c r="K172" s="37">
        <v>1336404024.5655298</v>
      </c>
      <c r="L172" s="37">
        <v>1306350450.8036065</v>
      </c>
      <c r="M172" s="37">
        <v>1439631517.0521364</v>
      </c>
      <c r="N172" s="37">
        <v>1730367176.2707436</v>
      </c>
      <c r="O172" s="37">
        <v>1760420750.0326669</v>
      </c>
      <c r="P172" s="37">
        <v>1717393441.0116961</v>
      </c>
      <c r="Q172" s="37">
        <v>1816215065.9668043</v>
      </c>
      <c r="R172" s="37">
        <v>3178897392.8702984</v>
      </c>
      <c r="S172" s="37">
        <v>4587678118.8982601</v>
      </c>
      <c r="T172" s="37">
        <v>4235509660.2265153</v>
      </c>
      <c r="U172" s="37">
        <v>5726314132.8297138</v>
      </c>
      <c r="V172" s="37">
        <v>6588388250.1117296</v>
      </c>
      <c r="W172" s="37">
        <v>8024611398.9637308</v>
      </c>
      <c r="X172" s="37">
        <v>11882653993.785412</v>
      </c>
      <c r="Y172" s="37">
        <v>14091598144.149939</v>
      </c>
      <c r="Z172" s="37">
        <v>13087105594.375246</v>
      </c>
      <c r="AA172" s="37">
        <v>13636207930.119038</v>
      </c>
      <c r="AB172" s="37">
        <v>15636927583.681559</v>
      </c>
      <c r="AC172" s="37">
        <v>18420805598.224953</v>
      </c>
      <c r="AD172" s="37">
        <v>17131292790.978655</v>
      </c>
      <c r="AE172" s="37">
        <v>15613620515.999071</v>
      </c>
      <c r="AF172" s="37">
        <v>20240514367.359898</v>
      </c>
      <c r="AG172" s="37">
        <v>23425996639.682301</v>
      </c>
      <c r="AH172" s="37">
        <v>27728883638.511517</v>
      </c>
      <c r="AI172" s="37">
        <v>32783097341.861069</v>
      </c>
      <c r="AJ172" s="37">
        <v>38245926680.2444</v>
      </c>
      <c r="AK172" s="37">
        <v>44957788510.62159</v>
      </c>
      <c r="AL172" s="37">
        <v>52793597762.324692</v>
      </c>
      <c r="AM172" s="37">
        <v>66398033836.305443</v>
      </c>
      <c r="AN172" s="37">
        <v>83462121212.121216</v>
      </c>
      <c r="AO172" s="37">
        <v>92359488035.614914</v>
      </c>
      <c r="AP172" s="37">
        <v>93294414081.907852</v>
      </c>
      <c r="AQ172" s="37">
        <v>83529351814.105179</v>
      </c>
      <c r="AR172" s="37">
        <v>96016052631.578949</v>
      </c>
      <c r="AS172" s="37">
        <v>112369210526.3158</v>
      </c>
      <c r="AT172" s="37">
        <v>102435789473.68422</v>
      </c>
      <c r="AU172" s="37">
        <v>109221052631.57895</v>
      </c>
      <c r="AV172" s="37">
        <v>117854210526.31581</v>
      </c>
      <c r="AW172" s="37">
        <v>143927631578.94739</v>
      </c>
      <c r="AX172" s="37">
        <v>162048533178.42148</v>
      </c>
      <c r="AY172" s="37">
        <v>182515947876.34262</v>
      </c>
      <c r="AZ172" s="37">
        <v>205486385850.59341</v>
      </c>
      <c r="BA172" s="37">
        <v>229658852449.18762</v>
      </c>
      <c r="BB172" s="37">
        <v>184897432259.89499</v>
      </c>
      <c r="BC172" s="37">
        <v>221686690881.99686</v>
      </c>
      <c r="BD172" s="37">
        <v>254020261437.90848</v>
      </c>
      <c r="BE172" s="37">
        <v>249353146853.14685</v>
      </c>
      <c r="BF172" s="37">
        <v>244491415151.22662</v>
      </c>
      <c r="BG172" s="37">
        <v>249467750313.17792</v>
      </c>
      <c r="BH172" s="37">
        <v>209286903085.3924</v>
      </c>
      <c r="BI172" s="37">
        <v>201164573439.72229</v>
      </c>
      <c r="BJ172" s="37">
        <v>223415961305.92505</v>
      </c>
      <c r="BK172" s="37">
        <v>246551510495.40283</v>
      </c>
      <c r="BL172" s="37">
        <v>238298904514.07022</v>
      </c>
    </row>
    <row r="173" spans="1:64" hidden="1" x14ac:dyDescent="0.35">
      <c r="A173" s="37" t="s">
        <v>634</v>
      </c>
      <c r="B173" s="37" t="s">
        <v>635</v>
      </c>
      <c r="C173" s="37" t="s">
        <v>493</v>
      </c>
      <c r="D173" s="37" t="s">
        <v>494</v>
      </c>
      <c r="O173" s="37">
        <v>79081994135.7229</v>
      </c>
      <c r="P173" s="37">
        <v>83990748080.365692</v>
      </c>
      <c r="Q173" s="37">
        <v>95042896663.140747</v>
      </c>
      <c r="R173" s="37">
        <v>125337168187.44608</v>
      </c>
      <c r="S173" s="37">
        <v>165493581449.99246</v>
      </c>
      <c r="T173" s="37">
        <v>177250251321.35959</v>
      </c>
      <c r="U173" s="37">
        <v>194723100420.78119</v>
      </c>
      <c r="V173" s="37">
        <v>207834977724.42798</v>
      </c>
      <c r="W173" s="37">
        <v>241025587332.03729</v>
      </c>
      <c r="X173" s="37">
        <v>294745405729.94916</v>
      </c>
      <c r="Y173" s="37">
        <v>356843457995.56622</v>
      </c>
      <c r="Z173" s="37">
        <v>386833228428.62219</v>
      </c>
      <c r="AA173" s="37">
        <v>362973724691.73303</v>
      </c>
      <c r="AB173" s="37">
        <v>362701456484.3186</v>
      </c>
      <c r="AC173" s="37">
        <v>402585615316.70111</v>
      </c>
      <c r="AD173" s="37">
        <v>404636503373.888</v>
      </c>
      <c r="AE173" s="37">
        <v>423861811335.67932</v>
      </c>
      <c r="AF173" s="37">
        <v>477224400981.99786</v>
      </c>
      <c r="AG173" s="37">
        <v>578098654143.88306</v>
      </c>
      <c r="AH173" s="37">
        <v>647238733917.17639</v>
      </c>
      <c r="AI173" s="37">
        <v>702293813389.05554</v>
      </c>
      <c r="AJ173" s="37">
        <v>745119331818.71106</v>
      </c>
      <c r="AK173" s="37">
        <v>789855942512.19873</v>
      </c>
      <c r="AL173" s="37">
        <v>824676420286.30188</v>
      </c>
      <c r="AM173" s="37">
        <v>912297782354.34204</v>
      </c>
      <c r="AN173" s="37">
        <v>1032960752594.8683</v>
      </c>
      <c r="AO173" s="37">
        <v>1103041017412.1008</v>
      </c>
      <c r="AP173" s="37">
        <v>1205214813282.6431</v>
      </c>
      <c r="AQ173" s="37">
        <v>1208414152814.2595</v>
      </c>
      <c r="AR173" s="37">
        <v>1278515298008.3079</v>
      </c>
      <c r="AS173" s="37">
        <v>1427462949022.8086</v>
      </c>
      <c r="AT173" s="37">
        <v>1337129569522.7813</v>
      </c>
      <c r="AU173" s="37">
        <v>1305229313407.593</v>
      </c>
      <c r="AV173" s="37">
        <v>1368195260773.3535</v>
      </c>
      <c r="AW173" s="37">
        <v>1563005992122.3469</v>
      </c>
      <c r="AX173" s="37">
        <v>1739970269472.9448</v>
      </c>
      <c r="AY173" s="37">
        <v>1942317574015.366</v>
      </c>
      <c r="AZ173" s="37">
        <v>2166582330792.6858</v>
      </c>
      <c r="BA173" s="37">
        <v>2374448386891.5005</v>
      </c>
      <c r="BB173" s="37">
        <v>1976681142011.5476</v>
      </c>
      <c r="BC173" s="37">
        <v>2320698448062.5815</v>
      </c>
      <c r="BD173" s="37">
        <v>2655651478691.2065</v>
      </c>
      <c r="BE173" s="37">
        <v>2748931977866.1396</v>
      </c>
      <c r="BF173" s="37">
        <v>2836379047017.3701</v>
      </c>
      <c r="BG173" s="37">
        <v>2946844051244.8569</v>
      </c>
      <c r="BH173" s="37">
        <v>2765016690571.1411</v>
      </c>
      <c r="BI173" s="37">
        <v>2704578355824.0664</v>
      </c>
      <c r="BJ173" s="37">
        <v>2877656954409.8682</v>
      </c>
      <c r="BK173" s="37">
        <v>3063648975718.7847</v>
      </c>
      <c r="BL173" s="37">
        <v>3056638913228.3755</v>
      </c>
    </row>
    <row r="174" spans="1:64" hidden="1" x14ac:dyDescent="0.35">
      <c r="A174" s="37" t="s">
        <v>224</v>
      </c>
      <c r="B174" s="37" t="s">
        <v>223</v>
      </c>
      <c r="C174" s="37" t="s">
        <v>493</v>
      </c>
      <c r="D174" s="37" t="s">
        <v>494</v>
      </c>
      <c r="Y174" s="37">
        <v>1704868258.8597841</v>
      </c>
      <c r="Z174" s="37">
        <v>1268703623.5186872</v>
      </c>
      <c r="AA174" s="37">
        <v>1109316080.3094492</v>
      </c>
      <c r="AB174" s="37">
        <v>1034886275.9177811</v>
      </c>
      <c r="AC174" s="37">
        <v>885207076.52680802</v>
      </c>
      <c r="AD174" s="37">
        <v>830106474.62646389</v>
      </c>
      <c r="AE174" s="37">
        <v>1022556849.0153172</v>
      </c>
      <c r="AF174" s="37">
        <v>1068842681.7288802</v>
      </c>
      <c r="AG174" s="37">
        <v>1154154387.5082474</v>
      </c>
      <c r="AH174" s="37">
        <v>1264259427.3077364</v>
      </c>
      <c r="AI174" s="37">
        <v>1215312990.3760676</v>
      </c>
      <c r="AJ174" s="37">
        <v>1318542968.8914642</v>
      </c>
      <c r="AK174" s="37">
        <v>1475212307.1528754</v>
      </c>
      <c r="AL174" s="37">
        <v>1515190898.7973192</v>
      </c>
      <c r="AM174" s="37">
        <v>1617131688.6335473</v>
      </c>
      <c r="AN174" s="37">
        <v>1777941551.1014309</v>
      </c>
      <c r="AO174" s="37">
        <v>1811286279.1617241</v>
      </c>
      <c r="AP174" s="37">
        <v>1771921788.1944447</v>
      </c>
      <c r="AQ174" s="37">
        <v>1602298916.484272</v>
      </c>
      <c r="AR174" s="37">
        <v>1602751272.6082332</v>
      </c>
      <c r="AS174" s="37">
        <v>1597772846.4797256</v>
      </c>
      <c r="AT174" s="37">
        <v>1460496759.2807696</v>
      </c>
      <c r="AU174" s="37">
        <v>1546281764.9681711</v>
      </c>
      <c r="AV174" s="37">
        <v>2139539096.064616</v>
      </c>
      <c r="AW174" s="37">
        <v>2630324999.6129856</v>
      </c>
      <c r="AX174" s="37">
        <v>2937171229.5378423</v>
      </c>
      <c r="AY174" s="37">
        <v>3627795200.472569</v>
      </c>
      <c r="AZ174" s="37">
        <v>4412593266.5285149</v>
      </c>
      <c r="BA174" s="37">
        <v>4612895499.4431801</v>
      </c>
      <c r="BB174" s="37">
        <v>4646398527.2077141</v>
      </c>
      <c r="BC174" s="37">
        <v>5381379916.23808</v>
      </c>
      <c r="BD174" s="37">
        <v>5619521917.808219</v>
      </c>
      <c r="BE174" s="37">
        <v>5661745893.2363501</v>
      </c>
      <c r="BF174" s="37">
        <v>4511001261.5255232</v>
      </c>
      <c r="BG174" s="37">
        <v>4850431987.7523537</v>
      </c>
      <c r="BH174" s="37">
        <v>4007997810.8819351</v>
      </c>
      <c r="BI174" s="37">
        <v>3751511673.2840204</v>
      </c>
      <c r="BJ174" s="37">
        <v>4335454175.1221342</v>
      </c>
      <c r="BK174" s="37">
        <v>4889876725.6817713</v>
      </c>
      <c r="BL174" s="37">
        <v>4428455787.4920406</v>
      </c>
    </row>
    <row r="175" spans="1:64" hidden="1" x14ac:dyDescent="0.35">
      <c r="A175" s="37" t="s">
        <v>636</v>
      </c>
      <c r="B175" s="37" t="s">
        <v>637</v>
      </c>
      <c r="C175" s="37" t="s">
        <v>493</v>
      </c>
      <c r="D175" s="37" t="s">
        <v>494</v>
      </c>
      <c r="AI175" s="37">
        <v>467609336.52235812</v>
      </c>
      <c r="AJ175" s="37">
        <v>448725806.67053354</v>
      </c>
      <c r="AK175" s="37">
        <v>400862303.64138162</v>
      </c>
      <c r="AL175" s="37">
        <v>402533466.88575512</v>
      </c>
      <c r="AM175" s="37">
        <v>413150781.43448812</v>
      </c>
      <c r="AN175" s="37">
        <v>564723523.7606591</v>
      </c>
      <c r="AO175" s="37">
        <v>553535409.93917966</v>
      </c>
      <c r="AP175" s="37">
        <v>542832906.12271082</v>
      </c>
      <c r="AQ175" s="37">
        <v>378750570.21911424</v>
      </c>
      <c r="AR175" s="37">
        <v>399928527.95453781</v>
      </c>
    </row>
    <row r="176" spans="1:64" hidden="1" x14ac:dyDescent="0.35">
      <c r="A176" s="37" t="s">
        <v>226</v>
      </c>
      <c r="B176" s="37" t="s">
        <v>225</v>
      </c>
      <c r="C176" s="37" t="s">
        <v>493</v>
      </c>
      <c r="D176" s="37" t="s">
        <v>494</v>
      </c>
      <c r="E176" s="37">
        <v>31918254.30184707</v>
      </c>
      <c r="F176" s="37">
        <v>39451761.211872622</v>
      </c>
      <c r="G176" s="37">
        <v>49364155.66627036</v>
      </c>
      <c r="H176" s="37">
        <v>54590784.535239272</v>
      </c>
      <c r="I176" s="37">
        <v>54007613.440467022</v>
      </c>
      <c r="J176" s="37">
        <v>63869431.639237426</v>
      </c>
      <c r="K176" s="37">
        <v>87454937.837432995</v>
      </c>
      <c r="L176" s="37">
        <v>56105891.07600826</v>
      </c>
      <c r="M176" s="37">
        <v>51153495.631647006</v>
      </c>
      <c r="N176" s="37">
        <v>58566567.010539286</v>
      </c>
      <c r="O176" s="37">
        <v>70011517.236962974</v>
      </c>
      <c r="P176" s="37">
        <v>85780070.926235631</v>
      </c>
      <c r="Q176" s="37">
        <v>105576530.90375815</v>
      </c>
      <c r="R176" s="37">
        <v>146829456.07054985</v>
      </c>
      <c r="S176" s="37">
        <v>125912784.42007987</v>
      </c>
      <c r="T176" s="37">
        <v>201836608.52893129</v>
      </c>
      <c r="U176" s="37">
        <v>237000509.31050572</v>
      </c>
      <c r="V176" s="37">
        <v>253675819.77672556</v>
      </c>
      <c r="W176" s="37">
        <v>399775992.11897409</v>
      </c>
      <c r="X176" s="37">
        <v>602012196.22266853</v>
      </c>
      <c r="Y176" s="37">
        <v>616701167.55238092</v>
      </c>
      <c r="Z176" s="37">
        <v>524397105.23071492</v>
      </c>
      <c r="AA176" s="37">
        <v>423104763.96831107</v>
      </c>
      <c r="AB176" s="37">
        <v>375494087.63836187</v>
      </c>
      <c r="AC176" s="37">
        <v>334702527.73329711</v>
      </c>
      <c r="AD176" s="37">
        <v>297998010.07427728</v>
      </c>
      <c r="AE176" s="37">
        <v>380827489.51144058</v>
      </c>
      <c r="AF176" s="37">
        <v>464530456.52343172</v>
      </c>
      <c r="AG176" s="37">
        <v>417302521.88866675</v>
      </c>
      <c r="AH176" s="37">
        <v>361801928.03760904</v>
      </c>
      <c r="AI176" s="37">
        <v>529264157.54074711</v>
      </c>
      <c r="AJ176" s="37">
        <v>394885768.47996277</v>
      </c>
      <c r="AK176" s="37">
        <v>398954557.7158038</v>
      </c>
      <c r="AL176" s="37">
        <v>240936150.64258158</v>
      </c>
      <c r="AM176" s="37">
        <v>254680841.13841256</v>
      </c>
      <c r="AN176" s="37">
        <v>334744136.21279764</v>
      </c>
      <c r="AO176" s="37">
        <v>367972078.71568972</v>
      </c>
      <c r="AP176" s="37">
        <v>310060798.11619389</v>
      </c>
      <c r="AQ176" s="37">
        <v>369279320.78518957</v>
      </c>
      <c r="AR176" s="37">
        <v>321056178.25330585</v>
      </c>
      <c r="AS176" s="37">
        <v>320662359.12627989</v>
      </c>
      <c r="AT176" s="37">
        <v>329206446.86465991</v>
      </c>
      <c r="AU176" s="37">
        <v>330046103.50648689</v>
      </c>
      <c r="AV176" s="37">
        <v>449528579.04581261</v>
      </c>
      <c r="AW176" s="37">
        <v>535224560.69150579</v>
      </c>
      <c r="AX176" s="37">
        <v>631446716.87254632</v>
      </c>
      <c r="AY176" s="37">
        <v>659142332.20326805</v>
      </c>
      <c r="AZ176" s="37">
        <v>747917443.89555049</v>
      </c>
      <c r="BA176" s="37">
        <v>957983302.11813033</v>
      </c>
      <c r="BB176" s="37">
        <v>1096776844.2244089</v>
      </c>
      <c r="BC176" s="37">
        <v>1271701625.0442209</v>
      </c>
      <c r="BD176" s="37">
        <v>1341103064.7713075</v>
      </c>
      <c r="BE176" s="37">
        <v>1518741429.0574787</v>
      </c>
      <c r="BF176" s="37">
        <v>1736106080.1016896</v>
      </c>
      <c r="BG176" s="37">
        <v>1732628475.3593969</v>
      </c>
      <c r="BH176" s="37">
        <v>1319664389.5969667</v>
      </c>
      <c r="BI176" s="37">
        <v>1230046603.4236779</v>
      </c>
      <c r="BJ176" s="37">
        <v>1429179508.1605964</v>
      </c>
      <c r="BK176" s="37">
        <v>1450912402.2959771</v>
      </c>
      <c r="BL176" s="37">
        <v>1517172383.7356169</v>
      </c>
    </row>
    <row r="177" spans="1:64" hidden="1" x14ac:dyDescent="0.35">
      <c r="A177" s="37" t="s">
        <v>228</v>
      </c>
      <c r="B177" s="37" t="s">
        <v>227</v>
      </c>
      <c r="C177" s="37" t="s">
        <v>493</v>
      </c>
      <c r="D177" s="37" t="s">
        <v>494</v>
      </c>
      <c r="E177" s="37">
        <v>387783144.33711314</v>
      </c>
      <c r="F177" s="37">
        <v>410318073.63852721</v>
      </c>
      <c r="G177" s="37">
        <v>405957160.85678273</v>
      </c>
      <c r="H177" s="37">
        <v>453486910.26179475</v>
      </c>
      <c r="I177" s="37">
        <v>510977880.44239104</v>
      </c>
      <c r="J177" s="37">
        <v>639927201.45597088</v>
      </c>
      <c r="K177" s="37">
        <v>663026739.46521068</v>
      </c>
      <c r="L177" s="37">
        <v>576368472.6305474</v>
      </c>
      <c r="M177" s="37">
        <v>516309673.80652386</v>
      </c>
      <c r="N177" s="37">
        <v>755704885.90228188</v>
      </c>
      <c r="O177" s="37">
        <v>1054738905.2218955</v>
      </c>
      <c r="P177" s="37">
        <v>994778761.06194675</v>
      </c>
      <c r="Q177" s="37">
        <v>1346273637.374861</v>
      </c>
      <c r="R177" s="37">
        <v>2413613861.3861384</v>
      </c>
      <c r="S177" s="37">
        <v>6256020278.8339672</v>
      </c>
      <c r="T177" s="37">
        <v>5094309927.360774</v>
      </c>
      <c r="U177" s="37">
        <v>6613959390.8629456</v>
      </c>
      <c r="V177" s="37">
        <v>8962875536.4806843</v>
      </c>
      <c r="W177" s="37">
        <v>7142147922.9989872</v>
      </c>
      <c r="X177" s="37">
        <v>11728083700.440529</v>
      </c>
      <c r="Y177" s="37">
        <v>18859387228.607918</v>
      </c>
      <c r="Z177" s="37">
        <v>14128557783.545807</v>
      </c>
      <c r="AA177" s="37">
        <v>9556562612.726244</v>
      </c>
      <c r="AB177" s="37">
        <v>5372793302.448967</v>
      </c>
      <c r="AC177" s="37">
        <v>4666830479.3511744</v>
      </c>
      <c r="AD177" s="37">
        <v>5233610302.1812334</v>
      </c>
      <c r="AE177" s="37">
        <v>2876808721.5744672</v>
      </c>
      <c r="AF177" s="37">
        <v>6767637248.1367493</v>
      </c>
      <c r="AG177" s="37">
        <v>5545310670.5605478</v>
      </c>
      <c r="AH177" s="37">
        <v>11111113802.80632</v>
      </c>
      <c r="AI177" s="37">
        <v>11333885339.396545</v>
      </c>
      <c r="AJ177" s="37">
        <v>11909681270.290518</v>
      </c>
      <c r="AK177" s="37">
        <v>11458714120.67565</v>
      </c>
      <c r="AL177" s="37">
        <v>5568907167.7704201</v>
      </c>
      <c r="AM177" s="37">
        <v>4584122396.7100229</v>
      </c>
      <c r="AN177" s="37">
        <v>10643648146.674248</v>
      </c>
      <c r="AO177" s="37">
        <v>11760052946.25</v>
      </c>
      <c r="AP177" s="37">
        <v>15602035798.619669</v>
      </c>
      <c r="AQ177" s="37">
        <v>9907407840.90909</v>
      </c>
      <c r="AR177" s="37">
        <v>12666750049.00469</v>
      </c>
      <c r="AS177" s="37">
        <v>25017710170.279842</v>
      </c>
      <c r="AT177" s="37">
        <v>20914287341.782394</v>
      </c>
      <c r="AU177" s="37">
        <v>22167396759.115662</v>
      </c>
      <c r="AV177" s="37">
        <v>28065394964.804867</v>
      </c>
      <c r="AW177" s="37">
        <v>27623348089.368488</v>
      </c>
      <c r="AX177" s="37">
        <v>37047965134.074211</v>
      </c>
      <c r="AY177" s="37">
        <v>69688762821.633911</v>
      </c>
      <c r="AZ177" s="37">
        <v>58532798127.465561</v>
      </c>
      <c r="BA177" s="37">
        <v>86517259524.572739</v>
      </c>
      <c r="BB177" s="37">
        <v>54378278592.521118</v>
      </c>
      <c r="BC177" s="37">
        <v>93240368002.235565</v>
      </c>
      <c r="BD177" s="37">
        <v>129735238566.34793</v>
      </c>
      <c r="BE177" s="37">
        <v>144917468548.4516</v>
      </c>
      <c r="BF177" s="37">
        <v>92950933817.808243</v>
      </c>
      <c r="BG177" s="37">
        <v>104803495811.48463</v>
      </c>
      <c r="BH177" s="37">
        <v>52753773408.168663</v>
      </c>
      <c r="BI177" s="37">
        <v>37301037342.79583</v>
      </c>
      <c r="BJ177" s="37">
        <v>49491550098.580696</v>
      </c>
      <c r="BK177" s="37">
        <v>61702476445.544411</v>
      </c>
    </row>
    <row r="178" spans="1:64" hidden="1" x14ac:dyDescent="0.35">
      <c r="A178" s="37" t="s">
        <v>230</v>
      </c>
      <c r="B178" s="37" t="s">
        <v>229</v>
      </c>
      <c r="C178" s="37" t="s">
        <v>493</v>
      </c>
      <c r="D178" s="37" t="s">
        <v>494</v>
      </c>
      <c r="E178" s="37">
        <v>52948278.333333328</v>
      </c>
      <c r="F178" s="37">
        <v>56287344.714285709</v>
      </c>
      <c r="G178" s="37">
        <v>70120699.333333328</v>
      </c>
      <c r="H178" s="37">
        <v>84431029.523809507</v>
      </c>
      <c r="I178" s="37">
        <v>98741388.04761903</v>
      </c>
      <c r="J178" s="37">
        <v>166000000.0714286</v>
      </c>
      <c r="K178" s="37">
        <v>164499996.00000003</v>
      </c>
      <c r="L178" s="37">
        <v>173899999.71428573</v>
      </c>
      <c r="M178" s="37">
        <v>185699995.07142857</v>
      </c>
      <c r="N178" s="37">
        <v>182400005.21428573</v>
      </c>
      <c r="O178" s="37">
        <v>207599997.5</v>
      </c>
      <c r="P178" s="37">
        <v>217385717.7857143</v>
      </c>
      <c r="Q178" s="37">
        <v>310842863.14285713</v>
      </c>
      <c r="R178" s="37">
        <v>308499996.14285713</v>
      </c>
      <c r="S178" s="37">
        <v>442200005.0714286</v>
      </c>
      <c r="T178" s="37">
        <v>446000014.0714286</v>
      </c>
      <c r="U178" s="37">
        <v>609699998.57142854</v>
      </c>
      <c r="V178" s="37">
        <v>718799999.78571439</v>
      </c>
      <c r="W178" s="37">
        <v>737099988.14285719</v>
      </c>
      <c r="X178" s="37">
        <v>642073656.36842108</v>
      </c>
      <c r="Y178" s="37">
        <v>530452602.78947359</v>
      </c>
      <c r="Z178" s="37">
        <v>547049999.24999988</v>
      </c>
      <c r="AA178" s="37">
        <v>393904343.9130435</v>
      </c>
      <c r="AB178" s="37">
        <v>532216678.08333337</v>
      </c>
      <c r="AC178" s="37">
        <v>510641377.5517242</v>
      </c>
      <c r="AD178" s="37">
        <v>396297671.06976748</v>
      </c>
      <c r="AE178" s="37">
        <v>368687427.59602648</v>
      </c>
      <c r="AF178" s="37">
        <v>453314154.48857141</v>
      </c>
      <c r="AG178" s="37">
        <v>473059699.58244926</v>
      </c>
      <c r="AH178" s="37">
        <v>329660032.29714698</v>
      </c>
      <c r="AI178" s="37">
        <v>251842580.64516124</v>
      </c>
      <c r="AJ178" s="37">
        <v>324886597.93814433</v>
      </c>
      <c r="AK178" s="37">
        <v>309280000</v>
      </c>
      <c r="AL178" s="37">
        <v>358807189.54248363</v>
      </c>
      <c r="AM178" s="37">
        <v>507617767.85714287</v>
      </c>
      <c r="AN178" s="37">
        <v>666412217.79548466</v>
      </c>
      <c r="AO178" s="37">
        <v>725843473.62181377</v>
      </c>
      <c r="AP178" s="37">
        <v>852511351.48865902</v>
      </c>
      <c r="AQ178" s="37">
        <v>896202984.28478277</v>
      </c>
      <c r="AR178" s="37">
        <v>899778094.8348856</v>
      </c>
      <c r="AS178" s="37">
        <v>1026990189.1252954</v>
      </c>
      <c r="AT178" s="37">
        <v>1013628825.1833559</v>
      </c>
      <c r="AU178" s="37">
        <v>984614526.31578946</v>
      </c>
      <c r="AV178" s="37">
        <v>1102014234.6398306</v>
      </c>
      <c r="AW178" s="37">
        <v>1336449667.2944131</v>
      </c>
      <c r="AX178" s="37">
        <v>1541276323.259608</v>
      </c>
      <c r="AY178" s="37">
        <v>2114713699.5111182</v>
      </c>
      <c r="AZ178" s="37">
        <v>2454454291.6768298</v>
      </c>
      <c r="BA178" s="37">
        <v>2928933145.4323015</v>
      </c>
      <c r="BB178" s="37">
        <v>2820029990.9043975</v>
      </c>
      <c r="BC178" s="37">
        <v>3544323949.7293549</v>
      </c>
      <c r="BD178" s="37">
        <v>4400092756.5185986</v>
      </c>
      <c r="BE178" s="37">
        <v>4999469140.0493488</v>
      </c>
      <c r="BF178" s="37">
        <v>4965861472.0015535</v>
      </c>
      <c r="BG178" s="37">
        <v>5347183432.2717838</v>
      </c>
      <c r="BH178" s="37">
        <v>5113329517.7717123</v>
      </c>
      <c r="BI178" s="37">
        <v>5165892177.0727787</v>
      </c>
      <c r="BJ178" s="37">
        <v>5698930814.0521593</v>
      </c>
      <c r="BK178" s="37">
        <v>5506541333.3671389</v>
      </c>
      <c r="BL178" s="37">
        <v>5647807932.5638485</v>
      </c>
    </row>
    <row r="179" spans="1:64" hidden="1" x14ac:dyDescent="0.35">
      <c r="A179" s="37" t="s">
        <v>232</v>
      </c>
      <c r="B179" s="37" t="s">
        <v>231</v>
      </c>
      <c r="C179" s="37" t="s">
        <v>493</v>
      </c>
      <c r="D179" s="37" t="s">
        <v>494</v>
      </c>
      <c r="N179" s="37">
        <v>13972084310.084465</v>
      </c>
      <c r="O179" s="37">
        <v>16465200401.777561</v>
      </c>
      <c r="P179" s="37">
        <v>19350190664.1604</v>
      </c>
      <c r="Q179" s="37">
        <v>23722776984.344963</v>
      </c>
      <c r="R179" s="37">
        <v>32626108150.717327</v>
      </c>
      <c r="S179" s="37">
        <v>43954645626.690712</v>
      </c>
      <c r="T179" s="37">
        <v>47607896653.886375</v>
      </c>
      <c r="U179" s="37">
        <v>53008236872.812134</v>
      </c>
      <c r="V179" s="37">
        <v>58357365628.086563</v>
      </c>
      <c r="W179" s="37">
        <v>68367970564.269707</v>
      </c>
      <c r="X179" s="37">
        <v>85992004284.30188</v>
      </c>
      <c r="Y179" s="37">
        <v>98396865218.355133</v>
      </c>
      <c r="Z179" s="37">
        <v>90098907798.286667</v>
      </c>
      <c r="AA179" s="37">
        <v>87011672691.260208</v>
      </c>
      <c r="AB179" s="37">
        <v>83768991815.303848</v>
      </c>
      <c r="AC179" s="37">
        <v>84042709615.384613</v>
      </c>
      <c r="AD179" s="37">
        <v>86170340299.893845</v>
      </c>
      <c r="AE179" s="37">
        <v>102009544522.39612</v>
      </c>
      <c r="AF179" s="37">
        <v>121177275892.08006</v>
      </c>
      <c r="AG179" s="37">
        <v>135505378972.01471</v>
      </c>
      <c r="AH179" s="37">
        <v>142167905538.81326</v>
      </c>
      <c r="AI179" s="37">
        <v>173218738230.66681</v>
      </c>
      <c r="AJ179" s="37">
        <v>180482201909.47665</v>
      </c>
      <c r="AK179" s="37">
        <v>193735316290.72681</v>
      </c>
      <c r="AL179" s="37">
        <v>186010106905.55292</v>
      </c>
      <c r="AM179" s="37">
        <v>207519415667.75641</v>
      </c>
      <c r="AN179" s="37">
        <v>258811419160.03293</v>
      </c>
      <c r="AO179" s="37">
        <v>258529411764.70587</v>
      </c>
      <c r="AP179" s="37">
        <v>251587982832.61804</v>
      </c>
      <c r="AQ179" s="37">
        <v>259915574316.81848</v>
      </c>
      <c r="AR179" s="37">
        <v>267714681440.44321</v>
      </c>
      <c r="AS179" s="37">
        <v>274990786806.70721</v>
      </c>
      <c r="AT179" s="37">
        <v>272951230425.05594</v>
      </c>
      <c r="AU179" s="37">
        <v>283668360624.88239</v>
      </c>
      <c r="AV179" s="37">
        <v>343132054176.0722</v>
      </c>
      <c r="AW179" s="37">
        <v>411877328035.75861</v>
      </c>
      <c r="AX179" s="37">
        <v>449640591966.17334</v>
      </c>
      <c r="AY179" s="37">
        <v>500000000000</v>
      </c>
      <c r="AZ179" s="37">
        <v>582859293731.17981</v>
      </c>
      <c r="BA179" s="37">
        <v>661642009667.4967</v>
      </c>
      <c r="BB179" s="37">
        <v>540265351486.52405</v>
      </c>
      <c r="BC179" s="37">
        <v>590926406201.58301</v>
      </c>
      <c r="BD179" s="37">
        <v>682612655619.52295</v>
      </c>
      <c r="BE179" s="37">
        <v>667010494571.21692</v>
      </c>
      <c r="BF179" s="37">
        <v>700490696675.84021</v>
      </c>
      <c r="BG179" s="37">
        <v>717934102510.78394</v>
      </c>
      <c r="BH179" s="37">
        <v>632559564385.40125</v>
      </c>
      <c r="BI179" s="37">
        <v>623180430253.07678</v>
      </c>
      <c r="BJ179" s="37">
        <v>695378637220.00122</v>
      </c>
      <c r="BK179" s="37">
        <v>770791294231.37195</v>
      </c>
      <c r="BL179" s="37">
        <v>750199050627.44983</v>
      </c>
    </row>
    <row r="180" spans="1:64" hidden="1" x14ac:dyDescent="0.35">
      <c r="A180" s="37" t="s">
        <v>234</v>
      </c>
      <c r="B180" s="37" t="s">
        <v>233</v>
      </c>
      <c r="C180" s="37" t="s">
        <v>493</v>
      </c>
      <c r="D180" s="37" t="s">
        <v>494</v>
      </c>
      <c r="O180" s="37">
        <v>4674151955.0882692</v>
      </c>
      <c r="P180" s="37">
        <v>5070933544.9765444</v>
      </c>
      <c r="Q180" s="37">
        <v>6067059287.8176136</v>
      </c>
      <c r="R180" s="37">
        <v>8429532762.1492252</v>
      </c>
      <c r="S180" s="37">
        <v>10819538964.203838</v>
      </c>
      <c r="T180" s="37">
        <v>11869559394.669882</v>
      </c>
      <c r="U180" s="37">
        <v>12928617245.487034</v>
      </c>
      <c r="V180" s="37">
        <v>14231238846.623461</v>
      </c>
      <c r="W180" s="37">
        <v>16740362054.823263</v>
      </c>
      <c r="X180" s="37">
        <v>20856025749.886456</v>
      </c>
      <c r="Y180" s="37">
        <v>27550615484.288956</v>
      </c>
      <c r="Z180" s="37">
        <v>27207770711.734474</v>
      </c>
      <c r="AA180" s="37">
        <v>25657576696.62225</v>
      </c>
      <c r="AB180" s="37">
        <v>25431719752.206566</v>
      </c>
      <c r="AC180" s="37">
        <v>26225816332.781963</v>
      </c>
      <c r="AD180" s="37">
        <v>27462313311.310658</v>
      </c>
      <c r="AE180" s="37">
        <v>26430822075.270126</v>
      </c>
      <c r="AF180" s="37">
        <v>29929499072.356216</v>
      </c>
      <c r="AG180" s="37">
        <v>33078717201.16618</v>
      </c>
      <c r="AH180" s="37">
        <v>38304004634.658562</v>
      </c>
      <c r="AI180" s="37">
        <v>47221272584.948166</v>
      </c>
      <c r="AJ180" s="37">
        <v>47777692082.247147</v>
      </c>
      <c r="AK180" s="37">
        <v>48588784294.794434</v>
      </c>
      <c r="AL180" s="37">
        <v>44804978785.187691</v>
      </c>
      <c r="AM180" s="37">
        <v>47467411017.909775</v>
      </c>
      <c r="AN180" s="37">
        <v>56528602096.224266</v>
      </c>
      <c r="AO180" s="37">
        <v>65313808180.09861</v>
      </c>
      <c r="AP180" s="37">
        <v>65441796024.542648</v>
      </c>
      <c r="AQ180" s="37">
        <v>56898781990.961021</v>
      </c>
      <c r="AR180" s="37">
        <v>62649374294.799469</v>
      </c>
      <c r="AS180" s="37">
        <v>78315344588.606873</v>
      </c>
      <c r="AT180" s="37">
        <v>78221915766.76268</v>
      </c>
      <c r="AU180" s="37">
        <v>78939226934.54245</v>
      </c>
      <c r="AV180" s="37">
        <v>90697014208.638184</v>
      </c>
      <c r="AW180" s="37">
        <v>108690214811.29836</v>
      </c>
      <c r="AX180" s="37">
        <v>134063639891.34653</v>
      </c>
      <c r="AY180" s="37">
        <v>154283286295.66684</v>
      </c>
      <c r="AZ180" s="37">
        <v>173599638330.17725</v>
      </c>
      <c r="BA180" s="37">
        <v>212250000000</v>
      </c>
      <c r="BB180" s="37">
        <v>151524418364.26379</v>
      </c>
      <c r="BC180" s="37">
        <v>170473128360.67825</v>
      </c>
      <c r="BD180" s="37">
        <v>205661331278.11697</v>
      </c>
      <c r="BE180" s="37">
        <v>207279587451.65448</v>
      </c>
      <c r="BF180" s="37">
        <v>204907744680.85107</v>
      </c>
      <c r="BG180" s="37">
        <v>194361756149.16678</v>
      </c>
      <c r="BH180" s="37">
        <v>145839991732.97504</v>
      </c>
      <c r="BI180" s="37">
        <v>130783275497.16283</v>
      </c>
      <c r="BJ180" s="37">
        <v>144748458593.59253</v>
      </c>
      <c r="BK180" s="37">
        <v>166900830003.07407</v>
      </c>
      <c r="BL180" s="37">
        <v>149032613636.36362</v>
      </c>
    </row>
    <row r="181" spans="1:64" hidden="1" x14ac:dyDescent="0.35">
      <c r="A181" s="37" t="s">
        <v>236</v>
      </c>
      <c r="B181" s="37" t="s">
        <v>235</v>
      </c>
      <c r="C181" s="37" t="s">
        <v>493</v>
      </c>
      <c r="D181" s="37" t="s">
        <v>494</v>
      </c>
      <c r="J181" s="37">
        <v>57094106.838167734</v>
      </c>
      <c r="K181" s="37">
        <v>51187819.923874527</v>
      </c>
      <c r="L181" s="37">
        <v>57881611.760073505</v>
      </c>
      <c r="M181" s="37">
        <v>52859926.577454321</v>
      </c>
      <c r="N181" s="37">
        <v>55308641.975308642</v>
      </c>
      <c r="O181" s="37">
        <v>42469135.802469134</v>
      </c>
      <c r="P181" s="37">
        <v>47703703.703703701</v>
      </c>
      <c r="Q181" s="37">
        <v>57975308.641975306</v>
      </c>
      <c r="R181" s="37">
        <v>64260709.305613786</v>
      </c>
      <c r="S181" s="37">
        <v>66375047.546595663</v>
      </c>
      <c r="T181" s="37">
        <v>140262466.71738303</v>
      </c>
      <c r="U181" s="37">
        <v>156521448.61686489</v>
      </c>
      <c r="V181" s="37">
        <v>162959992</v>
      </c>
      <c r="W181" s="37">
        <v>169586602.17064348</v>
      </c>
      <c r="X181" s="37">
        <v>218166658.33333334</v>
      </c>
      <c r="Y181" s="37">
        <v>224583341.66666672</v>
      </c>
      <c r="Z181" s="37">
        <v>293583341.66666669</v>
      </c>
      <c r="AA181" s="37">
        <v>277668266.81508619</v>
      </c>
      <c r="AB181" s="37">
        <v>250371505.20097134</v>
      </c>
      <c r="AC181" s="37">
        <v>274961829.059717</v>
      </c>
      <c r="AD181" s="37">
        <v>302055495.88054997</v>
      </c>
      <c r="AE181" s="37">
        <v>332467040.80954009</v>
      </c>
      <c r="AF181" s="37">
        <v>349348712.93822378</v>
      </c>
      <c r="AG181" s="37">
        <v>399163908.41079122</v>
      </c>
      <c r="AH181" s="37">
        <v>390158315.20086563</v>
      </c>
      <c r="AI181" s="37">
        <v>381884707.66510922</v>
      </c>
      <c r="AJ181" s="37">
        <v>450607063.66803926</v>
      </c>
      <c r="AK181" s="37">
        <v>542824053.45211577</v>
      </c>
      <c r="AL181" s="37">
        <v>674654166.66666663</v>
      </c>
      <c r="AM181" s="37">
        <v>772440816.32653058</v>
      </c>
      <c r="AN181" s="37">
        <v>1099094803.2128515</v>
      </c>
      <c r="AO181" s="37">
        <v>1031715000.9082652</v>
      </c>
      <c r="AP181" s="37">
        <v>1294985095.5637383</v>
      </c>
      <c r="AQ181" s="37">
        <v>1108297013.7207425</v>
      </c>
      <c r="AR181" s="37">
        <v>1150110375.275938</v>
      </c>
      <c r="AS181" s="37">
        <v>1279281887.9397714</v>
      </c>
      <c r="AT181" s="37">
        <v>1355238095.2380953</v>
      </c>
      <c r="AU181" s="37">
        <v>1073251679.1781904</v>
      </c>
      <c r="AV181" s="37">
        <v>993875698.01866901</v>
      </c>
      <c r="AW181" s="37">
        <v>1213488962.7012618</v>
      </c>
      <c r="AX181" s="37">
        <v>1185691368.2253253</v>
      </c>
      <c r="AY181" s="37">
        <v>1216071411.2882597</v>
      </c>
      <c r="AZ181" s="37">
        <v>1327426848.7320449</v>
      </c>
      <c r="BA181" s="37">
        <v>1602782686.8031554</v>
      </c>
      <c r="BB181" s="37">
        <v>1596506175.3286028</v>
      </c>
      <c r="BC181" s="37">
        <v>1533460341.3115807</v>
      </c>
      <c r="BD181" s="37">
        <v>1684070415.6560407</v>
      </c>
      <c r="BE181" s="37">
        <v>1899081334.5396242</v>
      </c>
      <c r="BF181" s="37">
        <v>2059901677.8882122</v>
      </c>
      <c r="BG181" s="37">
        <v>2301357058.7828012</v>
      </c>
      <c r="BH181" s="37">
        <v>2488355029.1337862</v>
      </c>
      <c r="BI181" s="37">
        <v>2005967749.8262091</v>
      </c>
      <c r="BJ181" s="37">
        <v>2263315205.6663671</v>
      </c>
      <c r="BK181" s="37">
        <v>2598536507.0825214</v>
      </c>
      <c r="BL181" s="37">
        <v>2656086623.0641441</v>
      </c>
    </row>
    <row r="182" spans="1:64" hidden="1" x14ac:dyDescent="0.35">
      <c r="A182" s="37" t="s">
        <v>638</v>
      </c>
      <c r="B182" s="37" t="s">
        <v>639</v>
      </c>
      <c r="C182" s="37" t="s">
        <v>493</v>
      </c>
      <c r="D182" s="37" t="s">
        <v>494</v>
      </c>
      <c r="BC182" s="37">
        <v>24663084.647229809</v>
      </c>
      <c r="BD182" s="37">
        <v>40421965.887804396</v>
      </c>
      <c r="BE182" s="37">
        <v>69086409.568983287</v>
      </c>
      <c r="BF182" s="37">
        <v>88232276.59792757</v>
      </c>
      <c r="BG182" s="37">
        <v>83539888.001468837</v>
      </c>
      <c r="BH182" s="37">
        <v>45760878.608869284</v>
      </c>
      <c r="BI182" s="37">
        <v>52409375.454942502</v>
      </c>
      <c r="BJ182" s="37">
        <v>39218643.939965308</v>
      </c>
      <c r="BK182" s="37">
        <v>32555615.843733042</v>
      </c>
      <c r="BL182" s="37">
        <v>23601773.709054496</v>
      </c>
    </row>
    <row r="183" spans="1:64" hidden="1" x14ac:dyDescent="0.35">
      <c r="A183" s="37" t="s">
        <v>238</v>
      </c>
      <c r="B183" s="37" t="s">
        <v>237</v>
      </c>
      <c r="C183" s="37" t="s">
        <v>493</v>
      </c>
      <c r="D183" s="37" t="s">
        <v>494</v>
      </c>
      <c r="O183" s="37">
        <v>1434702878.2618434</v>
      </c>
      <c r="P183" s="37">
        <v>1779572994.8066936</v>
      </c>
      <c r="Q183" s="37">
        <v>2339572192.5133691</v>
      </c>
      <c r="R183" s="37">
        <v>3073605120.3561988</v>
      </c>
      <c r="S183" s="37">
        <v>2875068946.4975181</v>
      </c>
      <c r="T183" s="37">
        <v>2971538287.7795348</v>
      </c>
      <c r="U183" s="37">
        <v>3630163678.8776307</v>
      </c>
      <c r="V183" s="37">
        <v>4038708403.2783651</v>
      </c>
      <c r="W183" s="37">
        <v>4937290969.8996658</v>
      </c>
      <c r="X183" s="37">
        <v>5935089652.4090958</v>
      </c>
      <c r="Y183" s="37">
        <v>6695618606.4466314</v>
      </c>
      <c r="Z183" s="37">
        <v>6818749479.6436596</v>
      </c>
      <c r="AA183" s="37">
        <v>6702112163.1463947</v>
      </c>
      <c r="AB183" s="37">
        <v>6905888538.3806515</v>
      </c>
      <c r="AC183" s="37">
        <v>6892046043.7623138</v>
      </c>
      <c r="AD183" s="37">
        <v>7232225063.9386187</v>
      </c>
      <c r="AE183" s="37">
        <v>8152196873.6797638</v>
      </c>
      <c r="AF183" s="37">
        <v>10547199009.594553</v>
      </c>
      <c r="AG183" s="37">
        <v>11833172302.73752</v>
      </c>
      <c r="AH183" s="37">
        <v>11573060306.563295</v>
      </c>
      <c r="AI183" s="37">
        <v>12175342138.289608</v>
      </c>
      <c r="AJ183" s="37">
        <v>12465113661.940132</v>
      </c>
      <c r="AK183" s="37">
        <v>12991280306.252659</v>
      </c>
      <c r="AL183" s="37">
        <v>14314473756.982468</v>
      </c>
      <c r="AM183" s="37">
        <v>17024848891.873741</v>
      </c>
      <c r="AN183" s="37">
        <v>18787858660.998936</v>
      </c>
      <c r="AO183" s="37">
        <v>19884140419.037048</v>
      </c>
      <c r="AP183" s="37">
        <v>18712727731.198387</v>
      </c>
      <c r="AQ183" s="37">
        <v>16652981735.880836</v>
      </c>
      <c r="AR183" s="37">
        <v>18187243759.4063</v>
      </c>
      <c r="AS183" s="37">
        <v>18810433407.983139</v>
      </c>
      <c r="AT183" s="37">
        <v>19087560689.770634</v>
      </c>
      <c r="AU183" s="37">
        <v>21885258021.588051</v>
      </c>
      <c r="AV183" s="37">
        <v>26333821912.788567</v>
      </c>
      <c r="AW183" s="37">
        <v>30697142857.142857</v>
      </c>
      <c r="AX183" s="37">
        <v>32448778427.092869</v>
      </c>
      <c r="AY183" s="37">
        <v>33025095648.790611</v>
      </c>
      <c r="AZ183" s="37">
        <v>40159476739.913277</v>
      </c>
      <c r="BA183" s="37">
        <v>42706825050.959442</v>
      </c>
      <c r="BB183" s="37">
        <v>34875382597.289024</v>
      </c>
      <c r="BC183" s="37">
        <v>44356174905.21788</v>
      </c>
      <c r="BD183" s="37">
        <v>51152198481.999748</v>
      </c>
      <c r="BE183" s="37">
        <v>50852168174.684425</v>
      </c>
      <c r="BF183" s="37">
        <v>55007020974.954208</v>
      </c>
      <c r="BG183" s="37">
        <v>56295937837.015892</v>
      </c>
      <c r="BH183" s="37">
        <v>49540612632.716751</v>
      </c>
      <c r="BI183" s="37">
        <v>49955970136.266335</v>
      </c>
      <c r="BJ183" s="37">
        <v>56454831279.716393</v>
      </c>
      <c r="BK183" s="37">
        <v>58178526330.3563</v>
      </c>
    </row>
    <row r="184" spans="1:64" hidden="1" x14ac:dyDescent="0.35">
      <c r="A184" s="37" t="s">
        <v>640</v>
      </c>
      <c r="B184" s="37" t="s">
        <v>641</v>
      </c>
      <c r="C184" s="37" t="s">
        <v>493</v>
      </c>
      <c r="D184" s="37" t="s">
        <v>494</v>
      </c>
      <c r="O184" s="37">
        <v>298274105237.23322</v>
      </c>
      <c r="P184" s="37">
        <v>333169137664.98047</v>
      </c>
      <c r="Q184" s="37">
        <v>394070222534.64679</v>
      </c>
      <c r="R184" s="37">
        <v>525681573560.48376</v>
      </c>
      <c r="S184" s="37">
        <v>691289135806.43188</v>
      </c>
      <c r="T184" s="37">
        <v>744508134047.89038</v>
      </c>
      <c r="U184" s="37">
        <v>822444849060.46594</v>
      </c>
      <c r="V184" s="37">
        <v>934778785587.50903</v>
      </c>
      <c r="W184" s="37">
        <v>1119976049429.2847</v>
      </c>
      <c r="X184" s="37">
        <v>1372226929009.3228</v>
      </c>
      <c r="Y184" s="37">
        <v>1618499247096.353</v>
      </c>
      <c r="Z184" s="37">
        <v>1619315460908.7581</v>
      </c>
      <c r="AA184" s="37">
        <v>1542344885190.5249</v>
      </c>
      <c r="AB184" s="37">
        <v>1532964767785.646</v>
      </c>
      <c r="AC184" s="37">
        <v>1628352439649.0073</v>
      </c>
      <c r="AD184" s="37">
        <v>1674009819693.7273</v>
      </c>
      <c r="AE184" s="37">
        <v>1947446348636.7549</v>
      </c>
      <c r="AF184" s="37">
        <v>2288655512817.9658</v>
      </c>
      <c r="AG184" s="37">
        <v>2634402501320.5068</v>
      </c>
      <c r="AH184" s="37">
        <v>2835097482729.4551</v>
      </c>
      <c r="AI184" s="37">
        <v>3299256771173.5771</v>
      </c>
      <c r="AJ184" s="37">
        <v>3441849322882.4961</v>
      </c>
      <c r="AK184" s="37">
        <v>3697600570028.9443</v>
      </c>
      <c r="AL184" s="37">
        <v>3619189981383.7139</v>
      </c>
      <c r="AM184" s="37">
        <v>4035684749847.8887</v>
      </c>
      <c r="AN184" s="37">
        <v>4788205875216.0469</v>
      </c>
      <c r="AO184" s="37">
        <v>4973855485195.2773</v>
      </c>
      <c r="AP184" s="37">
        <v>5131158128589.0791</v>
      </c>
      <c r="AQ184" s="37">
        <v>5207614540267.9971</v>
      </c>
      <c r="AR184" s="37">
        <v>5354343734325.0928</v>
      </c>
      <c r="AS184" s="37">
        <v>5759490959141.2305</v>
      </c>
      <c r="AT184" s="37">
        <v>5593909945428.3076</v>
      </c>
      <c r="AU184" s="37">
        <v>5805927607728.0244</v>
      </c>
      <c r="AV184" s="37">
        <v>6665916512497.0322</v>
      </c>
      <c r="AW184" s="37">
        <v>7972667152075.7197</v>
      </c>
      <c r="AX184" s="37">
        <v>8780273414292.4561</v>
      </c>
      <c r="AY184" s="37">
        <v>9852218152415.8145</v>
      </c>
      <c r="AZ184" s="37">
        <v>11363926327703.059</v>
      </c>
      <c r="BA184" s="37">
        <v>12590362444163.479</v>
      </c>
      <c r="BB184" s="37">
        <v>10197343889720.957</v>
      </c>
      <c r="BC184" s="37">
        <v>11660217405538.789</v>
      </c>
      <c r="BD184" s="37">
        <v>13534947573065.254</v>
      </c>
      <c r="BE184" s="37">
        <v>13460274384725.641</v>
      </c>
      <c r="BF184" s="37">
        <v>13855340006470.926</v>
      </c>
      <c r="BG184" s="37">
        <v>14277738857400.82</v>
      </c>
      <c r="BH184" s="37">
        <v>12924613584454.336</v>
      </c>
      <c r="BI184" s="37">
        <v>12851801620644.883</v>
      </c>
      <c r="BJ184" s="37">
        <v>13975735562695.969</v>
      </c>
      <c r="BK184" s="37">
        <v>15170986454102.596</v>
      </c>
      <c r="BL184" s="37">
        <v>14965295430882.061</v>
      </c>
    </row>
    <row r="185" spans="1:64" hidden="1" x14ac:dyDescent="0.35">
      <c r="A185" s="37" t="s">
        <v>240</v>
      </c>
      <c r="B185" s="37" t="s">
        <v>239</v>
      </c>
      <c r="C185" s="37" t="s">
        <v>493</v>
      </c>
      <c r="D185" s="37" t="s">
        <v>494</v>
      </c>
      <c r="L185" s="37">
        <v>36177851.422259048</v>
      </c>
      <c r="M185" s="37">
        <v>132469402.44780417</v>
      </c>
      <c r="N185" s="37">
        <v>179025677.94576433</v>
      </c>
      <c r="O185" s="37">
        <v>188864890.80873528</v>
      </c>
      <c r="P185" s="37">
        <v>198026948.98941287</v>
      </c>
      <c r="Q185" s="37">
        <v>217821782.17821783</v>
      </c>
      <c r="R185" s="37">
        <v>327630453.37895638</v>
      </c>
      <c r="S185" s="37">
        <v>1213376375.2171395</v>
      </c>
      <c r="T185" s="37">
        <v>1416328604.5165026</v>
      </c>
      <c r="U185" s="37">
        <v>1595830920.671685</v>
      </c>
      <c r="V185" s="37">
        <v>1598147075.8540823</v>
      </c>
      <c r="W185" s="37">
        <v>1598147075.8540823</v>
      </c>
      <c r="X185" s="37">
        <v>2279675448.7550669</v>
      </c>
      <c r="Y185" s="37">
        <v>3748117834.3949046</v>
      </c>
      <c r="Z185" s="37">
        <v>4695715112.9125652</v>
      </c>
      <c r="AA185" s="37">
        <v>4422987840.1852922</v>
      </c>
      <c r="AB185" s="37">
        <v>4255935147.6548929</v>
      </c>
      <c r="AC185" s="37">
        <v>4435437174.290678</v>
      </c>
      <c r="AD185" s="37">
        <v>4985524030.1100178</v>
      </c>
      <c r="AE185" s="37">
        <v>2874345549.7382197</v>
      </c>
      <c r="AF185" s="37">
        <v>3817945383.6150846</v>
      </c>
      <c r="AG185" s="37">
        <v>3355006501.9505849</v>
      </c>
      <c r="AI185" s="37">
        <v>5518855656.6970091</v>
      </c>
      <c r="AJ185" s="37">
        <v>4884265279.5838747</v>
      </c>
      <c r="AK185" s="37">
        <v>5568270481.1443434</v>
      </c>
      <c r="AL185" s="37">
        <v>5378413524.0572166</v>
      </c>
      <c r="AM185" s="37">
        <v>5555266579.9739923</v>
      </c>
      <c r="AN185" s="37">
        <v>6078023407.0221062</v>
      </c>
      <c r="AO185" s="37">
        <v>7609882964.8894663</v>
      </c>
      <c r="AP185" s="37">
        <v>7924577373.2119637</v>
      </c>
      <c r="AQ185" s="37">
        <v>5911573472.0416126</v>
      </c>
      <c r="AR185" s="37">
        <v>7648894668.4005203</v>
      </c>
      <c r="AS185" s="37">
        <v>10473342002.60078</v>
      </c>
      <c r="AT185" s="37">
        <v>10057217165.149544</v>
      </c>
      <c r="AU185" s="37">
        <v>9890767230.1690502</v>
      </c>
      <c r="AV185" s="37">
        <v>10764629388.816645</v>
      </c>
      <c r="AW185" s="37">
        <v>12723016905.071522</v>
      </c>
      <c r="AX185" s="37">
        <v>18114434330.299088</v>
      </c>
      <c r="AY185" s="37">
        <v>20905071521.456436</v>
      </c>
      <c r="AZ185" s="37">
        <v>23771131339.401821</v>
      </c>
      <c r="BA185" s="37">
        <v>35617685305.591675</v>
      </c>
      <c r="BB185" s="37">
        <v>24501950585.175552</v>
      </c>
      <c r="BC185" s="37">
        <v>38499349804.941483</v>
      </c>
      <c r="BD185" s="37">
        <v>49534460338.101433</v>
      </c>
      <c r="BE185" s="37">
        <v>54824447334.200256</v>
      </c>
      <c r="BF185" s="37">
        <v>59386215864.75943</v>
      </c>
      <c r="BG185" s="37">
        <v>56954486345.90377</v>
      </c>
      <c r="BH185" s="37">
        <v>39081924577.373215</v>
      </c>
      <c r="BI185" s="37">
        <v>31048114434.330299</v>
      </c>
      <c r="BJ185" s="37">
        <v>36964889466.84005</v>
      </c>
      <c r="BK185" s="37">
        <v>46184655396.618988</v>
      </c>
      <c r="BL185" s="37">
        <v>44775032509.752922</v>
      </c>
    </row>
    <row r="186" spans="1:64" hidden="1" x14ac:dyDescent="0.35">
      <c r="A186" s="37" t="s">
        <v>642</v>
      </c>
      <c r="B186" s="37" t="s">
        <v>643</v>
      </c>
      <c r="C186" s="37" t="s">
        <v>493</v>
      </c>
      <c r="D186" s="37" t="s">
        <v>494</v>
      </c>
      <c r="AM186" s="37">
        <v>34425810444.474014</v>
      </c>
      <c r="AN186" s="37">
        <v>43207479250.252724</v>
      </c>
      <c r="AO186" s="37">
        <v>46445812485.329193</v>
      </c>
      <c r="AP186" s="37">
        <v>48018834410.526955</v>
      </c>
      <c r="AQ186" s="37">
        <v>45087392718.492218</v>
      </c>
      <c r="AR186" s="37">
        <v>51228083217.209679</v>
      </c>
      <c r="AS186" s="37">
        <v>61569882232.653938</v>
      </c>
      <c r="AT186" s="37">
        <v>59445273477.732048</v>
      </c>
      <c r="AU186" s="37">
        <v>61699044263.276047</v>
      </c>
      <c r="AV186" s="37">
        <v>74398121550.237762</v>
      </c>
      <c r="AW186" s="37">
        <v>92759888257.869919</v>
      </c>
      <c r="AX186" s="37">
        <v>114271910902.78009</v>
      </c>
      <c r="AY186" s="37">
        <v>135243812285.96283</v>
      </c>
      <c r="AZ186" s="37">
        <v>165134507153.56491</v>
      </c>
      <c r="BA186" s="37">
        <v>210904576580.82147</v>
      </c>
      <c r="BB186" s="37">
        <v>159751529087.59891</v>
      </c>
      <c r="BC186" s="37">
        <v>206418954248.88065</v>
      </c>
      <c r="BD186" s="37">
        <v>286523747274.24347</v>
      </c>
      <c r="BE186" s="37">
        <v>308819051257.41846</v>
      </c>
      <c r="BF186" s="37">
        <v>315263681754.30676</v>
      </c>
      <c r="BG186" s="37">
        <v>310168260648.02509</v>
      </c>
      <c r="BH186" s="37">
        <v>231023074146.01437</v>
      </c>
      <c r="BI186" s="37">
        <v>209206871783.25119</v>
      </c>
      <c r="BJ186" s="37">
        <v>237267819039.11844</v>
      </c>
      <c r="BK186" s="37">
        <v>270954664444.58731</v>
      </c>
      <c r="BL186" s="37">
        <v>252898088053.94809</v>
      </c>
    </row>
    <row r="187" spans="1:64" hidden="1" x14ac:dyDescent="0.35">
      <c r="A187" s="37" t="s">
        <v>242</v>
      </c>
      <c r="B187" s="37" t="s">
        <v>241</v>
      </c>
      <c r="C187" s="37" t="s">
        <v>493</v>
      </c>
      <c r="D187" s="37" t="s">
        <v>494</v>
      </c>
      <c r="E187" s="37">
        <v>269004619.90760189</v>
      </c>
      <c r="F187" s="37">
        <v>255984880.30239397</v>
      </c>
      <c r="G187" s="37">
        <v>288744225.11549771</v>
      </c>
      <c r="H187" s="37">
        <v>378622427.551449</v>
      </c>
      <c r="I187" s="37">
        <v>401931961.36077285</v>
      </c>
      <c r="J187" s="37">
        <v>418311633.76732469</v>
      </c>
      <c r="K187" s="37">
        <v>453170936.58126843</v>
      </c>
      <c r="L187" s="37">
        <v>516589668.20663589</v>
      </c>
      <c r="M187" s="37">
        <v>605837883.2423352</v>
      </c>
      <c r="N187" s="37">
        <v>601007979.8404032</v>
      </c>
      <c r="O187" s="37">
        <v>763754724.90550196</v>
      </c>
      <c r="P187" s="37">
        <v>823603527.92944145</v>
      </c>
      <c r="Q187" s="37">
        <v>675563974.5135181</v>
      </c>
      <c r="R187" s="37">
        <v>942116712.38059199</v>
      </c>
      <c r="S187" s="37">
        <v>1208080808.0808079</v>
      </c>
      <c r="T187" s="37">
        <v>1312525252.5252526</v>
      </c>
      <c r="U187" s="37">
        <v>1402121212.121212</v>
      </c>
      <c r="V187" s="37">
        <v>1413232323.2323232</v>
      </c>
      <c r="W187" s="37">
        <v>1679696969.6969697</v>
      </c>
      <c r="X187" s="37">
        <v>2174646464.6464643</v>
      </c>
      <c r="Y187" s="37">
        <v>2978282828.2828283</v>
      </c>
      <c r="Z187" s="37">
        <v>3606767676.7676768</v>
      </c>
      <c r="AA187" s="37">
        <v>3131090047.3933649</v>
      </c>
      <c r="AB187" s="37">
        <v>3495669291.338583</v>
      </c>
      <c r="AC187" s="37">
        <v>3549643811.2199464</v>
      </c>
      <c r="AD187" s="37">
        <v>3290831134.5646439</v>
      </c>
      <c r="AE187" s="37">
        <v>3922380657.1605706</v>
      </c>
      <c r="AF187" s="37">
        <v>4605651034.0809793</v>
      </c>
      <c r="AG187" s="37">
        <v>5331871261.7487898</v>
      </c>
      <c r="AH187" s="37">
        <v>5652838735.6027908</v>
      </c>
      <c r="AI187" s="37">
        <v>5917028934.698266</v>
      </c>
      <c r="AJ187" s="37">
        <v>7725443913.9531145</v>
      </c>
      <c r="AK187" s="37">
        <v>8442727144.3271923</v>
      </c>
      <c r="AL187" s="37">
        <v>8394297012.5737591</v>
      </c>
      <c r="AM187" s="37">
        <v>8449775780.2812967</v>
      </c>
      <c r="AN187" s="37">
        <v>10132260947.274351</v>
      </c>
      <c r="AO187" s="37">
        <v>10703064802.260223</v>
      </c>
      <c r="AP187" s="37">
        <v>10040494157.271593</v>
      </c>
      <c r="AQ187" s="37">
        <v>10252214043.995197</v>
      </c>
      <c r="AR187" s="37">
        <v>9668690514.2058659</v>
      </c>
      <c r="AS187" s="37">
        <v>9940178787.1466541</v>
      </c>
      <c r="AT187" s="37">
        <v>10600274819.649605</v>
      </c>
      <c r="AU187" s="37">
        <v>11007713543.358234</v>
      </c>
      <c r="AV187" s="37">
        <v>13917671162.711285</v>
      </c>
      <c r="AW187" s="37">
        <v>15350078165.711308</v>
      </c>
      <c r="AX187" s="37">
        <v>17180327371.72662</v>
      </c>
      <c r="AY187" s="37">
        <v>19400851368.1031</v>
      </c>
      <c r="AZ187" s="37">
        <v>20137183305.791122</v>
      </c>
      <c r="BA187" s="37">
        <v>21059563684.618645</v>
      </c>
      <c r="BB187" s="37">
        <v>20843801712.903336</v>
      </c>
      <c r="BC187" s="37">
        <v>23946181767.914982</v>
      </c>
      <c r="BD187" s="37">
        <v>29831048429.978649</v>
      </c>
      <c r="BE187" s="37">
        <v>27816080760.866035</v>
      </c>
      <c r="BF187" s="37">
        <v>30699243926.623699</v>
      </c>
      <c r="BG187" s="37">
        <v>29916086156.594513</v>
      </c>
      <c r="BH187" s="37">
        <v>28690885214.611973</v>
      </c>
      <c r="BI187" s="37">
        <v>25484992270.676777</v>
      </c>
      <c r="BJ187" s="37">
        <v>25149093615.234898</v>
      </c>
      <c r="BK187" s="37">
        <v>28222894276.022068</v>
      </c>
      <c r="BL187" s="37">
        <v>28153324135.545979</v>
      </c>
    </row>
    <row r="188" spans="1:64" hidden="1" x14ac:dyDescent="0.35">
      <c r="A188" s="37" t="s">
        <v>244</v>
      </c>
      <c r="B188" s="37" t="s">
        <v>243</v>
      </c>
      <c r="C188" s="37" t="s">
        <v>493</v>
      </c>
      <c r="D188" s="37" t="s">
        <v>494</v>
      </c>
      <c r="E188" s="37">
        <v>245950200</v>
      </c>
      <c r="F188" s="37">
        <v>282659200</v>
      </c>
      <c r="G188" s="37">
        <v>346803300</v>
      </c>
      <c r="H188" s="37">
        <v>380614199.99999994</v>
      </c>
      <c r="I188" s="37">
        <v>407276599.99999994</v>
      </c>
      <c r="J188" s="37">
        <v>464078900</v>
      </c>
      <c r="K188" s="37">
        <v>518176300</v>
      </c>
      <c r="L188" s="37">
        <v>582900100</v>
      </c>
      <c r="M188" s="37">
        <v>637577200</v>
      </c>
      <c r="N188" s="37">
        <v>701141700</v>
      </c>
      <c r="O188" s="37">
        <v>753693500</v>
      </c>
      <c r="P188" s="37">
        <v>827859100</v>
      </c>
      <c r="Q188" s="37">
        <v>894452800</v>
      </c>
      <c r="R188" s="37">
        <v>1025310500.0000001</v>
      </c>
      <c r="S188" s="37">
        <v>1479040900.0000002</v>
      </c>
      <c r="T188" s="37">
        <v>1680181200</v>
      </c>
      <c r="U188" s="37">
        <v>1626595600</v>
      </c>
      <c r="V188" s="37">
        <v>1788323200</v>
      </c>
      <c r="W188" s="37">
        <v>1915103699.9999998</v>
      </c>
      <c r="X188" s="37">
        <v>2183808400</v>
      </c>
      <c r="Y188" s="37">
        <v>3000600900</v>
      </c>
      <c r="Z188" s="37">
        <v>3253003600</v>
      </c>
      <c r="AA188" s="37">
        <v>3277786799.9999995</v>
      </c>
      <c r="AB188" s="37">
        <v>2792310500</v>
      </c>
      <c r="AC188" s="37">
        <v>2752048000</v>
      </c>
      <c r="AD188" s="37">
        <v>2972609600</v>
      </c>
      <c r="AE188" s="37">
        <v>3202394800</v>
      </c>
      <c r="AF188" s="37">
        <v>3233834800</v>
      </c>
      <c r="AG188" s="37">
        <v>2940126900</v>
      </c>
      <c r="AH188" s="37">
        <v>3092916000.0000005</v>
      </c>
      <c r="AI188" s="37">
        <v>3699099600</v>
      </c>
      <c r="AJ188" s="37">
        <v>4552713300</v>
      </c>
      <c r="AK188" s="37">
        <v>5336629500</v>
      </c>
      <c r="AL188" s="37">
        <v>5626006400</v>
      </c>
      <c r="AM188" s="37">
        <v>6185029900.000001</v>
      </c>
      <c r="AN188" s="37">
        <v>6399816900</v>
      </c>
      <c r="AO188" s="37">
        <v>7036371500</v>
      </c>
      <c r="AP188" s="37">
        <v>8220257999.999999</v>
      </c>
      <c r="AQ188" s="37">
        <v>7831147900</v>
      </c>
      <c r="AR188" s="37">
        <v>6896505400</v>
      </c>
      <c r="AS188" s="37">
        <v>7629852799.999999</v>
      </c>
      <c r="AT188" s="37">
        <v>7768180900.000001</v>
      </c>
      <c r="AU188" s="37">
        <v>7489896100</v>
      </c>
      <c r="AV188" s="37">
        <v>7441313900.000001</v>
      </c>
      <c r="AW188" s="37">
        <v>8672878000</v>
      </c>
      <c r="AX188" s="37">
        <v>10561613900</v>
      </c>
      <c r="AY188" s="37">
        <v>12004967500</v>
      </c>
      <c r="AZ188" s="37">
        <v>15217763500</v>
      </c>
      <c r="BA188" s="37">
        <v>19644078100</v>
      </c>
      <c r="BB188" s="37">
        <v>18931148600</v>
      </c>
      <c r="BC188" s="37">
        <v>20620600000</v>
      </c>
      <c r="BD188" s="37">
        <v>27135200000</v>
      </c>
      <c r="BE188" s="37">
        <v>30399600000</v>
      </c>
      <c r="BF188" s="37">
        <v>29713700000.000004</v>
      </c>
      <c r="BG188" s="37">
        <v>27635300000</v>
      </c>
      <c r="BH188" s="37">
        <v>25793700000</v>
      </c>
      <c r="BI188" s="37">
        <v>24305500000</v>
      </c>
      <c r="BJ188" s="37">
        <v>25995200000</v>
      </c>
      <c r="BK188" s="37">
        <v>27707800000</v>
      </c>
    </row>
    <row r="189" spans="1:64" hidden="1" x14ac:dyDescent="0.35">
      <c r="A189" s="37" t="s">
        <v>246</v>
      </c>
      <c r="B189" s="37" t="s">
        <v>245</v>
      </c>
      <c r="C189" s="37" t="s">
        <v>493</v>
      </c>
      <c r="D189" s="37" t="s">
        <v>494</v>
      </c>
      <c r="E189" s="37">
        <v>519800925.40293038</v>
      </c>
      <c r="F189" s="37">
        <v>603360550.95895517</v>
      </c>
      <c r="G189" s="37">
        <v>656247003.60447764</v>
      </c>
      <c r="H189" s="37">
        <v>664271400.93656719</v>
      </c>
      <c r="I189" s="37">
        <v>806583272.41791046</v>
      </c>
      <c r="J189" s="37">
        <v>809681069.96641803</v>
      </c>
      <c r="K189" s="37">
        <v>951468504.98880613</v>
      </c>
      <c r="L189" s="37">
        <v>956929459.49337757</v>
      </c>
      <c r="M189" s="37">
        <v>1038733473.1576227</v>
      </c>
      <c r="N189" s="37">
        <v>1121418742.8992248</v>
      </c>
      <c r="O189" s="37">
        <v>1294540906.2842376</v>
      </c>
      <c r="P189" s="37">
        <v>1147257883.5322995</v>
      </c>
      <c r="Q189" s="37">
        <v>1263534016.3798449</v>
      </c>
      <c r="R189" s="37">
        <v>1465079293.602067</v>
      </c>
      <c r="S189" s="37">
        <v>1956022867.0620155</v>
      </c>
      <c r="T189" s="37">
        <v>1782670947.0740743</v>
      </c>
      <c r="U189" s="37">
        <v>1870520130.0248227</v>
      </c>
      <c r="V189" s="37">
        <v>2262472759.9128876</v>
      </c>
      <c r="W189" s="37">
        <v>2522009313.4920025</v>
      </c>
      <c r="X189" s="37">
        <v>4310665885.53829</v>
      </c>
      <c r="Y189" s="37">
        <v>4627898926.9643478</v>
      </c>
      <c r="Z189" s="37">
        <v>4018470281.7901964</v>
      </c>
      <c r="AA189" s="37">
        <v>4101204128.4403663</v>
      </c>
      <c r="AB189" s="37">
        <v>3770109296.3281345</v>
      </c>
      <c r="AC189" s="37">
        <v>3839630804.7303143</v>
      </c>
      <c r="AD189" s="37">
        <v>4326700000</v>
      </c>
      <c r="AE189" s="37">
        <v>2506550000</v>
      </c>
      <c r="AF189" s="37">
        <v>2622033333.3333335</v>
      </c>
      <c r="AG189" s="37">
        <v>2331272000</v>
      </c>
      <c r="AH189" s="37">
        <v>2549118239.066175</v>
      </c>
      <c r="AI189" s="37">
        <v>4145688961.3444796</v>
      </c>
      <c r="AJ189" s="37">
        <v>4190478467.6693659</v>
      </c>
      <c r="AK189" s="37">
        <v>4500645313.4996805</v>
      </c>
      <c r="AL189" s="37">
        <v>4336828766.778945</v>
      </c>
      <c r="AM189" s="37">
        <v>5732107084.3197956</v>
      </c>
      <c r="AN189" s="37">
        <v>6717350828.9742002</v>
      </c>
      <c r="AO189" s="37">
        <v>7357698732.8362465</v>
      </c>
      <c r="AP189" s="37">
        <v>8418168168.1681681</v>
      </c>
      <c r="AQ189" s="37">
        <v>7605311667.9183455</v>
      </c>
      <c r="AR189" s="37">
        <v>7727286157.4826412</v>
      </c>
      <c r="AS189" s="37">
        <v>8676752915.5563202</v>
      </c>
      <c r="AT189" s="37">
        <v>8637724124.1697788</v>
      </c>
      <c r="AU189" s="37">
        <v>9462717116.2975826</v>
      </c>
      <c r="AV189" s="37">
        <v>11167509772.361462</v>
      </c>
      <c r="AW189" s="37">
        <v>15298201417.774914</v>
      </c>
      <c r="AX189" s="37">
        <v>20421330421.330421</v>
      </c>
      <c r="AY189" s="37">
        <v>27068649606.058754</v>
      </c>
      <c r="AZ189" s="37">
        <v>32206455736.657078</v>
      </c>
      <c r="BA189" s="37">
        <v>35836836528.931267</v>
      </c>
      <c r="BB189" s="37">
        <v>31948077816.878033</v>
      </c>
      <c r="BC189" s="37">
        <v>41051644189.586212</v>
      </c>
      <c r="BD189" s="37">
        <v>52392070004.72023</v>
      </c>
      <c r="BE189" s="37">
        <v>52881407340.006065</v>
      </c>
      <c r="BF189" s="37">
        <v>49908212739.183533</v>
      </c>
      <c r="BG189" s="37">
        <v>45392391687.213806</v>
      </c>
      <c r="BH189" s="37">
        <v>40404471800.025124</v>
      </c>
      <c r="BI189" s="37">
        <v>43369085360.433762</v>
      </c>
      <c r="BJ189" s="37">
        <v>52160711547.308708</v>
      </c>
      <c r="BK189" s="37">
        <v>56347593257.469727</v>
      </c>
      <c r="BL189" s="37">
        <v>54863512420.21994</v>
      </c>
    </row>
    <row r="190" spans="1:64" hidden="1" x14ac:dyDescent="0.35">
      <c r="A190" s="37" t="s">
        <v>248</v>
      </c>
      <c r="B190" s="37" t="s">
        <v>247</v>
      </c>
      <c r="C190" s="37" t="s">
        <v>493</v>
      </c>
      <c r="D190" s="37" t="s">
        <v>494</v>
      </c>
      <c r="E190" s="37">
        <v>798628848.62884867</v>
      </c>
      <c r="F190" s="37">
        <v>913828362.63085127</v>
      </c>
      <c r="G190" s="37">
        <v>745668940.97500932</v>
      </c>
      <c r="H190" s="37">
        <v>907647995.10254061</v>
      </c>
      <c r="I190" s="37">
        <v>958600561.22448981</v>
      </c>
      <c r="J190" s="37">
        <v>1121227621.483376</v>
      </c>
      <c r="K190" s="37">
        <v>1302822312.14465</v>
      </c>
      <c r="L190" s="37">
        <v>1359431149.1704259</v>
      </c>
      <c r="M190" s="37">
        <v>1283206106.870229</v>
      </c>
      <c r="N190" s="37">
        <v>1238269626.9169145</v>
      </c>
      <c r="O190" s="37">
        <v>1442862704.6058533</v>
      </c>
      <c r="P190" s="37">
        <v>1515306995.0401914</v>
      </c>
      <c r="Q190" s="37">
        <v>1577874992.5091388</v>
      </c>
      <c r="R190" s="37">
        <v>2497224812.3973179</v>
      </c>
      <c r="S190" s="37">
        <v>3448194581.53479</v>
      </c>
      <c r="T190" s="37">
        <v>3130423984.8783789</v>
      </c>
      <c r="U190" s="37">
        <v>3304436649.0598497</v>
      </c>
      <c r="V190" s="37">
        <v>4137623601.8803697</v>
      </c>
      <c r="W190" s="37">
        <v>4692769285.0742617</v>
      </c>
      <c r="X190" s="37">
        <v>5929706137.4972878</v>
      </c>
      <c r="Y190" s="37">
        <v>7649439518.5983973</v>
      </c>
      <c r="Z190" s="37">
        <v>8495892249.0727491</v>
      </c>
      <c r="AA190" s="37">
        <v>7552224824.3559713</v>
      </c>
      <c r="AB190" s="37">
        <v>7087386503.7299662</v>
      </c>
      <c r="AC190" s="37">
        <v>7545617323.5042248</v>
      </c>
      <c r="AD190" s="37">
        <v>7381027876.1561327</v>
      </c>
      <c r="AE190" s="37">
        <v>7863796681.0067844</v>
      </c>
      <c r="AF190" s="37">
        <v>8844109939.3709564</v>
      </c>
      <c r="AG190" s="37">
        <v>10756730363.551035</v>
      </c>
      <c r="AH190" s="37">
        <v>11968744105.591005</v>
      </c>
      <c r="AI190" s="37">
        <v>12192879619.917318</v>
      </c>
      <c r="AJ190" s="37">
        <v>13442351502.623861</v>
      </c>
      <c r="AK190" s="37">
        <v>15431886330.23028</v>
      </c>
      <c r="AL190" s="37">
        <v>17049620389.455713</v>
      </c>
      <c r="AM190" s="37">
        <v>21677013460.926971</v>
      </c>
      <c r="AN190" s="37">
        <v>26948013564.384151</v>
      </c>
      <c r="AO190" s="37">
        <v>33559012347.562721</v>
      </c>
      <c r="AP190" s="37">
        <v>40312853104.948303</v>
      </c>
      <c r="AQ190" s="37">
        <v>32322918340.547276</v>
      </c>
      <c r="AR190" s="37">
        <v>37753916618.486023</v>
      </c>
      <c r="AS190" s="37">
        <v>36266221659.495605</v>
      </c>
      <c r="AT190" s="37">
        <v>32480362770.166634</v>
      </c>
      <c r="AU190" s="37">
        <v>33727736558.243134</v>
      </c>
      <c r="AV190" s="37">
        <v>36821926690.14267</v>
      </c>
      <c r="AW190" s="37">
        <v>39736333219.647346</v>
      </c>
      <c r="AX190" s="37">
        <v>44289302519.007278</v>
      </c>
      <c r="AY190" s="37">
        <v>52651028698.641205</v>
      </c>
      <c r="AZ190" s="37">
        <v>59294682974.150826</v>
      </c>
      <c r="BA190" s="37">
        <v>60378156419.28508</v>
      </c>
      <c r="BB190" s="37">
        <v>53226150543.881714</v>
      </c>
      <c r="BC190" s="37">
        <v>68500918539.106491</v>
      </c>
      <c r="BD190" s="37">
        <v>68169783974.911697</v>
      </c>
      <c r="BE190" s="37">
        <v>71941908885.407211</v>
      </c>
      <c r="BF190" s="37">
        <v>74318435584.918671</v>
      </c>
      <c r="BG190" s="37">
        <v>81375151055.731659</v>
      </c>
      <c r="BH190" s="37">
        <v>83377968159.682205</v>
      </c>
      <c r="BI190" s="37">
        <v>84987391420.340836</v>
      </c>
      <c r="BJ190" s="37">
        <v>97073583139.37204</v>
      </c>
      <c r="BK190" s="37">
        <v>104793441995.64574</v>
      </c>
      <c r="BL190" s="37">
        <v>106783793804.50079</v>
      </c>
    </row>
    <row r="191" spans="1:64" hidden="1" x14ac:dyDescent="0.35">
      <c r="A191" s="37" t="s">
        <v>644</v>
      </c>
      <c r="B191" s="37" t="s">
        <v>645</v>
      </c>
      <c r="C191" s="37" t="s">
        <v>493</v>
      </c>
      <c r="D191" s="37" t="s">
        <v>494</v>
      </c>
      <c r="AS191" s="37">
        <v>64090599.999999993</v>
      </c>
      <c r="AT191" s="37">
        <v>69965400</v>
      </c>
      <c r="AU191" s="37">
        <v>75073100</v>
      </c>
      <c r="AV191" s="37">
        <v>63008500</v>
      </c>
      <c r="AW191" s="37">
        <v>68400900</v>
      </c>
      <c r="AX191" s="37">
        <v>83974100</v>
      </c>
      <c r="AY191" s="37">
        <v>91412600</v>
      </c>
      <c r="AZ191" s="37">
        <v>91864900</v>
      </c>
      <c r="BA191" s="37">
        <v>99626800</v>
      </c>
      <c r="BB191" s="37">
        <v>85716000</v>
      </c>
      <c r="BC191" s="37">
        <v>92293000</v>
      </c>
      <c r="BD191" s="37">
        <v>109502600</v>
      </c>
      <c r="BE191" s="37">
        <v>128193400</v>
      </c>
      <c r="BF191" s="37">
        <v>132569500</v>
      </c>
      <c r="BG191" s="37">
        <v>148907200</v>
      </c>
      <c r="BH191" s="37">
        <v>163599700</v>
      </c>
      <c r="BI191" s="37">
        <v>155692600</v>
      </c>
      <c r="BJ191" s="37">
        <v>143219700</v>
      </c>
      <c r="BK191" s="37">
        <v>133463100</v>
      </c>
    </row>
    <row r="192" spans="1:64" hidden="1" x14ac:dyDescent="0.35">
      <c r="A192" s="37" t="s">
        <v>250</v>
      </c>
      <c r="B192" s="37" t="s">
        <v>249</v>
      </c>
      <c r="C192" s="37" t="s">
        <v>493</v>
      </c>
      <c r="D192" s="37" t="s">
        <v>494</v>
      </c>
      <c r="F192" s="37">
        <v>39424005.641102128</v>
      </c>
      <c r="G192" s="37">
        <v>42336006.057774425</v>
      </c>
      <c r="H192" s="37">
        <v>48048006.875093199</v>
      </c>
      <c r="I192" s="37">
        <v>55888007.996903285</v>
      </c>
      <c r="J192" s="37">
        <v>62045021.838951722</v>
      </c>
      <c r="K192" s="37">
        <v>65628849.815208867</v>
      </c>
      <c r="L192" s="37">
        <v>76716317.616754398</v>
      </c>
      <c r="M192" s="37">
        <v>91499608.0188151</v>
      </c>
      <c r="N192" s="37">
        <v>104266995.18423113</v>
      </c>
      <c r="O192" s="37">
        <v>119274274.83480793</v>
      </c>
      <c r="P192" s="37">
        <v>153375623.01767108</v>
      </c>
      <c r="Q192" s="37">
        <v>268023952.09580839</v>
      </c>
      <c r="R192" s="37">
        <v>583013918.47748899</v>
      </c>
      <c r="S192" s="37">
        <v>687957657.52834797</v>
      </c>
      <c r="T192" s="37">
        <v>542348736.74564743</v>
      </c>
      <c r="U192" s="37">
        <v>631558905.14631689</v>
      </c>
      <c r="V192" s="37">
        <v>737932777.35658324</v>
      </c>
      <c r="W192" s="37">
        <v>816899703.76639867</v>
      </c>
      <c r="X192" s="37">
        <v>1043130233.2115763</v>
      </c>
      <c r="Y192" s="37">
        <v>1099418691.3101802</v>
      </c>
      <c r="Z192" s="37">
        <v>955274888.55869222</v>
      </c>
      <c r="AA192" s="37">
        <v>872444143.53419089</v>
      </c>
      <c r="AB192" s="37">
        <v>927520631.50340879</v>
      </c>
      <c r="AC192" s="37">
        <v>1006788226.1295348</v>
      </c>
      <c r="AD192" s="37">
        <v>1020593821.8534441</v>
      </c>
      <c r="AE192" s="37">
        <v>1154004426.6007824</v>
      </c>
      <c r="AF192" s="37">
        <v>1357087784.9983475</v>
      </c>
      <c r="AG192" s="37">
        <v>1581247837.6196516</v>
      </c>
      <c r="AH192" s="37">
        <v>1441546343.7354448</v>
      </c>
      <c r="AI192" s="37">
        <v>1308008919.1651363</v>
      </c>
      <c r="AJ192" s="37">
        <v>1600735294.1176474</v>
      </c>
      <c r="AK192" s="37">
        <v>2094857972.2164629</v>
      </c>
      <c r="AL192" s="37">
        <v>2618765433.3605886</v>
      </c>
      <c r="AM192" s="37">
        <v>2945894925.3731351</v>
      </c>
      <c r="AN192" s="37">
        <v>2829802499.6258044</v>
      </c>
      <c r="AO192" s="37">
        <v>3062487177.5417295</v>
      </c>
      <c r="AP192" s="37">
        <v>2426717802.1058507</v>
      </c>
      <c r="AQ192" s="37">
        <v>2047871461.1761279</v>
      </c>
      <c r="AR192" s="37">
        <v>2194649625.8369436</v>
      </c>
      <c r="AS192" s="37">
        <v>2330364836.5162034</v>
      </c>
      <c r="AT192" s="37">
        <v>2012832113.3272088</v>
      </c>
      <c r="AU192" s="37">
        <v>1827176463.0191982</v>
      </c>
      <c r="AV192" s="37">
        <v>2454905169.2602077</v>
      </c>
      <c r="AW192" s="37">
        <v>2833996151.1003509</v>
      </c>
    </row>
    <row r="193" spans="1:64" hidden="1" x14ac:dyDescent="0.35">
      <c r="A193" s="37" t="s">
        <v>252</v>
      </c>
      <c r="B193" s="37" t="s">
        <v>251</v>
      </c>
      <c r="C193" s="37" t="s">
        <v>493</v>
      </c>
      <c r="D193" s="37" t="s">
        <v>494</v>
      </c>
      <c r="AN193" s="37">
        <v>32635463917.525776</v>
      </c>
      <c r="AO193" s="37">
        <v>35338822743.963501</v>
      </c>
      <c r="AP193" s="37">
        <v>37168907998.658249</v>
      </c>
      <c r="AQ193" s="37">
        <v>45309604649.824478</v>
      </c>
      <c r="AR193" s="37">
        <v>40943510372.816414</v>
      </c>
      <c r="AS193" s="37">
        <v>46802650652.308968</v>
      </c>
      <c r="AT193" s="37">
        <v>51878648721.268242</v>
      </c>
      <c r="AU193" s="37">
        <v>57137009803.92157</v>
      </c>
      <c r="AV193" s="37">
        <v>72630428633.874161</v>
      </c>
      <c r="AW193" s="37">
        <v>87410323709.536316</v>
      </c>
      <c r="AX193" s="37">
        <v>105949003245.24802</v>
      </c>
      <c r="AY193" s="37">
        <v>130535576179.42767</v>
      </c>
      <c r="AZ193" s="37">
        <v>165466599226.85068</v>
      </c>
      <c r="BA193" s="37">
        <v>202086584758.42606</v>
      </c>
      <c r="BB193" s="37">
        <v>163535784109.48367</v>
      </c>
      <c r="BC193" s="37">
        <v>191992836533.67825</v>
      </c>
      <c r="BD193" s="37">
        <v>225087754826.51544</v>
      </c>
      <c r="BE193" s="37">
        <v>222378320282.51193</v>
      </c>
      <c r="BF193" s="37">
        <v>242824463709.42221</v>
      </c>
      <c r="BG193" s="37">
        <v>259435726739.57837</v>
      </c>
      <c r="BH193" s="37">
        <v>236390768006.36691</v>
      </c>
      <c r="BI193" s="37">
        <v>246372882215.68427</v>
      </c>
      <c r="BJ193" s="37">
        <v>286020162463.94836</v>
      </c>
      <c r="BK193" s="37">
        <v>325572721986.87598</v>
      </c>
      <c r="BL193" s="37">
        <v>330133093712.55927</v>
      </c>
    </row>
    <row r="194" spans="1:64" hidden="1" x14ac:dyDescent="0.35">
      <c r="A194" s="37" t="s">
        <v>646</v>
      </c>
      <c r="B194" s="37" t="s">
        <v>647</v>
      </c>
      <c r="C194" s="37" t="s">
        <v>493</v>
      </c>
      <c r="D194" s="37" t="s">
        <v>494</v>
      </c>
      <c r="AS194" s="37">
        <v>81995249379.78775</v>
      </c>
      <c r="AT194" s="37">
        <v>74492696686.605057</v>
      </c>
      <c r="AU194" s="37">
        <v>84649204400.621826</v>
      </c>
      <c r="AV194" s="37">
        <v>100279177370.57722</v>
      </c>
      <c r="AW194" s="37">
        <v>119224462180.9435</v>
      </c>
      <c r="AX194" s="37">
        <v>158164351603.40274</v>
      </c>
      <c r="AY194" s="37">
        <v>219967747972.71982</v>
      </c>
      <c r="AZ194" s="37">
        <v>246214640688.87729</v>
      </c>
      <c r="BA194" s="37">
        <v>346893662184.58246</v>
      </c>
      <c r="BB194" s="37">
        <v>245205173772.52216</v>
      </c>
      <c r="BC194" s="37">
        <v>328654918154.32501</v>
      </c>
      <c r="BD194" s="37">
        <v>427776524474.57886</v>
      </c>
      <c r="BE194" s="37">
        <v>457327327655.33362</v>
      </c>
      <c r="BF194" s="37">
        <v>399841289523.05945</v>
      </c>
      <c r="BG194" s="37">
        <v>419502423488.36694</v>
      </c>
      <c r="BH194" s="37">
        <v>272045767245.29724</v>
      </c>
      <c r="BI194" s="37">
        <v>236019697064.18759</v>
      </c>
      <c r="BJ194" s="37">
        <v>293609250091.0722</v>
      </c>
      <c r="BK194" s="37">
        <v>353760484967.30133</v>
      </c>
    </row>
    <row r="195" spans="1:64" hidden="1" x14ac:dyDescent="0.35">
      <c r="A195" s="37" t="s">
        <v>648</v>
      </c>
      <c r="B195" s="37" t="s">
        <v>649</v>
      </c>
      <c r="C195" s="37" t="s">
        <v>493</v>
      </c>
      <c r="D195" s="37" t="s">
        <v>494</v>
      </c>
      <c r="P195" s="37">
        <v>1796800000</v>
      </c>
      <c r="Q195" s="37">
        <v>1974300000</v>
      </c>
      <c r="R195" s="37">
        <v>2465700000</v>
      </c>
      <c r="S195" s="37">
        <v>3338700000</v>
      </c>
      <c r="T195" s="37">
        <v>3138400000</v>
      </c>
      <c r="U195" s="37">
        <v>3346200000</v>
      </c>
      <c r="V195" s="37">
        <v>4479900000</v>
      </c>
      <c r="W195" s="37">
        <v>4767900000</v>
      </c>
      <c r="X195" s="37">
        <v>6033300000</v>
      </c>
      <c r="Y195" s="37">
        <v>7013300000</v>
      </c>
      <c r="Z195" s="37">
        <v>8092800000</v>
      </c>
      <c r="AA195" s="37">
        <v>8881600000</v>
      </c>
      <c r="AB195" s="37">
        <v>8521200000.000001</v>
      </c>
      <c r="AC195" s="37">
        <v>9146000000</v>
      </c>
      <c r="AD195" s="37">
        <v>10543700000</v>
      </c>
      <c r="AE195" s="37">
        <v>11571400000</v>
      </c>
      <c r="AF195" s="37">
        <v>12068100000</v>
      </c>
      <c r="AG195" s="37">
        <v>13952800000</v>
      </c>
      <c r="AH195" s="37">
        <v>16354900000</v>
      </c>
      <c r="AI195" s="37">
        <v>19305400000</v>
      </c>
      <c r="AJ195" s="37">
        <v>21323000000</v>
      </c>
      <c r="AK195" s="37">
        <v>21051200000</v>
      </c>
      <c r="AL195" s="37">
        <v>19790700000</v>
      </c>
      <c r="AM195" s="37">
        <v>21752600000</v>
      </c>
      <c r="AN195" s="37">
        <v>23811300000</v>
      </c>
      <c r="AO195" s="37">
        <v>22944400000</v>
      </c>
      <c r="AP195" s="37">
        <v>23946800000</v>
      </c>
      <c r="AQ195" s="37">
        <v>30272900000</v>
      </c>
      <c r="AR195" s="37">
        <v>34901800000</v>
      </c>
      <c r="AS195" s="37">
        <v>38465700000</v>
      </c>
      <c r="AT195" s="37">
        <v>46900800000</v>
      </c>
      <c r="AU195" s="37">
        <v>47172300000</v>
      </c>
      <c r="AV195" s="37">
        <v>55175300000</v>
      </c>
      <c r="AW195" s="37">
        <v>55080200000</v>
      </c>
      <c r="AX195" s="37">
        <v>56543200000</v>
      </c>
      <c r="AY195" s="37">
        <v>60118700000</v>
      </c>
      <c r="AZ195" s="37">
        <v>60010800000</v>
      </c>
      <c r="BA195" s="37">
        <v>63953600000</v>
      </c>
      <c r="BB195" s="37">
        <v>60806600000</v>
      </c>
      <c r="BC195" s="37">
        <v>61657200000</v>
      </c>
      <c r="BD195" s="37">
        <v>64278000000</v>
      </c>
      <c r="BE195" s="37">
        <v>58351500000</v>
      </c>
      <c r="BF195" s="37">
        <v>62357900000</v>
      </c>
      <c r="BG195" s="37">
        <v>62306200000</v>
      </c>
      <c r="BH195" s="37">
        <v>69467058800</v>
      </c>
      <c r="BI195" s="37">
        <v>71742200000</v>
      </c>
      <c r="BJ195" s="37">
        <v>71090900000</v>
      </c>
      <c r="BK195" s="37">
        <v>60573800000</v>
      </c>
    </row>
    <row r="196" spans="1:64" hidden="1" x14ac:dyDescent="0.35">
      <c r="A196" s="37" t="s">
        <v>650</v>
      </c>
      <c r="B196" s="37" t="s">
        <v>651</v>
      </c>
      <c r="C196" s="37" t="s">
        <v>493</v>
      </c>
      <c r="D196" s="37" t="s">
        <v>494</v>
      </c>
    </row>
    <row r="197" spans="1:64" hidden="1" x14ac:dyDescent="0.35">
      <c r="A197" s="37" t="s">
        <v>254</v>
      </c>
      <c r="B197" s="37" t="s">
        <v>253</v>
      </c>
      <c r="C197" s="37" t="s">
        <v>493</v>
      </c>
      <c r="D197" s="37" t="s">
        <v>494</v>
      </c>
      <c r="O197" s="37">
        <v>1549503486.7503486</v>
      </c>
      <c r="P197" s="37">
        <v>1808139222.6148412</v>
      </c>
      <c r="Q197" s="37">
        <v>2398177909.5626392</v>
      </c>
      <c r="R197" s="37">
        <v>3160025347.5061321</v>
      </c>
      <c r="S197" s="37">
        <v>3686499605.3670087</v>
      </c>
      <c r="T197" s="37">
        <v>3092309803.9215684</v>
      </c>
      <c r="U197" s="37">
        <v>2777319628.6472149</v>
      </c>
      <c r="V197" s="37">
        <v>3094730749.0832901</v>
      </c>
      <c r="W197" s="37">
        <v>3702001824.8175182</v>
      </c>
      <c r="X197" s="37">
        <v>5643155737.7049179</v>
      </c>
      <c r="Y197" s="37">
        <v>7058034841.8101721</v>
      </c>
      <c r="Z197" s="37">
        <v>6501189576.5472317</v>
      </c>
      <c r="AA197" s="37">
        <v>6314252522.704339</v>
      </c>
      <c r="AB197" s="37">
        <v>6687714983.7133551</v>
      </c>
      <c r="AC197" s="37">
        <v>7358490139.6877575</v>
      </c>
      <c r="AD197" s="37">
        <v>7929289916.4607601</v>
      </c>
      <c r="AE197" s="37">
        <v>10071952419.24675</v>
      </c>
      <c r="AF197" s="37">
        <v>13172520421.232389</v>
      </c>
      <c r="AG197" s="37">
        <v>15572504317.548748</v>
      </c>
      <c r="AH197" s="37">
        <v>17854164629.488159</v>
      </c>
      <c r="AI197" s="37">
        <v>22960186049.782028</v>
      </c>
      <c r="AJ197" s="37">
        <v>23689342861.107258</v>
      </c>
      <c r="AK197" s="37">
        <v>26315597267.597267</v>
      </c>
      <c r="AL197" s="37">
        <v>22422441715.496819</v>
      </c>
      <c r="AM197" s="37">
        <v>25055310144.927536</v>
      </c>
      <c r="AN197" s="37">
        <v>31620944672.946793</v>
      </c>
      <c r="AO197" s="37">
        <v>32556406290.616066</v>
      </c>
      <c r="AP197" s="37">
        <v>31774839336.763863</v>
      </c>
      <c r="AQ197" s="37">
        <v>33876548308.103294</v>
      </c>
      <c r="AR197" s="37">
        <v>33745277008.310249</v>
      </c>
      <c r="AS197" s="37">
        <v>33369086972.544685</v>
      </c>
      <c r="AT197" s="37">
        <v>33336046532.43848</v>
      </c>
      <c r="AU197" s="37">
        <v>36320564652.738564</v>
      </c>
      <c r="AV197" s="37">
        <v>45118138826.185104</v>
      </c>
      <c r="AW197" s="37">
        <v>52300273156.195679</v>
      </c>
      <c r="AX197" s="37">
        <v>53404651162.790695</v>
      </c>
      <c r="AY197" s="37">
        <v>63319988709.070381</v>
      </c>
      <c r="AZ197" s="37">
        <v>74925562551.327667</v>
      </c>
      <c r="BA197" s="37">
        <v>82011808993.701477</v>
      </c>
      <c r="BB197" s="37">
        <v>66515297304.806892</v>
      </c>
      <c r="BC197" s="37">
        <v>71529145195.48645</v>
      </c>
      <c r="BD197" s="37">
        <v>84344545613.016022</v>
      </c>
      <c r="BE197" s="37">
        <v>81689898111.181</v>
      </c>
      <c r="BF197" s="37">
        <v>89657048108.182419</v>
      </c>
      <c r="BG197" s="37">
        <v>92334322603.183823</v>
      </c>
      <c r="BH197" s="37">
        <v>80951568281.577301</v>
      </c>
      <c r="BI197" s="37">
        <v>82949308806.192413</v>
      </c>
      <c r="BJ197" s="37">
        <v>94573528088.037811</v>
      </c>
      <c r="BK197" s="37">
        <v>105450619119.47757</v>
      </c>
      <c r="BL197" s="37">
        <v>104220558045.09787</v>
      </c>
    </row>
    <row r="198" spans="1:64" hidden="1" x14ac:dyDescent="0.35">
      <c r="A198" s="37" t="s">
        <v>256</v>
      </c>
      <c r="B198" s="37" t="s">
        <v>255</v>
      </c>
      <c r="C198" s="37" t="s">
        <v>493</v>
      </c>
      <c r="D198" s="37" t="s">
        <v>494</v>
      </c>
      <c r="J198" s="37">
        <v>66349206.349206351</v>
      </c>
      <c r="K198" s="37">
        <v>61714285.714285716</v>
      </c>
      <c r="L198" s="37">
        <v>60198412.698412701</v>
      </c>
      <c r="M198" s="37">
        <v>63952380.952380955</v>
      </c>
      <c r="N198" s="37">
        <v>75531746.03174603</v>
      </c>
      <c r="O198" s="37">
        <v>88698412.698412701</v>
      </c>
      <c r="P198" s="37">
        <v>88888888.888888896</v>
      </c>
      <c r="Q198" s="37">
        <v>105873015.87301587</v>
      </c>
      <c r="R198" s="37">
        <v>148968253.96825397</v>
      </c>
      <c r="S198" s="37">
        <v>206802695.05513969</v>
      </c>
      <c r="T198" s="37">
        <v>199642857.1428571</v>
      </c>
      <c r="U198" s="37">
        <v>249071428.57142857</v>
      </c>
      <c r="V198" s="37">
        <v>407007936.50793654</v>
      </c>
      <c r="W198" s="37">
        <v>471531746.03174603</v>
      </c>
      <c r="X198" s="37">
        <v>548674603.17460322</v>
      </c>
      <c r="Y198" s="37">
        <v>615865079.3650794</v>
      </c>
      <c r="Z198" s="37">
        <v>627833333.33333337</v>
      </c>
      <c r="AA198" s="37">
        <v>657801470.58823526</v>
      </c>
      <c r="AB198" s="37">
        <v>525092104.54261029</v>
      </c>
      <c r="AC198" s="37">
        <v>827269915.10935581</v>
      </c>
      <c r="AD198" s="37">
        <v>888944748.97282732</v>
      </c>
      <c r="AE198" s="37">
        <v>1276819837.9609025</v>
      </c>
      <c r="AF198" s="37">
        <v>1444433945.9450779</v>
      </c>
      <c r="AG198" s="37">
        <v>2059098946.4302499</v>
      </c>
      <c r="AH198" s="37">
        <v>2468316706.2007952</v>
      </c>
      <c r="AI198" s="37">
        <v>3035291401.5873718</v>
      </c>
      <c r="AJ198" s="37">
        <v>3550997047.1626921</v>
      </c>
      <c r="AK198" s="37">
        <v>3566831493.0347266</v>
      </c>
      <c r="AL198" s="37">
        <v>4343942839.0185175</v>
      </c>
      <c r="AM198" s="37">
        <v>4787159382.5468826</v>
      </c>
      <c r="AN198" s="37">
        <v>5598134199.4477882</v>
      </c>
      <c r="AO198" s="37">
        <v>5162446921.6894121</v>
      </c>
      <c r="AP198" s="37">
        <v>4830120259.0157309</v>
      </c>
      <c r="AQ198" s="37">
        <v>5059911869.9866858</v>
      </c>
      <c r="AR198" s="37">
        <v>3781642164.4272175</v>
      </c>
      <c r="AS198" s="37">
        <v>3837259043.4121647</v>
      </c>
      <c r="AT198" s="37">
        <v>3452915687.140306</v>
      </c>
      <c r="AU198" s="37">
        <v>3416430254.7644787</v>
      </c>
      <c r="AV198" s="37">
        <v>3626068858.7621446</v>
      </c>
      <c r="AW198" s="37">
        <v>4397197654.9313917</v>
      </c>
      <c r="AX198" s="37">
        <v>5110362042.5537672</v>
      </c>
      <c r="AY198" s="37">
        <v>6216897492.0946779</v>
      </c>
      <c r="AZ198" s="37">
        <v>7745144667.6233082</v>
      </c>
      <c r="BA198" s="37">
        <v>9795842928.2707462</v>
      </c>
      <c r="BB198" s="37">
        <v>8095869369.505867</v>
      </c>
      <c r="BC198" s="37">
        <v>11002312080.354664</v>
      </c>
      <c r="BD198" s="37">
        <v>13219661068.383974</v>
      </c>
      <c r="BE198" s="37">
        <v>12273695529.713266</v>
      </c>
      <c r="BF198" s="37">
        <v>14343221253.710823</v>
      </c>
      <c r="BG198" s="37">
        <v>14021956331.302395</v>
      </c>
      <c r="BH198" s="37">
        <v>11934366475.135975</v>
      </c>
      <c r="BI198" s="37">
        <v>12756978958.42705</v>
      </c>
      <c r="BJ198" s="37">
        <v>14191128088.221724</v>
      </c>
      <c r="BK198" s="37">
        <v>14507631759.022682</v>
      </c>
      <c r="BL198" s="37">
        <v>13226279054.56646</v>
      </c>
    </row>
    <row r="199" spans="1:64" hidden="1" x14ac:dyDescent="0.35">
      <c r="A199" s="37" t="s">
        <v>652</v>
      </c>
      <c r="B199" s="37" t="s">
        <v>653</v>
      </c>
      <c r="C199" s="37" t="s">
        <v>493</v>
      </c>
      <c r="D199" s="37" t="s">
        <v>494</v>
      </c>
      <c r="AM199" s="37">
        <v>413500000</v>
      </c>
      <c r="AN199" s="37">
        <v>562100000</v>
      </c>
      <c r="AO199" s="37">
        <v>546000000</v>
      </c>
      <c r="AP199" s="37">
        <v>650300000</v>
      </c>
      <c r="AQ199" s="37">
        <v>734400000</v>
      </c>
      <c r="AR199" s="37">
        <v>751600000</v>
      </c>
      <c r="AS199" s="37">
        <v>885000000</v>
      </c>
      <c r="AT199" s="37">
        <v>615900000</v>
      </c>
      <c r="AU199" s="37">
        <v>477800000</v>
      </c>
      <c r="AV199" s="37">
        <v>515100000</v>
      </c>
      <c r="AW199" s="37">
        <v>596800000</v>
      </c>
      <c r="AX199" s="37">
        <v>723300000</v>
      </c>
      <c r="AY199" s="37">
        <v>736300000</v>
      </c>
      <c r="AZ199" s="37">
        <v>1066300000</v>
      </c>
      <c r="BA199" s="37">
        <v>1165000000</v>
      </c>
      <c r="BB199" s="37">
        <v>1133300000</v>
      </c>
      <c r="BC199" s="37">
        <v>1367300000</v>
      </c>
      <c r="BD199" s="37">
        <v>1799400000</v>
      </c>
      <c r="BE199" s="37">
        <v>1871100000</v>
      </c>
      <c r="BF199" s="37">
        <v>2071800000</v>
      </c>
      <c r="BG199" s="37">
        <v>2172300000</v>
      </c>
      <c r="BH199" s="37">
        <v>2338100000</v>
      </c>
      <c r="BI199" s="37">
        <v>2381000000</v>
      </c>
      <c r="BJ199" s="37">
        <v>2692700000</v>
      </c>
      <c r="BK199" s="37">
        <v>2903500000</v>
      </c>
    </row>
    <row r="200" spans="1:64" hidden="1" x14ac:dyDescent="0.35">
      <c r="A200" s="37" t="s">
        <v>654</v>
      </c>
      <c r="B200" s="37" t="s">
        <v>655</v>
      </c>
      <c r="C200" s="37" t="s">
        <v>493</v>
      </c>
      <c r="D200" s="37" t="s">
        <v>494</v>
      </c>
    </row>
    <row r="201" spans="1:64" hidden="1" x14ac:dyDescent="0.35">
      <c r="A201" s="37" t="s">
        <v>656</v>
      </c>
      <c r="B201" s="37" t="s">
        <v>657</v>
      </c>
      <c r="C201" s="37" t="s">
        <v>493</v>
      </c>
      <c r="D201" s="37" t="s">
        <v>494</v>
      </c>
      <c r="O201" s="37">
        <v>300204667948.49701</v>
      </c>
      <c r="P201" s="37">
        <v>336154742755.74359</v>
      </c>
      <c r="Q201" s="37">
        <v>397015249261.61908</v>
      </c>
      <c r="R201" s="37">
        <v>529815225086.36237</v>
      </c>
      <c r="S201" s="37">
        <v>697973430046.86108</v>
      </c>
      <c r="T201" s="37">
        <v>753079839003.54297</v>
      </c>
      <c r="U201" s="37">
        <v>832891173009.55542</v>
      </c>
      <c r="V201" s="37">
        <v>945306849278.51611</v>
      </c>
      <c r="W201" s="37">
        <v>1131520070714.2585</v>
      </c>
      <c r="X201" s="37">
        <v>1386977159764.5852</v>
      </c>
      <c r="Y201" s="37">
        <v>1636480830206.2644</v>
      </c>
      <c r="Z201" s="37">
        <v>1638770190347.3318</v>
      </c>
      <c r="AA201" s="37">
        <v>1560898752927.5925</v>
      </c>
      <c r="AB201" s="37">
        <v>1549649759736.334</v>
      </c>
      <c r="AC201" s="37">
        <v>1649428482350.8862</v>
      </c>
      <c r="AD201" s="37">
        <v>1694927839342.7549</v>
      </c>
      <c r="AE201" s="37">
        <v>1975630951922.0146</v>
      </c>
      <c r="AF201" s="37">
        <v>2328862889868.6655</v>
      </c>
      <c r="AG201" s="37">
        <v>2683980514852.3174</v>
      </c>
      <c r="AH201" s="37">
        <v>2891602616520.4146</v>
      </c>
      <c r="AI201" s="37">
        <v>3347480552244.0303</v>
      </c>
      <c r="AJ201" s="37">
        <v>3498536789953.5601</v>
      </c>
      <c r="AK201" s="37">
        <v>3764188989192.7764</v>
      </c>
      <c r="AL201" s="37">
        <v>3707173691104.8877</v>
      </c>
      <c r="AM201" s="37">
        <v>4136917752162.1543</v>
      </c>
      <c r="AN201" s="37">
        <v>4899516256412.0605</v>
      </c>
      <c r="AO201" s="37">
        <v>5068006297150.5176</v>
      </c>
      <c r="AP201" s="37">
        <v>5198891839047.1982</v>
      </c>
      <c r="AQ201" s="37">
        <v>5194176701751.6846</v>
      </c>
      <c r="AR201" s="37">
        <v>5326377045345.9502</v>
      </c>
      <c r="AS201" s="37">
        <v>5730755990329.1357</v>
      </c>
      <c r="AT201" s="37">
        <v>5539055214639.5869</v>
      </c>
      <c r="AU201" s="37">
        <v>5748181417391.6621</v>
      </c>
      <c r="AV201" s="37">
        <v>6606438357318.7715</v>
      </c>
      <c r="AW201" s="37">
        <v>7883595714569.9961</v>
      </c>
      <c r="AX201" s="37">
        <v>8665753668736.2881</v>
      </c>
      <c r="AY201" s="37">
        <v>9750149398648.7461</v>
      </c>
      <c r="AZ201" s="37">
        <v>11215001070279.152</v>
      </c>
      <c r="BA201" s="37">
        <v>12444795198140.076</v>
      </c>
      <c r="BB201" s="37">
        <v>10080430502987.676</v>
      </c>
      <c r="BC201" s="37">
        <v>11597601239747.006</v>
      </c>
      <c r="BD201" s="37">
        <v>13489777289298.254</v>
      </c>
      <c r="BE201" s="37">
        <v>13443109638940.24</v>
      </c>
      <c r="BF201" s="37">
        <v>13839993726175.053</v>
      </c>
      <c r="BG201" s="37">
        <v>14186610028134.896</v>
      </c>
      <c r="BH201" s="37">
        <v>12758133424569.248</v>
      </c>
      <c r="BI201" s="37">
        <v>12652454369306.805</v>
      </c>
      <c r="BJ201" s="37">
        <v>13736965013210.32</v>
      </c>
      <c r="BK201" s="37">
        <v>14877419089676.047</v>
      </c>
      <c r="BL201" s="37">
        <v>14579686546630.748</v>
      </c>
    </row>
    <row r="202" spans="1:64" hidden="1" x14ac:dyDescent="0.35">
      <c r="A202" s="37" t="s">
        <v>658</v>
      </c>
      <c r="B202" s="37" t="s">
        <v>659</v>
      </c>
      <c r="C202" s="37" t="s">
        <v>493</v>
      </c>
      <c r="D202" s="37" t="s">
        <v>494</v>
      </c>
      <c r="AJ202" s="37">
        <v>43125717.17221009</v>
      </c>
      <c r="AK202" s="37">
        <v>50636330.695307612</v>
      </c>
      <c r="AL202" s="37">
        <v>90636322.346507803</v>
      </c>
      <c r="AM202" s="37">
        <v>129108379.09213102</v>
      </c>
      <c r="AN202" s="37">
        <v>116788057.72961161</v>
      </c>
      <c r="AO202" s="37">
        <v>166187495.86026272</v>
      </c>
      <c r="AP202" s="37">
        <v>155319954.32287395</v>
      </c>
      <c r="AQ202" s="37">
        <v>154358972.56876457</v>
      </c>
      <c r="AR202" s="37">
        <v>190458327.36421594</v>
      </c>
      <c r="AS202" s="37">
        <v>168811807.94083622</v>
      </c>
    </row>
    <row r="203" spans="1:64" hidden="1" x14ac:dyDescent="0.35">
      <c r="A203" s="37" t="s">
        <v>258</v>
      </c>
      <c r="B203" s="37" t="s">
        <v>257</v>
      </c>
      <c r="C203" s="37" t="s">
        <v>493</v>
      </c>
      <c r="D203" s="37" t="s">
        <v>494</v>
      </c>
      <c r="AM203" s="37">
        <v>3309340686.8131862</v>
      </c>
      <c r="AN203" s="37">
        <v>3608241785.7142849</v>
      </c>
      <c r="AO203" s="37">
        <v>3961263818.6813188</v>
      </c>
      <c r="AP203" s="37">
        <v>5454670329.670331</v>
      </c>
      <c r="AQ203" s="37">
        <v>5240109890.10989</v>
      </c>
      <c r="AR203" s="37">
        <v>7440934065.9340658</v>
      </c>
      <c r="AS203" s="37">
        <v>11949450549.450548</v>
      </c>
      <c r="AT203" s="37">
        <v>11556593406.593407</v>
      </c>
      <c r="AU203" s="37">
        <v>11684615384.615385</v>
      </c>
      <c r="AV203" s="37">
        <v>14519780219.78022</v>
      </c>
      <c r="AW203" s="37">
        <v>20363186813.186813</v>
      </c>
      <c r="AX203" s="37">
        <v>28982692307.692307</v>
      </c>
      <c r="AY203" s="37">
        <v>38244780219.78022</v>
      </c>
      <c r="AZ203" s="37">
        <v>48048351648.351646</v>
      </c>
      <c r="BA203" s="37">
        <v>70732417582.417587</v>
      </c>
      <c r="BB203" s="37">
        <v>50009065934.065933</v>
      </c>
      <c r="BC203" s="37">
        <v>77975824175.824173</v>
      </c>
      <c r="BD203" s="37">
        <v>121837912087.91208</v>
      </c>
      <c r="BE203" s="37">
        <v>142876098901.09891</v>
      </c>
      <c r="BF203" s="37">
        <v>144510439560.43954</v>
      </c>
      <c r="BG203" s="37">
        <v>140228846153.84616</v>
      </c>
      <c r="BH203" s="37">
        <v>92291208791.208786</v>
      </c>
      <c r="BI203" s="37">
        <v>72397252747.252731</v>
      </c>
      <c r="BJ203" s="37">
        <v>85204395604.395599</v>
      </c>
      <c r="BK203" s="37">
        <v>102560989010.98901</v>
      </c>
      <c r="BL203" s="37">
        <v>92015384615.384613</v>
      </c>
    </row>
    <row r="204" spans="1:64" hidden="1" x14ac:dyDescent="0.35">
      <c r="A204" s="37" t="s">
        <v>260</v>
      </c>
      <c r="B204" s="37" t="s">
        <v>259</v>
      </c>
      <c r="C204" s="37" t="s">
        <v>493</v>
      </c>
      <c r="D204" s="37" t="s">
        <v>494</v>
      </c>
      <c r="AI204" s="37">
        <v>6522727272.727272</v>
      </c>
      <c r="AJ204" s="37">
        <v>5103947368.421052</v>
      </c>
      <c r="AK204" s="37">
        <v>6981666666.666667</v>
      </c>
      <c r="AL204" s="37">
        <v>6067763157.8947363</v>
      </c>
      <c r="AM204" s="37">
        <v>7488942598.1873112</v>
      </c>
      <c r="AN204" s="37">
        <v>9594687653.7137222</v>
      </c>
      <c r="AO204" s="37">
        <v>9772624067.466753</v>
      </c>
      <c r="AP204" s="37">
        <v>10031110491.071428</v>
      </c>
      <c r="AQ204" s="37">
        <v>9596101847.6791363</v>
      </c>
      <c r="AR204" s="37">
        <v>9585664905.7588196</v>
      </c>
      <c r="AS204" s="37">
        <v>8042562992.3073359</v>
      </c>
      <c r="AT204" s="37">
        <v>8929665187.0204067</v>
      </c>
      <c r="AU204" s="37">
        <v>11061866585.993042</v>
      </c>
      <c r="AV204" s="37">
        <v>13996536144.578312</v>
      </c>
      <c r="AW204" s="37">
        <v>19300916138.125439</v>
      </c>
      <c r="AX204" s="37">
        <v>24155609705.872257</v>
      </c>
      <c r="AY204" s="37">
        <v>30226593093.627625</v>
      </c>
      <c r="AZ204" s="37">
        <v>43141451010.950256</v>
      </c>
      <c r="BA204" s="37">
        <v>56054468220.254875</v>
      </c>
      <c r="BB204" s="37">
        <v>45308070704.751907</v>
      </c>
      <c r="BC204" s="37">
        <v>53854746845.401047</v>
      </c>
      <c r="BD204" s="37">
        <v>67931903168.667587</v>
      </c>
      <c r="BE204" s="37">
        <v>64042731099.705902</v>
      </c>
      <c r="BF204" s="37">
        <v>76137353886.835541</v>
      </c>
      <c r="BG204" s="37">
        <v>82174728293.323776</v>
      </c>
      <c r="BH204" s="37">
        <v>72968370072.6465</v>
      </c>
      <c r="BI204" s="37">
        <v>77632415254.237289</v>
      </c>
      <c r="BJ204" s="37">
        <v>87790277606.415787</v>
      </c>
      <c r="BK204" s="37">
        <v>100484270347.06717</v>
      </c>
      <c r="BL204" s="37">
        <v>100909412680.8089</v>
      </c>
    </row>
    <row r="205" spans="1:64" hidden="1" x14ac:dyDescent="0.35">
      <c r="A205" s="37" t="s">
        <v>262</v>
      </c>
      <c r="B205" s="37" t="s">
        <v>261</v>
      </c>
      <c r="C205" s="37" t="s">
        <v>493</v>
      </c>
      <c r="D205" s="37" t="s">
        <v>494</v>
      </c>
      <c r="AH205" s="37">
        <v>110935029375.2422</v>
      </c>
      <c r="AI205" s="37">
        <v>93864126141.833023</v>
      </c>
      <c r="AJ205" s="37">
        <v>68740740740.740738</v>
      </c>
      <c r="AK205" s="37">
        <v>286864406779.66101</v>
      </c>
      <c r="AL205" s="37">
        <v>166221968543.88635</v>
      </c>
      <c r="AM205" s="37">
        <v>109667054790.0899</v>
      </c>
      <c r="AN205" s="37">
        <v>115848931221.61922</v>
      </c>
      <c r="AO205" s="37">
        <v>102134384267.20773</v>
      </c>
      <c r="AP205" s="37">
        <v>100138288677.61452</v>
      </c>
      <c r="AQ205" s="37">
        <v>84595569294.178268</v>
      </c>
      <c r="AR205" s="37">
        <v>84670999187.652313</v>
      </c>
      <c r="AS205" s="37">
        <v>114429434767.15251</v>
      </c>
      <c r="AT205" s="37">
        <v>113116215289.68117</v>
      </c>
      <c r="AU205" s="37">
        <v>121649122807.01753</v>
      </c>
      <c r="AV205" s="37">
        <v>151697510751.98749</v>
      </c>
      <c r="AW205" s="37">
        <v>203415480735.85562</v>
      </c>
      <c r="AX205" s="37">
        <v>268957446507.61548</v>
      </c>
      <c r="AY205" s="37">
        <v>333908278474.49524</v>
      </c>
      <c r="AZ205" s="37">
        <v>392044033024.76855</v>
      </c>
      <c r="BA205" s="37">
        <v>520003701781.28101</v>
      </c>
      <c r="BB205" s="37">
        <v>341583596930.0954</v>
      </c>
      <c r="BC205" s="37">
        <v>445513189914.35034</v>
      </c>
      <c r="BD205" s="37">
        <v>573991825010.29529</v>
      </c>
      <c r="BE205" s="37">
        <v>594193217854.84985</v>
      </c>
      <c r="BF205" s="37">
        <v>592497432241.00183</v>
      </c>
      <c r="BG205" s="37">
        <v>558283087794.63342</v>
      </c>
      <c r="BH205" s="37">
        <v>391365279621.64636</v>
      </c>
      <c r="BI205" s="37">
        <v>330106672194.39307</v>
      </c>
      <c r="BJ205" s="37">
        <v>410722488464.72919</v>
      </c>
      <c r="BK205" s="37">
        <v>509503240085.46613</v>
      </c>
      <c r="BL205" s="37">
        <v>481286792703.4787</v>
      </c>
    </row>
    <row r="206" spans="1:64" hidden="1" x14ac:dyDescent="0.35">
      <c r="A206" s="37" t="s">
        <v>264</v>
      </c>
      <c r="B206" s="37" t="s">
        <v>263</v>
      </c>
      <c r="C206" s="37" t="s">
        <v>493</v>
      </c>
      <c r="D206" s="37" t="s">
        <v>494</v>
      </c>
      <c r="E206" s="37">
        <v>14800000</v>
      </c>
      <c r="F206" s="37">
        <v>14000000</v>
      </c>
      <c r="G206" s="37">
        <v>11600000</v>
      </c>
      <c r="H206" s="37">
        <v>7600000</v>
      </c>
      <c r="I206" s="37">
        <v>15600000</v>
      </c>
      <c r="J206" s="37">
        <v>18000000</v>
      </c>
      <c r="K206" s="37">
        <v>14045713.142857144</v>
      </c>
      <c r="L206" s="37">
        <v>16773000</v>
      </c>
      <c r="M206" s="37">
        <v>15049999</v>
      </c>
      <c r="N206" s="37">
        <v>14489999</v>
      </c>
      <c r="O206" s="37">
        <v>25299999</v>
      </c>
      <c r="P206" s="37">
        <v>22766638.952213127</v>
      </c>
      <c r="Q206" s="37">
        <v>20411486.889962543</v>
      </c>
      <c r="R206" s="37">
        <v>33721790.472105049</v>
      </c>
      <c r="S206" s="37">
        <v>37535558.220448814</v>
      </c>
      <c r="T206" s="37">
        <v>52450624.368073188</v>
      </c>
      <c r="U206" s="37">
        <v>92977882.186073318</v>
      </c>
      <c r="V206" s="37">
        <v>106530355.41736028</v>
      </c>
      <c r="W206" s="37">
        <v>133872850.96644351</v>
      </c>
      <c r="X206" s="37">
        <v>233473705.94538975</v>
      </c>
      <c r="Y206" s="37">
        <v>181144470.5619894</v>
      </c>
      <c r="Z206" s="37">
        <v>138251014.51004642</v>
      </c>
      <c r="AA206" s="37">
        <v>162572532.77455404</v>
      </c>
      <c r="AB206" s="37">
        <v>171374038.31044427</v>
      </c>
      <c r="AC206" s="37">
        <v>200513014.1899516</v>
      </c>
      <c r="AD206" s="37">
        <v>184987470.94909659</v>
      </c>
      <c r="AE206" s="37">
        <v>244728622.49388918</v>
      </c>
      <c r="AF206" s="37">
        <v>160729968.05964214</v>
      </c>
      <c r="AG206" s="37">
        <v>158571149.94957337</v>
      </c>
      <c r="AH206" s="37">
        <v>147651245.80468875</v>
      </c>
      <c r="AI206" s="37">
        <v>143182955.19574311</v>
      </c>
      <c r="AJ206" s="37">
        <v>139864281.47984809</v>
      </c>
      <c r="AK206" s="37">
        <v>112984489.16145158</v>
      </c>
      <c r="AL206" s="37">
        <v>102031319.98031019</v>
      </c>
      <c r="AM206" s="37">
        <v>47498580</v>
      </c>
      <c r="AN206" s="37">
        <v>66627296.732082985</v>
      </c>
      <c r="AO206" s="37">
        <v>83373731.503813311</v>
      </c>
      <c r="AP206" s="37">
        <v>144372284.26510414</v>
      </c>
      <c r="AQ206" s="37">
        <v>111106098.95614703</v>
      </c>
      <c r="AR206" s="37">
        <v>113094523.32875869</v>
      </c>
      <c r="AS206" s="37">
        <v>109644384.5231234</v>
      </c>
      <c r="AT206" s="37">
        <v>141817491.47106302</v>
      </c>
      <c r="AU206" s="37">
        <v>118119710.90858144</v>
      </c>
      <c r="AV206" s="37">
        <v>156051743.21823475</v>
      </c>
      <c r="AW206" s="37">
        <v>232361645.79036418</v>
      </c>
      <c r="AX206" s="37">
        <v>294943231.05589485</v>
      </c>
      <c r="AY206" s="37">
        <v>383005356.25309157</v>
      </c>
      <c r="AZ206" s="37">
        <v>599140697.13230515</v>
      </c>
      <c r="BA206" s="37">
        <v>609899959.53176808</v>
      </c>
      <c r="BB206" s="37">
        <v>631152212.82136154</v>
      </c>
      <c r="BC206" s="37">
        <v>695039484.27359962</v>
      </c>
      <c r="BD206" s="37">
        <v>895592501.49715185</v>
      </c>
      <c r="BE206" s="37">
        <v>937907530.11052823</v>
      </c>
      <c r="BF206" s="37">
        <v>1073961239.3989818</v>
      </c>
      <c r="BG206" s="37">
        <v>1167119373.3274651</v>
      </c>
      <c r="BH206" s="37">
        <v>1365280118.5119987</v>
      </c>
      <c r="BI206" s="37">
        <v>1359184453.7609646</v>
      </c>
      <c r="BJ206" s="37">
        <v>1762820485.8390644</v>
      </c>
      <c r="BK206" s="37">
        <v>1839016033.6253383</v>
      </c>
      <c r="BL206" s="37">
        <v>1925797791.204129</v>
      </c>
    </row>
    <row r="207" spans="1:64" hidden="1" x14ac:dyDescent="0.35">
      <c r="A207" s="37" t="s">
        <v>660</v>
      </c>
      <c r="B207" s="37" t="s">
        <v>661</v>
      </c>
      <c r="C207" s="37" t="s">
        <v>493</v>
      </c>
      <c r="D207" s="37" t="s">
        <v>494</v>
      </c>
      <c r="E207" s="37">
        <v>2782967641.2911668</v>
      </c>
      <c r="F207" s="37">
        <v>2875049189.4615421</v>
      </c>
      <c r="G207" s="37">
        <v>3006326613.4980783</v>
      </c>
      <c r="H207" s="37">
        <v>3358033938.4046273</v>
      </c>
      <c r="I207" s="37">
        <v>3426715989.708652</v>
      </c>
      <c r="J207" s="37">
        <v>3498722246.1153588</v>
      </c>
      <c r="K207" s="37">
        <v>3507822880.2220573</v>
      </c>
      <c r="L207" s="37">
        <v>3691633437.0031748</v>
      </c>
      <c r="M207" s="37">
        <v>3842479470.5734468</v>
      </c>
      <c r="N207" s="37">
        <v>3941418492.068583</v>
      </c>
      <c r="O207" s="37">
        <v>4578606465.8859768</v>
      </c>
      <c r="P207" s="37">
        <v>4582706537.9187307</v>
      </c>
      <c r="Q207" s="37">
        <v>4680075048.9347324</v>
      </c>
      <c r="R207" s="37">
        <v>5939368293.3628778</v>
      </c>
      <c r="S207" s="37">
        <v>7639211678.1737375</v>
      </c>
      <c r="T207" s="37">
        <v>8742870028.9871845</v>
      </c>
      <c r="U207" s="37">
        <v>10084920441.942081</v>
      </c>
      <c r="V207" s="37">
        <v>11511094662.492865</v>
      </c>
      <c r="W207" s="37">
        <v>12317864689.62648</v>
      </c>
      <c r="X207" s="37">
        <v>14937508249.824186</v>
      </c>
      <c r="Y207" s="37">
        <v>17087953519.681896</v>
      </c>
      <c r="Z207" s="37">
        <v>17939157313.311935</v>
      </c>
      <c r="AA207" s="37">
        <v>17831526813.811169</v>
      </c>
      <c r="AB207" s="37">
        <v>19007799281.381813</v>
      </c>
      <c r="AC207" s="37">
        <v>19724302747.940975</v>
      </c>
      <c r="AD207" s="37">
        <v>18757277525.760967</v>
      </c>
      <c r="AE207" s="37">
        <v>20053063869.233639</v>
      </c>
      <c r="AF207" s="37">
        <v>23755733862.587189</v>
      </c>
      <c r="AG207" s="37">
        <v>27210167822.209167</v>
      </c>
      <c r="AH207" s="37">
        <v>30663619660.824707</v>
      </c>
      <c r="AI207" s="37">
        <v>33629163428.859623</v>
      </c>
      <c r="AJ207" s="37">
        <v>36182582402.569733</v>
      </c>
      <c r="AK207" s="37">
        <v>40424733430.910622</v>
      </c>
      <c r="AL207" s="37">
        <v>43486054267.715561</v>
      </c>
      <c r="AM207" s="37">
        <v>49139174475.763115</v>
      </c>
      <c r="AN207" s="37">
        <v>59751252332.383835</v>
      </c>
      <c r="AO207" s="37">
        <v>62622141798.535774</v>
      </c>
      <c r="AP207" s="37">
        <v>67163696262.182205</v>
      </c>
      <c r="AQ207" s="37">
        <v>70190300032.732086</v>
      </c>
      <c r="AR207" s="37">
        <v>75808934587.467712</v>
      </c>
      <c r="AS207" s="37">
        <v>86016147832.06369</v>
      </c>
      <c r="AT207" s="37">
        <v>86990420730.054123</v>
      </c>
      <c r="AU207" s="37">
        <v>99183208206.343018</v>
      </c>
      <c r="AV207" s="37">
        <v>120490889545.70454</v>
      </c>
      <c r="AW207" s="37">
        <v>159525514902.87302</v>
      </c>
      <c r="AX207" s="37">
        <v>199326447813.64438</v>
      </c>
      <c r="AY207" s="37">
        <v>243695013469.36899</v>
      </c>
      <c r="AZ207" s="37">
        <v>301901471937.35474</v>
      </c>
      <c r="BA207" s="37">
        <v>342655363392.11969</v>
      </c>
      <c r="BB207" s="37">
        <v>326912202533.8432</v>
      </c>
      <c r="BC207" s="37">
        <v>435643288796.88489</v>
      </c>
      <c r="BD207" s="37">
        <v>524420561645.69116</v>
      </c>
      <c r="BE207" s="37">
        <v>524095703372.96912</v>
      </c>
      <c r="BF207" s="37">
        <v>554364893671.00073</v>
      </c>
      <c r="BG207" s="37">
        <v>556127942149.54944</v>
      </c>
      <c r="BH207" s="37">
        <v>503977003166.28387</v>
      </c>
      <c r="BI207" s="37">
        <v>526369317282.9566</v>
      </c>
      <c r="BJ207" s="37">
        <v>587513745522.47656</v>
      </c>
      <c r="BK207" s="37">
        <v>636339104391.05591</v>
      </c>
      <c r="BL207" s="37">
        <v>639194310907.01758</v>
      </c>
    </row>
    <row r="208" spans="1:64" hidden="1" x14ac:dyDescent="0.35">
      <c r="A208" s="37" t="s">
        <v>266</v>
      </c>
      <c r="B208" s="37" t="s">
        <v>265</v>
      </c>
      <c r="C208" s="37" t="s">
        <v>493</v>
      </c>
      <c r="D208" s="37" t="s">
        <v>494</v>
      </c>
      <c r="M208" s="37">
        <v>1998980666.6666667</v>
      </c>
      <c r="N208" s="37">
        <v>2161704511.1111112</v>
      </c>
      <c r="O208" s="37">
        <v>2731714666.6666665</v>
      </c>
      <c r="P208" s="37">
        <v>3878685923.1523585</v>
      </c>
      <c r="Q208" s="37">
        <v>5951640127.3885345</v>
      </c>
      <c r="R208" s="37">
        <v>14903186208.385044</v>
      </c>
      <c r="S208" s="37">
        <v>28581089014.084507</v>
      </c>
      <c r="T208" s="37">
        <v>34300631680.69138</v>
      </c>
      <c r="U208" s="37">
        <v>38230222662.889519</v>
      </c>
      <c r="V208" s="37">
        <v>42599358883.435928</v>
      </c>
      <c r="W208" s="37">
        <v>39584362866.219559</v>
      </c>
      <c r="X208" s="37">
        <v>61362175672.458939</v>
      </c>
      <c r="Y208" s="37">
        <v>104411278444.10376</v>
      </c>
      <c r="Z208" s="37">
        <v>115769696969.69698</v>
      </c>
      <c r="AA208" s="37">
        <v>77740796919.666306</v>
      </c>
      <c r="AB208" s="37">
        <v>49690593342.981186</v>
      </c>
      <c r="AC208" s="37">
        <v>41296821793.416573</v>
      </c>
      <c r="AD208" s="37">
        <v>31243235781.336281</v>
      </c>
      <c r="AE208" s="37">
        <v>23221442073.994061</v>
      </c>
      <c r="AF208" s="37">
        <v>26447263017.356476</v>
      </c>
      <c r="AG208" s="37">
        <v>27645126835.78104</v>
      </c>
      <c r="AH208" s="37">
        <v>32174632843.791721</v>
      </c>
      <c r="AI208" s="37">
        <v>47445927903.871826</v>
      </c>
      <c r="AJ208" s="37">
        <v>50652603471.295059</v>
      </c>
      <c r="AK208" s="37">
        <v>53610680907.877167</v>
      </c>
      <c r="AL208" s="37">
        <v>45678237650.200272</v>
      </c>
      <c r="AM208" s="37">
        <v>45960747663.551399</v>
      </c>
      <c r="AN208" s="37">
        <v>53521228304.405876</v>
      </c>
      <c r="AO208" s="37">
        <v>63501201602.136177</v>
      </c>
      <c r="AP208" s="37">
        <v>64989052069.425896</v>
      </c>
      <c r="AQ208" s="37">
        <v>43493066666.666664</v>
      </c>
      <c r="AR208" s="37">
        <v>56061600000</v>
      </c>
      <c r="AS208" s="37">
        <v>82259466666.666672</v>
      </c>
      <c r="AT208" s="37">
        <v>72980533333.333344</v>
      </c>
      <c r="AU208" s="37">
        <v>77641333333.333328</v>
      </c>
      <c r="AV208" s="37">
        <v>98956800000</v>
      </c>
      <c r="AW208" s="37">
        <v>131920533333.33333</v>
      </c>
      <c r="AX208" s="37">
        <v>187388647220.51718</v>
      </c>
      <c r="AY208" s="37">
        <v>225506542056.07477</v>
      </c>
      <c r="AZ208" s="37">
        <v>249318478985.99066</v>
      </c>
      <c r="BA208" s="37">
        <v>322853600000</v>
      </c>
      <c r="BB208" s="37">
        <v>202056266666.66666</v>
      </c>
      <c r="BC208" s="37">
        <v>261831200000</v>
      </c>
      <c r="BD208" s="37">
        <v>376224266666.66675</v>
      </c>
      <c r="BE208" s="37">
        <v>399419733333.33337</v>
      </c>
      <c r="BF208" s="37">
        <v>387643939066.66669</v>
      </c>
      <c r="BG208" s="37">
        <v>354541430160</v>
      </c>
      <c r="BH208" s="37">
        <v>218010394720</v>
      </c>
      <c r="BI208" s="37">
        <v>200860075466.66666</v>
      </c>
      <c r="BJ208" s="37">
        <v>239993341466.66666</v>
      </c>
      <c r="BK208" s="37">
        <v>313841774640</v>
      </c>
      <c r="BL208" s="37">
        <v>285711976243.73328</v>
      </c>
    </row>
    <row r="209" spans="1:64" hidden="1" x14ac:dyDescent="0.35">
      <c r="A209" s="37" t="s">
        <v>662</v>
      </c>
      <c r="B209" s="37" t="s">
        <v>663</v>
      </c>
      <c r="C209" s="37" t="s">
        <v>493</v>
      </c>
      <c r="D209" s="37" t="s">
        <v>494</v>
      </c>
      <c r="E209" s="37">
        <v>190333333.33333334</v>
      </c>
      <c r="F209" s="37">
        <v>189000000.00000003</v>
      </c>
      <c r="G209" s="37">
        <v>225333333.33333334</v>
      </c>
      <c r="H209" s="37">
        <v>262000000.00000003</v>
      </c>
      <c r="I209" s="37">
        <v>250333333.33333334</v>
      </c>
      <c r="J209" s="37">
        <v>239000000.00000003</v>
      </c>
      <c r="K209" s="37">
        <v>246666666.66666669</v>
      </c>
      <c r="L209" s="37">
        <v>282000000</v>
      </c>
      <c r="M209" s="37">
        <v>294333333.33333337</v>
      </c>
      <c r="N209" s="37">
        <v>336666666.66666669</v>
      </c>
      <c r="O209" s="37">
        <v>398333333.33333337</v>
      </c>
      <c r="P209" s="37">
        <v>415333333.33333337</v>
      </c>
      <c r="Q209" s="37">
        <v>461666666.66666669</v>
      </c>
      <c r="R209" s="37">
        <v>530333333.33333337</v>
      </c>
      <c r="S209" s="37">
        <v>584000000</v>
      </c>
      <c r="T209" s="37">
        <v>677000000</v>
      </c>
      <c r="U209" s="37">
        <v>783333333.33333325</v>
      </c>
      <c r="V209" s="37">
        <v>816000000</v>
      </c>
      <c r="W209" s="37">
        <v>607500000</v>
      </c>
      <c r="X209" s="37">
        <v>899250000</v>
      </c>
      <c r="Y209" s="37">
        <v>789333333.33333337</v>
      </c>
      <c r="Z209" s="37">
        <v>963500000.00000012</v>
      </c>
      <c r="AA209" s="37">
        <v>918000000</v>
      </c>
      <c r="AB209" s="37">
        <v>872230769.23076928</v>
      </c>
      <c r="AC209" s="37">
        <v>820571428.57142854</v>
      </c>
      <c r="AD209" s="37">
        <v>712799999.99999988</v>
      </c>
      <c r="AE209" s="37">
        <v>747500000</v>
      </c>
      <c r="AF209" s="37">
        <v>1113055555.5555553</v>
      </c>
      <c r="AG209" s="37">
        <v>584476190.47619057</v>
      </c>
      <c r="AH209" s="37">
        <v>816777777.77777779</v>
      </c>
      <c r="AI209" s="37">
        <v>498999999.99999994</v>
      </c>
      <c r="AJ209" s="37">
        <v>379500000</v>
      </c>
      <c r="AK209" s="37">
        <v>369020533.88090348</v>
      </c>
      <c r="AL209" s="37">
        <v>375733207.78405517</v>
      </c>
      <c r="AM209" s="37">
        <v>600118784.53038669</v>
      </c>
      <c r="AN209" s="37">
        <v>687264417.28352559</v>
      </c>
      <c r="AO209" s="37">
        <v>555550852.3720603</v>
      </c>
      <c r="AP209" s="37">
        <v>624215840.57879031</v>
      </c>
      <c r="AQ209" s="37">
        <v>754007519.92031872</v>
      </c>
      <c r="AR209" s="37">
        <v>831000039.59611952</v>
      </c>
      <c r="AS209" s="37">
        <v>1959294026.1356564</v>
      </c>
      <c r="AT209" s="37">
        <v>1502577773.4827986</v>
      </c>
      <c r="AU209" s="37">
        <v>2069337700.8089323</v>
      </c>
      <c r="AV209" s="37">
        <v>2616599317.955399</v>
      </c>
      <c r="AW209" s="37">
        <v>3810409600.2481484</v>
      </c>
      <c r="AX209" s="37">
        <v>5086917942.6131926</v>
      </c>
      <c r="AY209" s="37">
        <v>6832645406.401104</v>
      </c>
      <c r="AZ209" s="37">
        <v>10045701106.095928</v>
      </c>
      <c r="BA209" s="37">
        <v>13138471581.666826</v>
      </c>
      <c r="BB209" s="37">
        <v>7977568937.3519564</v>
      </c>
      <c r="BC209" s="37">
        <v>10577209838.585705</v>
      </c>
      <c r="BD209" s="37">
        <v>8291793796.0844145</v>
      </c>
      <c r="BE209" s="37">
        <v>4864665076.9564266</v>
      </c>
      <c r="BF209" s="37">
        <v>5103688110.4749079</v>
      </c>
      <c r="BG209" s="37">
        <v>5292192581.160778</v>
      </c>
      <c r="BH209" s="37">
        <v>6078941666.7728739</v>
      </c>
      <c r="BI209" s="37">
        <v>5088615985.7656212</v>
      </c>
      <c r="BJ209" s="37">
        <v>4398064359.4950113</v>
      </c>
      <c r="BK209" s="37">
        <v>2672753490.3213978</v>
      </c>
      <c r="BL209" s="37">
        <v>2387185846.1004224</v>
      </c>
    </row>
    <row r="210" spans="1:64" hidden="1" x14ac:dyDescent="0.35">
      <c r="A210" s="37" t="s">
        <v>268</v>
      </c>
      <c r="B210" s="37" t="s">
        <v>267</v>
      </c>
      <c r="C210" s="37" t="s">
        <v>493</v>
      </c>
      <c r="D210" s="37" t="s">
        <v>494</v>
      </c>
      <c r="E210" s="37">
        <v>168550127.89047948</v>
      </c>
      <c r="F210" s="37">
        <v>224220965.68457854</v>
      </c>
      <c r="G210" s="37">
        <v>220365435.07518512</v>
      </c>
      <c r="H210" s="37">
        <v>197692086.51976517</v>
      </c>
      <c r="I210" s="37">
        <v>207658218.39066726</v>
      </c>
      <c r="J210" s="37">
        <v>212163056.9974398</v>
      </c>
      <c r="K210" s="37">
        <v>231503660.36769697</v>
      </c>
      <c r="L210" s="37">
        <v>212961637.52344525</v>
      </c>
      <c r="M210" s="37">
        <v>258523833.07165766</v>
      </c>
      <c r="N210" s="37">
        <v>267008926.41436625</v>
      </c>
      <c r="O210" s="37">
        <v>304596799.68860728</v>
      </c>
      <c r="P210" s="37">
        <v>299524430.76104546</v>
      </c>
      <c r="Q210" s="37">
        <v>428828227.40218931</v>
      </c>
      <c r="R210" s="37">
        <v>458246864.6554656</v>
      </c>
      <c r="S210" s="37">
        <v>774649346.00171483</v>
      </c>
      <c r="T210" s="37">
        <v>889748165.26791418</v>
      </c>
      <c r="U210" s="37">
        <v>899071071.59012008</v>
      </c>
      <c r="V210" s="37">
        <v>1097890900.0490761</v>
      </c>
      <c r="W210" s="37">
        <v>856134406.13250971</v>
      </c>
      <c r="X210" s="37">
        <v>1122831404.6659107</v>
      </c>
      <c r="Y210" s="37">
        <v>1059910427.2464594</v>
      </c>
      <c r="Z210" s="37">
        <v>1275602378.0408823</v>
      </c>
      <c r="AA210" s="37">
        <v>1148751453.0690069</v>
      </c>
      <c r="AB210" s="37">
        <v>1235618658.0166376</v>
      </c>
      <c r="AC210" s="37">
        <v>1163901069.8884306</v>
      </c>
      <c r="AD210" s="37">
        <v>1043715297.2329415</v>
      </c>
      <c r="AE210" s="37">
        <v>1302687725.9890721</v>
      </c>
      <c r="AF210" s="37">
        <v>1355918432.8933847</v>
      </c>
      <c r="AG210" s="37">
        <v>1406835574.6821566</v>
      </c>
      <c r="AH210" s="37">
        <v>1521545352.5543442</v>
      </c>
      <c r="AI210" s="37">
        <v>1838986070.9432621</v>
      </c>
      <c r="AJ210" s="37">
        <v>1642175709.2790003</v>
      </c>
      <c r="AK210" s="37">
        <v>1698959248.4542401</v>
      </c>
      <c r="AL210" s="37">
        <v>1456846737.8813446</v>
      </c>
      <c r="AM210" s="37">
        <v>1558605413.6429319</v>
      </c>
      <c r="AN210" s="37">
        <v>1906401737.0385242</v>
      </c>
      <c r="AO210" s="37">
        <v>1730536159.1500695</v>
      </c>
      <c r="AP210" s="37">
        <v>1615744070.3590081</v>
      </c>
      <c r="AQ210" s="37">
        <v>1763790642.7270837</v>
      </c>
      <c r="AR210" s="37">
        <v>1827095461.727977</v>
      </c>
      <c r="AS210" s="37">
        <v>1654350828.2508838</v>
      </c>
      <c r="AT210" s="37">
        <v>1773819370.1967902</v>
      </c>
      <c r="AU210" s="37">
        <v>1927765449.2572472</v>
      </c>
      <c r="AV210" s="37">
        <v>2311722942.6757007</v>
      </c>
      <c r="AW210" s="37">
        <v>2759309509.5675664</v>
      </c>
      <c r="AX210" s="37">
        <v>2978080165.0374689</v>
      </c>
      <c r="AY210" s="37">
        <v>3036158353.3518806</v>
      </c>
      <c r="AZ210" s="37">
        <v>2871511233.4090323</v>
      </c>
      <c r="BA210" s="37">
        <v>3497613806.7146592</v>
      </c>
      <c r="BB210" s="37">
        <v>3116968874.3616662</v>
      </c>
      <c r="BC210" s="37">
        <v>3218800216.5748472</v>
      </c>
      <c r="BD210" s="37">
        <v>3792732561.9641099</v>
      </c>
      <c r="BE210" s="37">
        <v>3967114126.2971392</v>
      </c>
      <c r="BF210" s="37">
        <v>4209550908.7271986</v>
      </c>
      <c r="BG210" s="37">
        <v>4311504862.8141804</v>
      </c>
      <c r="BH210" s="37">
        <v>4030818402.2745147</v>
      </c>
      <c r="BI210" s="37">
        <v>4105254827.1565442</v>
      </c>
      <c r="BJ210" s="37">
        <v>4604564108.1899166</v>
      </c>
      <c r="BK210" s="37">
        <v>5347710355.5427933</v>
      </c>
      <c r="BL210" s="37">
        <v>5374064530.1078157</v>
      </c>
    </row>
    <row r="211" spans="1:64" hidden="1" x14ac:dyDescent="0.35">
      <c r="A211" s="37" t="s">
        <v>270</v>
      </c>
      <c r="B211" s="37" t="s">
        <v>269</v>
      </c>
      <c r="C211" s="37" t="s">
        <v>493</v>
      </c>
      <c r="D211" s="37" t="s">
        <v>494</v>
      </c>
      <c r="E211" s="37">
        <v>1147523846.8574417</v>
      </c>
      <c r="F211" s="37">
        <v>1089017378.805697</v>
      </c>
      <c r="G211" s="37">
        <v>1141219129.7530382</v>
      </c>
      <c r="H211" s="37">
        <v>1295243695.2828956</v>
      </c>
      <c r="I211" s="37">
        <v>1091630733.0458643</v>
      </c>
      <c r="J211" s="37">
        <v>1201130275.7088723</v>
      </c>
      <c r="K211" s="37">
        <v>1351659479.9425063</v>
      </c>
      <c r="L211" s="37">
        <v>1415000653.3385603</v>
      </c>
      <c r="M211" s="37">
        <v>1791552332.4186597</v>
      </c>
      <c r="N211" s="37">
        <v>2193159545.2763624</v>
      </c>
      <c r="O211" s="37">
        <v>2420456030.3149095</v>
      </c>
      <c r="P211" s="37">
        <v>2704396968.5090818</v>
      </c>
      <c r="Q211" s="37">
        <v>2904841511.7841806</v>
      </c>
      <c r="R211" s="37">
        <v>4373973333.333333</v>
      </c>
      <c r="S211" s="37">
        <v>7804712297.5502567</v>
      </c>
      <c r="T211" s="37">
        <v>7724978456.2353811</v>
      </c>
      <c r="U211" s="37">
        <v>9457765782.4821815</v>
      </c>
      <c r="V211" s="37">
        <v>10772340942.204952</v>
      </c>
      <c r="W211" s="37">
        <v>12436295810.44519</v>
      </c>
      <c r="X211" s="37">
        <v>17169305189.094107</v>
      </c>
      <c r="Y211" s="37">
        <v>24031178147.705322</v>
      </c>
      <c r="Z211" s="37">
        <v>28092845133.569962</v>
      </c>
      <c r="AA211" s="37">
        <v>29812562124.295929</v>
      </c>
      <c r="AB211" s="37">
        <v>29675560747.663551</v>
      </c>
      <c r="AC211" s="37">
        <v>30900662565.073353</v>
      </c>
      <c r="AD211" s="37">
        <v>29160517556.60775</v>
      </c>
      <c r="AE211" s="37">
        <v>27644243443.479843</v>
      </c>
      <c r="AF211" s="37">
        <v>34308211628.54781</v>
      </c>
      <c r="AG211" s="37">
        <v>46864672364.672371</v>
      </c>
      <c r="AH211" s="37">
        <v>54623086861.458954</v>
      </c>
      <c r="AI211" s="37">
        <v>64045069989.23243</v>
      </c>
      <c r="AJ211" s="37">
        <v>76631490593.342972</v>
      </c>
      <c r="AK211" s="37">
        <v>84308164518.109268</v>
      </c>
      <c r="AL211" s="37">
        <v>97965837356.108429</v>
      </c>
      <c r="AM211" s="37">
        <v>122469294225.48122</v>
      </c>
      <c r="AN211" s="37">
        <v>159044094821.50415</v>
      </c>
      <c r="AO211" s="37">
        <v>169137092198.58157</v>
      </c>
      <c r="AP211" s="37">
        <v>169507139008.62073</v>
      </c>
      <c r="AQ211" s="37">
        <v>142984165869.9809</v>
      </c>
      <c r="AR211" s="37">
        <v>152503834808.25955</v>
      </c>
      <c r="AS211" s="37">
        <v>180957134570.76566</v>
      </c>
      <c r="AT211" s="37">
        <v>164229725958.58682</v>
      </c>
      <c r="AU211" s="37">
        <v>170349156707.24896</v>
      </c>
      <c r="AV211" s="37">
        <v>197816209390.4259</v>
      </c>
      <c r="AW211" s="37">
        <v>246120399952.66833</v>
      </c>
      <c r="AX211" s="37">
        <v>287771208844.02783</v>
      </c>
      <c r="AY211" s="37">
        <v>338933161306.56427</v>
      </c>
      <c r="AZ211" s="37">
        <v>385007166080.55212</v>
      </c>
      <c r="BA211" s="37">
        <v>443359389356.13824</v>
      </c>
      <c r="BB211" s="37">
        <v>370529804056.37677</v>
      </c>
      <c r="BC211" s="37">
        <v>474820095342.86761</v>
      </c>
      <c r="BD211" s="37">
        <v>567998330418.19043</v>
      </c>
      <c r="BE211" s="37">
        <v>580494438665.27979</v>
      </c>
      <c r="BF211" s="37">
        <v>600013186286.26221</v>
      </c>
      <c r="BG211" s="37">
        <v>604367926761.89734</v>
      </c>
      <c r="BH211" s="37">
        <v>549431990107.65204</v>
      </c>
      <c r="BI211" s="37">
        <v>526075859572.92798</v>
      </c>
      <c r="BJ211" s="37">
        <v>583579115069.88196</v>
      </c>
      <c r="BK211" s="37">
        <v>663143979833.92639</v>
      </c>
      <c r="BL211" s="37">
        <v>645592728338.95325</v>
      </c>
    </row>
    <row r="212" spans="1:64" hidden="1" x14ac:dyDescent="0.35">
      <c r="A212" s="37" t="s">
        <v>272</v>
      </c>
      <c r="B212" s="37" t="s">
        <v>271</v>
      </c>
      <c r="C212" s="37" t="s">
        <v>493</v>
      </c>
      <c r="D212" s="37" t="s">
        <v>494</v>
      </c>
      <c r="Z212" s="37">
        <v>69064582.854516208</v>
      </c>
      <c r="AA212" s="37">
        <v>68170116.362887457</v>
      </c>
      <c r="AB212" s="37">
        <v>69388821.173602641</v>
      </c>
      <c r="AC212" s="37">
        <v>96333516.526654631</v>
      </c>
      <c r="AD212" s="37">
        <v>77120475.418692604</v>
      </c>
      <c r="AE212" s="37">
        <v>77289692.793568745</v>
      </c>
      <c r="AF212" s="37">
        <v>79718464.533519685</v>
      </c>
      <c r="AG212" s="37">
        <v>99447779.111644655</v>
      </c>
      <c r="AH212" s="37">
        <v>96284667.713239133</v>
      </c>
      <c r="AI212" s="37">
        <v>90912685.85890542</v>
      </c>
      <c r="AJ212" s="37">
        <v>107448062.47237366</v>
      </c>
      <c r="AK212" s="37">
        <v>128410914.92776886</v>
      </c>
      <c r="AL212" s="37">
        <v>158766508.76807728</v>
      </c>
      <c r="AM212" s="37">
        <v>170808774.38172209</v>
      </c>
      <c r="AN212" s="37">
        <v>188114742.06523973</v>
      </c>
      <c r="AO212" s="37">
        <v>194537909.37640196</v>
      </c>
      <c r="AP212" s="37">
        <v>219591595.14649308</v>
      </c>
      <c r="AQ212" s="37">
        <v>170508347.86942437</v>
      </c>
      <c r="AR212" s="37">
        <v>172092350.30280486</v>
      </c>
      <c r="AS212" s="37">
        <v>104816365.02977067</v>
      </c>
      <c r="AT212" s="37">
        <v>66123531.640773028</v>
      </c>
      <c r="AU212" s="37">
        <v>68560336.652441919</v>
      </c>
      <c r="AV212" s="37">
        <v>87864213.485391498</v>
      </c>
      <c r="AW212" s="37">
        <v>116023354.30945796</v>
      </c>
      <c r="AX212" s="37">
        <v>141024449.19587249</v>
      </c>
      <c r="AY212" s="37">
        <v>165043695.38077408</v>
      </c>
      <c r="AZ212" s="37">
        <v>214943805.54103503</v>
      </c>
      <c r="BA212" s="37">
        <v>269474180.10041428</v>
      </c>
      <c r="BB212" s="37">
        <v>234921787.70949721</v>
      </c>
      <c r="BC212" s="37">
        <v>336043276.0865522</v>
      </c>
      <c r="BD212" s="37">
        <v>541987358.17203879</v>
      </c>
      <c r="BE212" s="37">
        <v>635199994.56167066</v>
      </c>
      <c r="BF212" s="37">
        <v>598000000.00000012</v>
      </c>
      <c r="BG212" s="37">
        <v>595075929.114748</v>
      </c>
      <c r="BH212" s="37">
        <v>520455557.38057035</v>
      </c>
    </row>
    <row r="213" spans="1:64" hidden="1" x14ac:dyDescent="0.35">
      <c r="A213" s="37" t="s">
        <v>274</v>
      </c>
      <c r="B213" s="37" t="s">
        <v>273</v>
      </c>
      <c r="C213" s="37" t="s">
        <v>493</v>
      </c>
      <c r="D213" s="37" t="s">
        <v>494</v>
      </c>
      <c r="I213" s="37">
        <v>108122255.12872788</v>
      </c>
      <c r="J213" s="37">
        <v>103739958.50401661</v>
      </c>
      <c r="K213" s="37">
        <v>104299958.28001669</v>
      </c>
      <c r="L213" s="37">
        <v>94448134.304142311</v>
      </c>
      <c r="M213" s="37">
        <v>78120031.248012498</v>
      </c>
      <c r="N213" s="37">
        <v>112920045.16801806</v>
      </c>
      <c r="O213" s="37">
        <v>134760053.90402156</v>
      </c>
      <c r="P213" s="37">
        <v>131184001.81009851</v>
      </c>
      <c r="Q213" s="37">
        <v>129248659.43540187</v>
      </c>
      <c r="R213" s="37">
        <v>141729814.22002053</v>
      </c>
      <c r="S213" s="37">
        <v>156290000.3623777</v>
      </c>
      <c r="T213" s="37">
        <v>170571070.173071</v>
      </c>
      <c r="U213" s="37">
        <v>128140613.20585169</v>
      </c>
      <c r="V213" s="37">
        <v>136415176.62450939</v>
      </c>
      <c r="W213" s="37">
        <v>190441625.91687045</v>
      </c>
      <c r="X213" s="37">
        <v>220819890.81998548</v>
      </c>
      <c r="Y213" s="37">
        <v>251666984.18746424</v>
      </c>
      <c r="Z213" s="37">
        <v>256578379.77741352</v>
      </c>
      <c r="AA213" s="37">
        <v>204093165.94679692</v>
      </c>
      <c r="AB213" s="37">
        <v>110166389.96886487</v>
      </c>
      <c r="AC213" s="37">
        <v>115540150.20219527</v>
      </c>
      <c r="AD213" s="37">
        <v>127012171.1817825</v>
      </c>
      <c r="AE213" s="37">
        <v>58414118.816803388</v>
      </c>
      <c r="AF213" s="37">
        <v>224167528.00923759</v>
      </c>
      <c r="AG213" s="37">
        <v>303069450.08304107</v>
      </c>
      <c r="AH213" s="37">
        <v>223145475.06394929</v>
      </c>
      <c r="AI213" s="37">
        <v>225361107.66470096</v>
      </c>
      <c r="AJ213" s="37">
        <v>243739338.71056211</v>
      </c>
      <c r="AK213" s="37">
        <v>214817781.33760515</v>
      </c>
      <c r="AL213" s="37">
        <v>186687224.66960353</v>
      </c>
      <c r="AM213" s="37">
        <v>269120504.51678878</v>
      </c>
      <c r="AN213" s="37">
        <v>161860434.32203388</v>
      </c>
      <c r="AO213" s="37">
        <v>164289127.83751494</v>
      </c>
      <c r="AP213" s="37">
        <v>112226184.41161488</v>
      </c>
      <c r="AQ213" s="37">
        <v>94546559.222307503</v>
      </c>
      <c r="AR213" s="37">
        <v>92561800.243875399</v>
      </c>
      <c r="AS213" s="37">
        <v>115314755.50881889</v>
      </c>
      <c r="AT213" s="37">
        <v>85492032.323842585</v>
      </c>
      <c r="AU213" s="37">
        <v>107153406.38399237</v>
      </c>
      <c r="AV213" s="37">
        <v>192923463.52059287</v>
      </c>
      <c r="AW213" s="37">
        <v>238584015.10383892</v>
      </c>
      <c r="AX213" s="37">
        <v>290042436.85301095</v>
      </c>
      <c r="AY213" s="37">
        <v>317931420.72012198</v>
      </c>
      <c r="AZ213" s="37">
        <v>336802821.45252067</v>
      </c>
      <c r="BA213" s="37">
        <v>338717766.50975424</v>
      </c>
      <c r="BB213" s="37">
        <v>331270804.71992081</v>
      </c>
      <c r="BC213" s="37">
        <v>432978661.22854263</v>
      </c>
      <c r="BD213" s="37">
        <v>478655062.61539435</v>
      </c>
      <c r="BE213" s="37">
        <v>1251015326.4787579</v>
      </c>
      <c r="BF213" s="37">
        <v>1408534692.4826827</v>
      </c>
      <c r="BG213" s="37">
        <v>1542664519.0920503</v>
      </c>
      <c r="BH213" s="37">
        <v>816852288.77068555</v>
      </c>
      <c r="BI213" s="37">
        <v>915541736.2718606</v>
      </c>
      <c r="BJ213" s="37">
        <v>974210447.75791967</v>
      </c>
      <c r="BK213" s="37">
        <v>713559228.92889738</v>
      </c>
    </row>
    <row r="214" spans="1:64" hidden="1" x14ac:dyDescent="0.35">
      <c r="A214" s="37" t="s">
        <v>276</v>
      </c>
      <c r="B214" s="37" t="s">
        <v>275</v>
      </c>
      <c r="C214" s="37" t="s">
        <v>493</v>
      </c>
      <c r="D214" s="37" t="s">
        <v>494</v>
      </c>
      <c r="J214" s="37">
        <v>231600000</v>
      </c>
      <c r="K214" s="37">
        <v>229240000</v>
      </c>
      <c r="L214" s="37">
        <v>250280000</v>
      </c>
      <c r="M214" s="37">
        <v>255960000</v>
      </c>
      <c r="N214" s="37">
        <v>243320000</v>
      </c>
      <c r="O214" s="37">
        <v>281360000</v>
      </c>
      <c r="P214" s="37">
        <v>292160000</v>
      </c>
      <c r="Q214" s="37">
        <v>367680000</v>
      </c>
      <c r="R214" s="37">
        <v>432120000</v>
      </c>
      <c r="S214" s="37">
        <v>540040000</v>
      </c>
      <c r="T214" s="37">
        <v>622640000</v>
      </c>
      <c r="U214" s="37">
        <v>827560000</v>
      </c>
      <c r="V214" s="37">
        <v>1122680000</v>
      </c>
      <c r="W214" s="37">
        <v>946719900</v>
      </c>
      <c r="X214" s="37">
        <v>1280560000</v>
      </c>
      <c r="Y214" s="37">
        <v>1220920000</v>
      </c>
      <c r="Z214" s="37">
        <v>917000000</v>
      </c>
      <c r="AA214" s="37">
        <v>774247000</v>
      </c>
      <c r="AB214" s="37">
        <v>858652600</v>
      </c>
      <c r="AC214" s="37">
        <v>796567700</v>
      </c>
      <c r="AD214" s="37">
        <v>848385400</v>
      </c>
      <c r="AE214" s="37">
        <v>930400000</v>
      </c>
      <c r="AF214" s="37">
        <v>751724100</v>
      </c>
      <c r="AG214" s="37">
        <v>662448600</v>
      </c>
      <c r="AH214" s="37">
        <v>578784600</v>
      </c>
      <c r="AI214" s="37">
        <v>891100175.39536703</v>
      </c>
      <c r="AJ214" s="37">
        <v>904756600</v>
      </c>
      <c r="AK214" s="37">
        <v>937870800</v>
      </c>
      <c r="AL214" s="37">
        <v>1294122000</v>
      </c>
      <c r="AM214" s="37">
        <v>1529942400</v>
      </c>
      <c r="AN214" s="37">
        <v>1923081200</v>
      </c>
      <c r="AO214" s="37">
        <v>2026644400</v>
      </c>
      <c r="AP214" s="37">
        <v>2659875600</v>
      </c>
      <c r="AQ214" s="37">
        <v>2667080400</v>
      </c>
      <c r="AR214" s="37">
        <v>2752938000</v>
      </c>
      <c r="AS214" s="37">
        <v>3161574400</v>
      </c>
      <c r="AT214" s="37">
        <v>3071774700</v>
      </c>
      <c r="AU214" s="37">
        <v>3231026200</v>
      </c>
      <c r="AV214" s="37">
        <v>3433269900</v>
      </c>
      <c r="AW214" s="37">
        <v>3555578400</v>
      </c>
      <c r="AX214" s="37">
        <v>3713680000</v>
      </c>
      <c r="AY214" s="37">
        <v>4150319999.9999995</v>
      </c>
      <c r="AZ214" s="37">
        <v>4349400000</v>
      </c>
      <c r="BA214" s="37">
        <v>4809800000</v>
      </c>
      <c r="BB214" s="37">
        <v>4215800000</v>
      </c>
      <c r="BC214" s="37">
        <v>4971100000</v>
      </c>
      <c r="BD214" s="37">
        <v>5878600000</v>
      </c>
      <c r="BE214" s="37">
        <v>6110260000</v>
      </c>
      <c r="BF214" s="37">
        <v>6536780000</v>
      </c>
      <c r="BG214" s="37">
        <v>6677030000</v>
      </c>
      <c r="BH214" s="37">
        <v>6911040000</v>
      </c>
      <c r="BI214" s="37">
        <v>6884530000</v>
      </c>
      <c r="BJ214" s="37">
        <v>7251410000</v>
      </c>
      <c r="BK214" s="37">
        <v>7517170000</v>
      </c>
      <c r="BL214" s="37">
        <v>7982940000</v>
      </c>
    </row>
    <row r="215" spans="1:64" hidden="1" x14ac:dyDescent="0.35">
      <c r="A215" s="37" t="s">
        <v>664</v>
      </c>
      <c r="B215" s="37" t="s">
        <v>665</v>
      </c>
      <c r="C215" s="37" t="s">
        <v>493</v>
      </c>
      <c r="D215" s="37" t="s">
        <v>494</v>
      </c>
      <c r="BH215" s="37">
        <v>2476172231.7079773</v>
      </c>
      <c r="BI215" s="37">
        <v>2541293662.1411448</v>
      </c>
      <c r="BJ215" s="37">
        <v>2580002750.610043</v>
      </c>
    </row>
    <row r="216" spans="1:64" hidden="1" x14ac:dyDescent="0.35">
      <c r="A216" s="37" t="s">
        <v>666</v>
      </c>
      <c r="B216" s="37" t="s">
        <v>667</v>
      </c>
      <c r="C216" s="37" t="s">
        <v>493</v>
      </c>
      <c r="D216" s="37" t="s">
        <v>494</v>
      </c>
      <c r="E216" s="37">
        <v>22945943.781622484</v>
      </c>
      <c r="F216" s="37">
        <v>30659933.976026412</v>
      </c>
      <c r="G216" s="37">
        <v>26039938.064024772</v>
      </c>
      <c r="H216" s="37">
        <v>34299919.080032371</v>
      </c>
      <c r="I216" s="37">
        <v>36679918.128032751</v>
      </c>
      <c r="J216" s="37">
        <v>41803776.057343654</v>
      </c>
      <c r="K216" s="37">
        <v>38499782.441305354</v>
      </c>
      <c r="L216" s="37">
        <v>37099777.40133559</v>
      </c>
      <c r="M216" s="37">
        <v>42699730.361617833</v>
      </c>
      <c r="N216" s="37">
        <v>48985714.285714276</v>
      </c>
      <c r="O216" s="37">
        <v>37142857.142857142</v>
      </c>
      <c r="P216" s="37">
        <v>43907626.181858994</v>
      </c>
      <c r="Q216" s="37">
        <v>65615119.554161116</v>
      </c>
      <c r="R216" s="37">
        <v>70524571.519541502</v>
      </c>
      <c r="S216" s="37">
        <v>81652120.095313728</v>
      </c>
      <c r="T216" s="37">
        <v>88594086.735504389</v>
      </c>
      <c r="U216" s="37">
        <v>81000763.780778393</v>
      </c>
      <c r="V216" s="37">
        <v>101014492.75362319</v>
      </c>
      <c r="W216" s="37">
        <v>145994475.13812155</v>
      </c>
      <c r="X216" s="37">
        <v>143504008.39895013</v>
      </c>
      <c r="Y216" s="37">
        <v>200271074.38935411</v>
      </c>
      <c r="Z216" s="37">
        <v>173525712.1116043</v>
      </c>
      <c r="AA216" s="37">
        <v>201101592.52853686</v>
      </c>
      <c r="AB216" s="37">
        <v>173400620.33160272</v>
      </c>
      <c r="AC216" s="37">
        <v>115004196.81752634</v>
      </c>
      <c r="AD216" s="37">
        <v>55477537.078651682</v>
      </c>
      <c r="AE216" s="37">
        <v>64782760.645111501</v>
      </c>
      <c r="AF216" s="37">
        <v>67562031.216581553</v>
      </c>
      <c r="AG216" s="37">
        <v>50072045.817942433</v>
      </c>
      <c r="AH216" s="37">
        <v>83929436.051233992</v>
      </c>
      <c r="AI216" s="37">
        <v>89748800.177208662</v>
      </c>
    </row>
    <row r="217" spans="1:64" hidden="1" x14ac:dyDescent="0.35">
      <c r="A217" s="37" t="s">
        <v>668</v>
      </c>
      <c r="B217" s="37" t="s">
        <v>669</v>
      </c>
      <c r="C217" s="37" t="s">
        <v>493</v>
      </c>
      <c r="D217" s="37" t="s">
        <v>494</v>
      </c>
      <c r="AN217" s="37">
        <v>869519774.01129937</v>
      </c>
      <c r="AO217" s="37">
        <v>2447299813.7802601</v>
      </c>
      <c r="AP217" s="37">
        <v>3472726350.1513791</v>
      </c>
      <c r="AQ217" s="37">
        <v>3643547872.5525384</v>
      </c>
      <c r="AR217" s="37">
        <v>2082768083.0081892</v>
      </c>
      <c r="AS217" s="37">
        <v>603908121.31229031</v>
      </c>
      <c r="AT217" s="37">
        <v>2681201308.5511632</v>
      </c>
      <c r="AU217" s="37">
        <v>3440309759.729682</v>
      </c>
      <c r="AV217" s="37">
        <v>5203770400.1361456</v>
      </c>
      <c r="AW217" s="37">
        <v>6571204184.8945045</v>
      </c>
      <c r="AX217" s="37">
        <v>7741608183.0146074</v>
      </c>
      <c r="AY217" s="37">
        <v>9563351691.3939533</v>
      </c>
      <c r="AZ217" s="37">
        <v>11781287690.2153</v>
      </c>
      <c r="BA217" s="37">
        <v>14845675522.894291</v>
      </c>
      <c r="BB217" s="37">
        <v>11899419359.993843</v>
      </c>
      <c r="BC217" s="37">
        <v>13489123093.212435</v>
      </c>
      <c r="BD217" s="37">
        <v>16256082494.470461</v>
      </c>
      <c r="BE217" s="37">
        <v>15524118113.109316</v>
      </c>
      <c r="BF217" s="37">
        <v>19285832719.774445</v>
      </c>
      <c r="BG217" s="37">
        <v>19802613644.20459</v>
      </c>
      <c r="BH217" s="37">
        <v>17941275454.593914</v>
      </c>
      <c r="BI217" s="37">
        <v>19752651694.541325</v>
      </c>
      <c r="BJ217" s="37">
        <v>22298810585.482964</v>
      </c>
      <c r="BK217" s="37">
        <v>25691032002.962811</v>
      </c>
      <c r="BL217" s="37">
        <v>26705426908.985878</v>
      </c>
    </row>
    <row r="218" spans="1:64" hidden="1" x14ac:dyDescent="0.35">
      <c r="A218" s="37" t="s">
        <v>670</v>
      </c>
      <c r="B218" s="37" t="s">
        <v>671</v>
      </c>
      <c r="C218" s="37" t="s">
        <v>493</v>
      </c>
      <c r="D218" s="37" t="s">
        <v>494</v>
      </c>
      <c r="E218" s="37">
        <v>6023337890.4892683</v>
      </c>
      <c r="F218" s="37">
        <v>6432185133.5075169</v>
      </c>
      <c r="G218" s="37">
        <v>6774190428.8608952</v>
      </c>
      <c r="H218" s="37">
        <v>7311330518.7034912</v>
      </c>
      <c r="I218" s="37">
        <v>8008159407.0068769</v>
      </c>
      <c r="J218" s="37">
        <v>8400878917.1840696</v>
      </c>
      <c r="K218" s="37">
        <v>8970937525.7900429</v>
      </c>
      <c r="L218" s="37">
        <v>9281498461.049696</v>
      </c>
      <c r="M218" s="37">
        <v>10197671004.763369</v>
      </c>
      <c r="N218" s="37">
        <v>11001307855.054001</v>
      </c>
      <c r="O218" s="37">
        <v>12064137684.978121</v>
      </c>
      <c r="P218" s="37">
        <v>12631436613.128195</v>
      </c>
      <c r="Q218" s="37">
        <v>15147384919.523481</v>
      </c>
      <c r="R218" s="37">
        <v>20668010235.925644</v>
      </c>
      <c r="S218" s="37">
        <v>32759369171.705673</v>
      </c>
      <c r="T218" s="37">
        <v>32161898575.711697</v>
      </c>
      <c r="U218" s="37">
        <v>35215930925.228294</v>
      </c>
      <c r="V218" s="37">
        <v>43174010591.784966</v>
      </c>
      <c r="W218" s="37">
        <v>45350476762.670303</v>
      </c>
      <c r="X218" s="37">
        <v>60931508001.849274</v>
      </c>
      <c r="Y218" s="37">
        <v>85916450139.635422</v>
      </c>
      <c r="Z218" s="37">
        <v>71712390095.134262</v>
      </c>
      <c r="AA218" s="37">
        <v>60758793696.723175</v>
      </c>
      <c r="AB218" s="37">
        <v>55628417232.159782</v>
      </c>
      <c r="AC218" s="37">
        <v>54331119660.1819</v>
      </c>
      <c r="AD218" s="37">
        <v>53287317930.314552</v>
      </c>
      <c r="AE218" s="37">
        <v>53989424405.066742</v>
      </c>
      <c r="AF218" s="37">
        <v>67780263135.029099</v>
      </c>
      <c r="AG218" s="37">
        <v>67674449543.012337</v>
      </c>
      <c r="AH218" s="37">
        <v>74732959841.209244</v>
      </c>
      <c r="AI218" s="37">
        <v>80298898841.591064</v>
      </c>
      <c r="AJ218" s="37">
        <v>79216127322.734344</v>
      </c>
      <c r="AK218" s="37">
        <v>80294830219.793335</v>
      </c>
      <c r="AL218" s="37">
        <v>73564052285.312164</v>
      </c>
      <c r="AM218" s="37">
        <v>76815421230.913528</v>
      </c>
      <c r="AN218" s="37">
        <v>95501024041.496078</v>
      </c>
      <c r="AO218" s="37">
        <v>101555761387.06294</v>
      </c>
      <c r="AP218" s="37">
        <v>107330328797.66376</v>
      </c>
      <c r="AQ218" s="37">
        <v>95663865552.756363</v>
      </c>
      <c r="AR218" s="37">
        <v>98517529123.937317</v>
      </c>
      <c r="AS218" s="37">
        <v>120473506453.72174</v>
      </c>
      <c r="AT218" s="37">
        <v>111460034324.90359</v>
      </c>
      <c r="AU218" s="37">
        <v>120876380563.38489</v>
      </c>
      <c r="AV218" s="37">
        <v>147774094201.48618</v>
      </c>
      <c r="AW218" s="37">
        <v>177891265163.02466</v>
      </c>
      <c r="AX218" s="37">
        <v>222878494229.29565</v>
      </c>
      <c r="AY218" s="37">
        <v>292681256779.84528</v>
      </c>
      <c r="AZ218" s="37">
        <v>329439981423.5235</v>
      </c>
      <c r="BA218" s="37">
        <v>414625945634.82129</v>
      </c>
      <c r="BB218" s="37">
        <v>311375057410.43439</v>
      </c>
      <c r="BC218" s="37">
        <v>418080296124.3974</v>
      </c>
      <c r="BD218" s="37">
        <v>522776657468.86176</v>
      </c>
      <c r="BE218" s="37">
        <v>530432925102.9054</v>
      </c>
      <c r="BF218" s="37">
        <v>473524105337.52765</v>
      </c>
      <c r="BG218" s="37">
        <v>484134731056.56946</v>
      </c>
      <c r="BH218" s="37">
        <v>351698214256.98413</v>
      </c>
      <c r="BI218" s="37">
        <v>319872385177.59888</v>
      </c>
      <c r="BJ218" s="37">
        <v>377483113641.74554</v>
      </c>
      <c r="BK218" s="37">
        <v>424314704285.86755</v>
      </c>
    </row>
    <row r="219" spans="1:64" hidden="1" x14ac:dyDescent="0.35">
      <c r="A219" s="37" t="s">
        <v>672</v>
      </c>
      <c r="B219" s="37" t="s">
        <v>673</v>
      </c>
      <c r="C219" s="37" t="s">
        <v>493</v>
      </c>
      <c r="D219" s="37" t="s">
        <v>494</v>
      </c>
      <c r="BA219" s="37">
        <v>9630874288.7199345</v>
      </c>
      <c r="BB219" s="37">
        <v>7377203307.6456833</v>
      </c>
      <c r="BC219" s="37">
        <v>8970707666.2761936</v>
      </c>
      <c r="BD219" s="37">
        <v>9850171395.1154232</v>
      </c>
      <c r="BE219" s="37">
        <v>5110494406.7796612</v>
      </c>
      <c r="BF219" s="37">
        <v>1794877728.8135593</v>
      </c>
      <c r="BG219" s="37">
        <v>5360319322.0338984</v>
      </c>
      <c r="BH219" s="37">
        <v>4397355862.6047392</v>
      </c>
    </row>
    <row r="220" spans="1:64" hidden="1" x14ac:dyDescent="0.35">
      <c r="A220" s="37" t="s">
        <v>674</v>
      </c>
      <c r="B220" s="37" t="s">
        <v>675</v>
      </c>
      <c r="C220" s="37" t="s">
        <v>493</v>
      </c>
      <c r="D220" s="37" t="s">
        <v>494</v>
      </c>
      <c r="E220" s="37">
        <v>6069153520.6370621</v>
      </c>
      <c r="F220" s="37">
        <v>6481110599.8314638</v>
      </c>
      <c r="G220" s="37">
        <v>6825717307.9571943</v>
      </c>
      <c r="H220" s="37">
        <v>7366943074.5692472</v>
      </c>
      <c r="I220" s="37">
        <v>8069072288.9050207</v>
      </c>
      <c r="J220" s="37">
        <v>8464778962.0402336</v>
      </c>
      <c r="K220" s="37">
        <v>9039173637.2672882</v>
      </c>
      <c r="L220" s="37">
        <v>9352096808.4178886</v>
      </c>
      <c r="M220" s="37">
        <v>10275238083.286526</v>
      </c>
      <c r="N220" s="37">
        <v>11084987678.599182</v>
      </c>
      <c r="O220" s="37">
        <v>12155901766.66773</v>
      </c>
      <c r="P220" s="37">
        <v>12727515770.337046</v>
      </c>
      <c r="Q220" s="37">
        <v>15262601265.973991</v>
      </c>
      <c r="R220" s="37">
        <v>20825218403.568886</v>
      </c>
      <c r="S220" s="37">
        <v>33008548475.462784</v>
      </c>
      <c r="T220" s="37">
        <v>32406533307.613792</v>
      </c>
      <c r="U220" s="37">
        <v>35483795703.182724</v>
      </c>
      <c r="V220" s="37">
        <v>43457535127.059731</v>
      </c>
      <c r="W220" s="37">
        <v>45673609728.586624</v>
      </c>
      <c r="X220" s="37">
        <v>61276046976.158119</v>
      </c>
      <c r="Y220" s="37">
        <v>86202213285.037399</v>
      </c>
      <c r="Z220" s="37">
        <v>71984063566.583237</v>
      </c>
      <c r="AA220" s="37">
        <v>61082624239.053246</v>
      </c>
      <c r="AB220" s="37">
        <v>55985282846.190758</v>
      </c>
      <c r="AC220" s="37">
        <v>54698871887.169014</v>
      </c>
      <c r="AD220" s="37">
        <v>53748650083.282242</v>
      </c>
      <c r="AE220" s="37">
        <v>54814332645.372696</v>
      </c>
      <c r="AF220" s="37">
        <v>68939622420.95546</v>
      </c>
      <c r="AG220" s="37">
        <v>69048337603.212601</v>
      </c>
      <c r="AH220" s="37">
        <v>76098094927.982834</v>
      </c>
      <c r="AI220" s="37">
        <v>82053798368.729675</v>
      </c>
      <c r="AJ220" s="37">
        <v>81034775029.404007</v>
      </c>
      <c r="AK220" s="37">
        <v>82265563091.932175</v>
      </c>
      <c r="AL220" s="37">
        <v>75556180416.232147</v>
      </c>
      <c r="AM220" s="37">
        <v>78932386503.154739</v>
      </c>
      <c r="AN220" s="37">
        <v>97961434621.556625</v>
      </c>
      <c r="AO220" s="37">
        <v>104603452686.0072</v>
      </c>
      <c r="AP220" s="37">
        <v>110053497188.68289</v>
      </c>
      <c r="AQ220" s="37">
        <v>98628151204.627197</v>
      </c>
      <c r="AR220" s="37">
        <v>101535715763.51488</v>
      </c>
      <c r="AS220" s="37">
        <v>123872455411.041</v>
      </c>
      <c r="AT220" s="37">
        <v>115237800500.68127</v>
      </c>
      <c r="AU220" s="37">
        <v>124502005408.45062</v>
      </c>
      <c r="AV220" s="37">
        <v>151752216674.42627</v>
      </c>
      <c r="AW220" s="37">
        <v>182095483124.06555</v>
      </c>
      <c r="AX220" s="37">
        <v>227479713697.0845</v>
      </c>
      <c r="AY220" s="37">
        <v>297681090004.92462</v>
      </c>
      <c r="AZ220" s="37">
        <v>334965373740.87781</v>
      </c>
      <c r="BA220" s="37">
        <v>420728377368.12463</v>
      </c>
      <c r="BB220" s="37">
        <v>316661845391.63287</v>
      </c>
      <c r="BC220" s="37">
        <v>424134890200.68713</v>
      </c>
      <c r="BD220" s="37">
        <v>529838238406.13245</v>
      </c>
      <c r="BE220" s="37">
        <v>537763129873.57098</v>
      </c>
      <c r="BF220" s="37">
        <v>480603705311.41901</v>
      </c>
      <c r="BG220" s="37">
        <v>491571513748.77374</v>
      </c>
      <c r="BH220" s="37">
        <v>358412984114.13116</v>
      </c>
      <c r="BI220" s="37">
        <v>326444515795.85309</v>
      </c>
      <c r="BJ220" s="37">
        <v>384461874935.96637</v>
      </c>
      <c r="BK220" s="37">
        <v>431404092932.81989</v>
      </c>
    </row>
    <row r="221" spans="1:64" hidden="1" x14ac:dyDescent="0.35">
      <c r="A221" s="37" t="s">
        <v>676</v>
      </c>
      <c r="B221" s="37" t="s">
        <v>677</v>
      </c>
      <c r="C221" s="37" t="s">
        <v>493</v>
      </c>
      <c r="D221" s="37" t="s">
        <v>494</v>
      </c>
      <c r="AM221" s="37">
        <v>46353757029.06163</v>
      </c>
      <c r="AN221" s="37">
        <v>56439103587.043907</v>
      </c>
      <c r="AO221" s="37">
        <v>60268079488.830841</v>
      </c>
      <c r="AP221" s="37">
        <v>63002693194.398209</v>
      </c>
      <c r="AQ221" s="37">
        <v>59843804061.260918</v>
      </c>
      <c r="AR221" s="37">
        <v>67210770921.436501</v>
      </c>
      <c r="AS221" s="37">
        <v>78807536376.175552</v>
      </c>
      <c r="AT221" s="37">
        <v>75712807000.423996</v>
      </c>
      <c r="AU221" s="37">
        <v>78500102442.188583</v>
      </c>
      <c r="AV221" s="37">
        <v>92755227661.404388</v>
      </c>
      <c r="AW221" s="37">
        <v>113679511111.12277</v>
      </c>
      <c r="AX221" s="37">
        <v>137818598400.02832</v>
      </c>
      <c r="AY221" s="37">
        <v>162147555223.62323</v>
      </c>
      <c r="AZ221" s="37">
        <v>195872922947.84427</v>
      </c>
      <c r="BA221" s="37">
        <v>246489742118.75534</v>
      </c>
      <c r="BB221" s="37">
        <v>187933007037.95868</v>
      </c>
      <c r="BC221" s="37">
        <v>239088967931.01071</v>
      </c>
      <c r="BD221" s="37">
        <v>327231409409.02216</v>
      </c>
      <c r="BE221" s="37">
        <v>352369681138.68945</v>
      </c>
      <c r="BF221" s="37">
        <v>359488160992.2981</v>
      </c>
      <c r="BG221" s="37">
        <v>354172448844.35071</v>
      </c>
      <c r="BH221" s="37">
        <v>268076247188.92957</v>
      </c>
      <c r="BI221" s="37">
        <v>245106687600.64209</v>
      </c>
      <c r="BJ221" s="37">
        <v>276551826465.18073</v>
      </c>
      <c r="BK221" s="37">
        <v>314715651388.95569</v>
      </c>
      <c r="BL221" s="37">
        <v>295668056389.01123</v>
      </c>
    </row>
    <row r="222" spans="1:64" hidden="1" x14ac:dyDescent="0.35">
      <c r="A222" s="37" t="s">
        <v>678</v>
      </c>
      <c r="B222" s="37" t="s">
        <v>679</v>
      </c>
      <c r="C222" s="37" t="s">
        <v>493</v>
      </c>
      <c r="D222" s="37" t="s">
        <v>494</v>
      </c>
    </row>
    <row r="223" spans="1:64" hidden="1" x14ac:dyDescent="0.35">
      <c r="A223" s="37" t="s">
        <v>278</v>
      </c>
      <c r="B223" s="37" t="s">
        <v>277</v>
      </c>
      <c r="C223" s="37" t="s">
        <v>493</v>
      </c>
      <c r="D223" s="37" t="s">
        <v>494</v>
      </c>
      <c r="AY223" s="37">
        <v>1385355541.7866383</v>
      </c>
      <c r="AZ223" s="37">
        <v>1589435336.9763205</v>
      </c>
      <c r="BA223" s="37">
        <v>2010564663.0236793</v>
      </c>
      <c r="BB223" s="37">
        <v>1710018214.9362476</v>
      </c>
      <c r="BC223" s="37">
        <v>2295476069.0609746</v>
      </c>
    </row>
    <row r="224" spans="1:64" hidden="1" x14ac:dyDescent="0.35">
      <c r="A224" s="37" t="s">
        <v>280</v>
      </c>
      <c r="B224" s="37" t="s">
        <v>279</v>
      </c>
      <c r="C224" s="37" t="s">
        <v>493</v>
      </c>
      <c r="D224" s="37" t="s">
        <v>494</v>
      </c>
      <c r="AI224" s="37">
        <v>3035596114.7790756</v>
      </c>
      <c r="AJ224" s="37">
        <v>5934465323.2785263</v>
      </c>
      <c r="AK224" s="37">
        <v>9799242075.3008156</v>
      </c>
      <c r="AL224" s="37">
        <v>8665772194.8934174</v>
      </c>
      <c r="AM224" s="37">
        <v>11155008779.214617</v>
      </c>
      <c r="AN224" s="37">
        <v>13934637908.496733</v>
      </c>
      <c r="AO224" s="37">
        <v>13765020278.833967</v>
      </c>
      <c r="AP224" s="37">
        <v>14852919451.682337</v>
      </c>
      <c r="AQ224" s="37">
        <v>13589532386.172949</v>
      </c>
      <c r="AR224" s="37">
        <v>14114444917.962923</v>
      </c>
      <c r="AS224" s="37">
        <v>15520010134.512623</v>
      </c>
      <c r="AT224" s="37">
        <v>17565070246.085011</v>
      </c>
      <c r="AU224" s="37">
        <v>20013929041.972519</v>
      </c>
      <c r="AV224" s="37">
        <v>29182816027.088036</v>
      </c>
      <c r="AW224" s="37">
        <v>39585649366.774277</v>
      </c>
      <c r="AX224" s="37">
        <v>45394964556.647179</v>
      </c>
      <c r="AY224" s="37">
        <v>57443155187.554886</v>
      </c>
      <c r="AZ224" s="37">
        <v>72086157952.36792</v>
      </c>
      <c r="BA224" s="37">
        <v>80524297641.716721</v>
      </c>
      <c r="BB224" s="37">
        <v>60583638510.697418</v>
      </c>
      <c r="BC224" s="37">
        <v>69727530607.619736</v>
      </c>
      <c r="BD224" s="37">
        <v>84162728632.680099</v>
      </c>
      <c r="BE224" s="37">
        <v>85952964123.771774</v>
      </c>
      <c r="BF224" s="37">
        <v>92420771966.52356</v>
      </c>
      <c r="BG224" s="37">
        <v>92590193818.997467</v>
      </c>
      <c r="BH224" s="37">
        <v>81400844579.194977</v>
      </c>
      <c r="BI224" s="37">
        <v>84017898919.709595</v>
      </c>
      <c r="BJ224" s="37">
        <v>90870846654.877808</v>
      </c>
      <c r="BK224" s="37">
        <v>101815812376.70503</v>
      </c>
      <c r="BL224" s="37">
        <v>98193249071.639053</v>
      </c>
    </row>
    <row r="225" spans="1:64" hidden="1" x14ac:dyDescent="0.35">
      <c r="A225" s="37" t="s">
        <v>282</v>
      </c>
      <c r="B225" s="37" t="s">
        <v>281</v>
      </c>
      <c r="C225" s="37" t="s">
        <v>493</v>
      </c>
      <c r="D225" s="37" t="s">
        <v>494</v>
      </c>
      <c r="AI225" s="37">
        <v>14747180084.745764</v>
      </c>
      <c r="AJ225" s="37">
        <v>9892822608.695652</v>
      </c>
      <c r="AK225" s="37">
        <v>7386169811.320755</v>
      </c>
      <c r="AL225" s="37">
        <v>6955369100.5291004</v>
      </c>
      <c r="AM225" s="37">
        <v>8058964279.069768</v>
      </c>
      <c r="AN225" s="37">
        <v>9701955721.7953911</v>
      </c>
      <c r="AO225" s="37">
        <v>9921480878.1869698</v>
      </c>
      <c r="AP225" s="37">
        <v>9875306272.5090046</v>
      </c>
      <c r="AQ225" s="37">
        <v>10518606751.298326</v>
      </c>
      <c r="AR225" s="37">
        <v>10017114436.387608</v>
      </c>
      <c r="AS225" s="37">
        <v>10172240529.487732</v>
      </c>
      <c r="AT225" s="37">
        <v>10802787364.264563</v>
      </c>
      <c r="AU225" s="37">
        <v>12290189725.685785</v>
      </c>
      <c r="AV225" s="37">
        <v>15114768714.566702</v>
      </c>
      <c r="AW225" s="37">
        <v>18946986547.085201</v>
      </c>
      <c r="AX225" s="37">
        <v>21655505534.137543</v>
      </c>
      <c r="AY225" s="37">
        <v>25611438840.79789</v>
      </c>
      <c r="AZ225" s="37">
        <v>32595880919.79195</v>
      </c>
      <c r="BA225" s="37">
        <v>36838676285.337631</v>
      </c>
      <c r="BB225" s="37">
        <v>28842909280.355656</v>
      </c>
      <c r="BC225" s="37">
        <v>30955558524.566711</v>
      </c>
      <c r="BD225" s="37">
        <v>36188777060.276031</v>
      </c>
      <c r="BE225" s="37">
        <v>33953235709.543423</v>
      </c>
      <c r="BF225" s="37">
        <v>35922181063.55954</v>
      </c>
      <c r="BG225" s="37">
        <v>38023086765.460182</v>
      </c>
      <c r="BH225" s="37">
        <v>33243498678.744541</v>
      </c>
      <c r="BI225" s="37">
        <v>34815476884.575523</v>
      </c>
      <c r="BJ225" s="37">
        <v>40289153949.940071</v>
      </c>
      <c r="BK225" s="37">
        <v>45803769307.363342</v>
      </c>
      <c r="BL225" s="37">
        <v>45378220991.876007</v>
      </c>
    </row>
    <row r="226" spans="1:64" hidden="1" x14ac:dyDescent="0.35">
      <c r="A226" s="37" t="s">
        <v>284</v>
      </c>
      <c r="B226" s="37" t="s">
        <v>283</v>
      </c>
      <c r="C226" s="37" t="s">
        <v>493</v>
      </c>
      <c r="D226" s="37" t="s">
        <v>494</v>
      </c>
      <c r="E226" s="37">
        <v>3310997354.2957625</v>
      </c>
      <c r="F226" s="37">
        <v>3497752265.2905402</v>
      </c>
      <c r="G226" s="37">
        <v>3718924258.724256</v>
      </c>
      <c r="H226" s="37">
        <v>4032439320.9107575</v>
      </c>
      <c r="I226" s="37">
        <v>4573144651.2836657</v>
      </c>
      <c r="J226" s="37">
        <v>4928599649.0151482</v>
      </c>
      <c r="K226" s="37">
        <v>5255843904.1056671</v>
      </c>
      <c r="L226" s="37">
        <v>5621078612.8080406</v>
      </c>
      <c r="M226" s="37">
        <v>6093514012.0996408</v>
      </c>
      <c r="N226" s="37">
        <v>7011678685.0559464</v>
      </c>
      <c r="O226" s="37">
        <v>8362522751.8750486</v>
      </c>
      <c r="P226" s="37">
        <v>9215370627.597105</v>
      </c>
      <c r="Q226" s="37">
        <v>10790841739.459095</v>
      </c>
      <c r="R226" s="37">
        <v>14835409337.576992</v>
      </c>
      <c r="S226" s="37">
        <v>19375137473.532459</v>
      </c>
      <c r="T226" s="37">
        <v>21260077669.669094</v>
      </c>
      <c r="U226" s="37">
        <v>22510340320.025711</v>
      </c>
      <c r="V226" s="37">
        <v>23577357350.053551</v>
      </c>
      <c r="W226" s="37">
        <v>26861948544.871082</v>
      </c>
      <c r="X226" s="37">
        <v>34178609992.769009</v>
      </c>
      <c r="Y226" s="37">
        <v>38589321236.050697</v>
      </c>
      <c r="Z226" s="37">
        <v>36094521151.795242</v>
      </c>
      <c r="AA226" s="37">
        <v>34439813962.372261</v>
      </c>
      <c r="AB226" s="37">
        <v>34711176559.585762</v>
      </c>
      <c r="AC226" s="37">
        <v>36779614896.394974</v>
      </c>
      <c r="AD226" s="37">
        <v>37268758144.562355</v>
      </c>
      <c r="AE226" s="37">
        <v>45859726697.175591</v>
      </c>
      <c r="AF226" s="37">
        <v>55059451627.657562</v>
      </c>
      <c r="AG226" s="37">
        <v>61701442241.154198</v>
      </c>
      <c r="AH226" s="37">
        <v>64474150661.558266</v>
      </c>
      <c r="AI226" s="37">
        <v>73113160015.543686</v>
      </c>
      <c r="AJ226" s="37">
        <v>71559304919.388168</v>
      </c>
      <c r="AK226" s="37">
        <v>73802924087.365631</v>
      </c>
      <c r="AL226" s="37">
        <v>64759616619.986122</v>
      </c>
      <c r="AM226" s="37">
        <v>76951399688.958008</v>
      </c>
      <c r="AN226" s="37">
        <v>99234716050.074997</v>
      </c>
      <c r="AO226" s="37">
        <v>105111989263.34625</v>
      </c>
      <c r="AP226" s="37">
        <v>104930909376.67815</v>
      </c>
      <c r="AQ226" s="37">
        <v>108380482773.36821</v>
      </c>
      <c r="AR226" s="37">
        <v>109934280596.43687</v>
      </c>
      <c r="AS226" s="37">
        <v>113698565846.63072</v>
      </c>
      <c r="AT226" s="37">
        <v>104038105933.72124</v>
      </c>
      <c r="AU226" s="37">
        <v>110067473888.52943</v>
      </c>
      <c r="AV226" s="37">
        <v>134823837849.20174</v>
      </c>
      <c r="AW226" s="37">
        <v>164409367388.31662</v>
      </c>
      <c r="AX226" s="37">
        <v>176558857769.86792</v>
      </c>
      <c r="AY226" s="37">
        <v>200916212626.38583</v>
      </c>
      <c r="AZ226" s="37">
        <v>233886636681.06766</v>
      </c>
      <c r="BA226" s="37">
        <v>254126018418.77682</v>
      </c>
      <c r="BB226" s="37">
        <v>189692701664.53265</v>
      </c>
      <c r="BC226" s="37">
        <v>221523364067.8045</v>
      </c>
      <c r="BD226" s="37">
        <v>259899243504.95865</v>
      </c>
      <c r="BE226" s="37">
        <v>248769750722.59991</v>
      </c>
      <c r="BF226" s="37">
        <v>249565101475.46939</v>
      </c>
      <c r="BG226" s="37">
        <v>251793490103.53772</v>
      </c>
      <c r="BH226" s="37">
        <v>221067597699.18607</v>
      </c>
      <c r="BI226" s="37">
        <v>220140602021.14182</v>
      </c>
      <c r="BJ226" s="37">
        <v>236613045812.24426</v>
      </c>
      <c r="BK226" s="37">
        <v>253749019031.884</v>
      </c>
      <c r="BL226" s="37">
        <v>249546824547.16614</v>
      </c>
    </row>
    <row r="227" spans="1:64" hidden="1" x14ac:dyDescent="0.35">
      <c r="A227" s="37" t="s">
        <v>286</v>
      </c>
      <c r="B227" s="37" t="s">
        <v>285</v>
      </c>
      <c r="C227" s="37" t="s">
        <v>493</v>
      </c>
      <c r="D227" s="37" t="s">
        <v>494</v>
      </c>
      <c r="E227" s="37">
        <v>16939661.206775863</v>
      </c>
      <c r="F227" s="37">
        <v>18059638.807223853</v>
      </c>
      <c r="G227" s="37">
        <v>21979560.408791821</v>
      </c>
      <c r="H227" s="37">
        <v>32059358.812823735</v>
      </c>
      <c r="I227" s="37">
        <v>34999300.013999715</v>
      </c>
      <c r="J227" s="37">
        <v>46339073.218535624</v>
      </c>
      <c r="K227" s="37">
        <v>56278874.422511555</v>
      </c>
      <c r="L227" s="37">
        <v>55018899.622007556</v>
      </c>
      <c r="M227" s="37">
        <v>60338793.224135503</v>
      </c>
      <c r="N227" s="37">
        <v>68458630.827383444</v>
      </c>
      <c r="O227" s="37">
        <v>78398432.031359375</v>
      </c>
      <c r="P227" s="37">
        <v>92561521.252796426</v>
      </c>
      <c r="Q227" s="37">
        <v>98347860.023416132</v>
      </c>
      <c r="R227" s="37">
        <v>156195965.41786748</v>
      </c>
      <c r="S227" s="37">
        <v>215452538.63134658</v>
      </c>
      <c r="T227" s="37">
        <v>210277214.33400944</v>
      </c>
      <c r="U227" s="37">
        <v>206301747.93008283</v>
      </c>
      <c r="V227" s="37">
        <v>198827046.9181233</v>
      </c>
      <c r="W227" s="37">
        <v>214351425.94296232</v>
      </c>
      <c r="X227" s="37">
        <v>259206462.34259918</v>
      </c>
      <c r="Y227" s="37">
        <v>404340010.27221358</v>
      </c>
      <c r="Z227" s="37">
        <v>429712460.06389785</v>
      </c>
      <c r="AA227" s="37">
        <v>356879720.02210349</v>
      </c>
      <c r="AB227" s="37">
        <v>345031864.2850731</v>
      </c>
      <c r="AC227" s="37">
        <v>274452653.69755304</v>
      </c>
      <c r="AD227" s="37">
        <v>204597597.73269153</v>
      </c>
      <c r="AE227" s="37">
        <v>308884026.25820565</v>
      </c>
      <c r="AF227" s="37">
        <v>478094302.5540275</v>
      </c>
      <c r="AG227" s="37">
        <v>531955179.23905873</v>
      </c>
      <c r="AH227" s="37">
        <v>586189842.52869189</v>
      </c>
      <c r="AI227" s="37">
        <v>657911722.64522862</v>
      </c>
      <c r="AJ227" s="37">
        <v>685120414.2976135</v>
      </c>
      <c r="AK227" s="37">
        <v>736802699.85974753</v>
      </c>
      <c r="AL227" s="37">
        <v>777483857.14722896</v>
      </c>
      <c r="AM227" s="37">
        <v>903787315.53452742</v>
      </c>
      <c r="AN227" s="37">
        <v>1019656474.8697308</v>
      </c>
      <c r="AO227" s="37">
        <v>951315562.99862778</v>
      </c>
      <c r="AP227" s="37">
        <v>1053208550.3472223</v>
      </c>
      <c r="AQ227" s="37">
        <v>1059266139.6812764</v>
      </c>
      <c r="AR227" s="37">
        <v>1006123414.3546935</v>
      </c>
      <c r="AS227" s="37">
        <v>1238728118.9659646</v>
      </c>
      <c r="AT227" s="37">
        <v>1141012626.1746292</v>
      </c>
      <c r="AU227" s="37">
        <v>1160646199.9677441</v>
      </c>
      <c r="AV227" s="37">
        <v>1840996073.8694201</v>
      </c>
      <c r="AW227" s="37">
        <v>1981737785.6214006</v>
      </c>
      <c r="AX227" s="37">
        <v>1804665324.7998993</v>
      </c>
      <c r="AY227" s="37">
        <v>1837879805.0653474</v>
      </c>
      <c r="AZ227" s="37">
        <v>2118881695.8582909</v>
      </c>
      <c r="BA227" s="37">
        <v>1744257989.1541178</v>
      </c>
      <c r="BB227" s="37">
        <v>1775447608.4827173</v>
      </c>
      <c r="BC227" s="37">
        <v>2062831284.4888816</v>
      </c>
      <c r="BD227" s="37">
        <v>1678871396.8957875</v>
      </c>
      <c r="BE227" s="37">
        <v>1793016565.1644335</v>
      </c>
      <c r="BF227" s="37">
        <v>1863608072.4176862</v>
      </c>
      <c r="BG227" s="37">
        <v>1939667087.4528918</v>
      </c>
      <c r="BH227" s="37">
        <v>1749808133.9300408</v>
      </c>
      <c r="BI227" s="37">
        <v>1681256770.9041467</v>
      </c>
      <c r="BJ227" s="37">
        <v>1915236534.2213023</v>
      </c>
      <c r="BK227" s="37">
        <v>1907865145.1185346</v>
      </c>
    </row>
    <row r="228" spans="1:64" hidden="1" x14ac:dyDescent="0.35">
      <c r="A228" s="37" t="s">
        <v>680</v>
      </c>
      <c r="B228" s="37" t="s">
        <v>681</v>
      </c>
      <c r="C228" s="37" t="s">
        <v>493</v>
      </c>
      <c r="D228" s="37" t="s">
        <v>494</v>
      </c>
    </row>
    <row r="229" spans="1:64" hidden="1" x14ac:dyDescent="0.35">
      <c r="A229" s="37" t="s">
        <v>288</v>
      </c>
      <c r="B229" s="37" t="s">
        <v>287</v>
      </c>
      <c r="C229" s="37" t="s">
        <v>493</v>
      </c>
      <c r="D229" s="37" t="s">
        <v>494</v>
      </c>
      <c r="U229" s="37">
        <v>8673003.3506518006</v>
      </c>
      <c r="V229" s="37">
        <v>11089068.324209657</v>
      </c>
      <c r="W229" s="37">
        <v>15164545.918665662</v>
      </c>
      <c r="X229" s="37">
        <v>21890203.946513735</v>
      </c>
      <c r="Y229" s="37">
        <v>21153012.777188964</v>
      </c>
      <c r="Z229" s="37">
        <v>17156023.233396441</v>
      </c>
      <c r="AA229" s="37">
        <v>15274073.040069429</v>
      </c>
      <c r="AB229" s="37">
        <v>20279885.782901313</v>
      </c>
      <c r="AC229" s="37">
        <v>25707951.230522305</v>
      </c>
      <c r="AD229" s="37">
        <v>27990001.401803438</v>
      </c>
      <c r="AE229" s="37">
        <v>18399843.500099704</v>
      </c>
      <c r="AF229" s="37">
        <v>22156074.172640555</v>
      </c>
      <c r="AG229" s="37">
        <v>31823883.794313405</v>
      </c>
      <c r="AH229" s="37">
        <v>34277207.20407933</v>
      </c>
      <c r="AI229" s="37">
        <v>56494406.865408756</v>
      </c>
      <c r="AJ229" s="37">
        <v>48828767.511769041</v>
      </c>
      <c r="AK229" s="37">
        <v>47962865.342939146</v>
      </c>
      <c r="AL229" s="37">
        <v>51147737.141754314</v>
      </c>
      <c r="AM229" s="37">
        <v>50570631.749673642</v>
      </c>
      <c r="AN229" s="37">
        <v>53235893.235893235</v>
      </c>
      <c r="AO229" s="37">
        <v>139524537.71705669</v>
      </c>
      <c r="AP229" s="37">
        <v>113250303.40409446</v>
      </c>
      <c r="AQ229" s="37">
        <v>122321126.54643583</v>
      </c>
      <c r="AR229" s="37">
        <v>145086382.77959755</v>
      </c>
      <c r="AS229" s="37">
        <v>464069445.90290177</v>
      </c>
      <c r="AT229" s="37">
        <v>521402304.73751599</v>
      </c>
      <c r="AU229" s="37">
        <v>543132354.01459849</v>
      </c>
      <c r="AV229" s="37">
        <v>627255559.4645139</v>
      </c>
      <c r="AW229" s="37">
        <v>621180909.09090912</v>
      </c>
      <c r="AX229" s="37">
        <v>719670181.81818187</v>
      </c>
      <c r="AY229" s="37">
        <v>857524992.30030632</v>
      </c>
      <c r="AZ229" s="37">
        <v>936671039.08313572</v>
      </c>
      <c r="BA229" s="37">
        <v>980668675.71797144</v>
      </c>
      <c r="BB229" s="37">
        <v>915141837.92680335</v>
      </c>
      <c r="BC229" s="37">
        <v>909788635.87397885</v>
      </c>
      <c r="BD229" s="37">
        <v>1020732566.028592</v>
      </c>
      <c r="BE229" s="37">
        <v>1053115826.6762084</v>
      </c>
      <c r="BF229" s="37">
        <v>1206117252.8757558</v>
      </c>
      <c r="BG229" s="37">
        <v>1182012881.5633605</v>
      </c>
      <c r="BH229" s="37">
        <v>1117028068.4097071</v>
      </c>
      <c r="BI229" s="37">
        <v>1151761314.1535783</v>
      </c>
      <c r="BJ229" s="37">
        <v>1351236868.1354916</v>
      </c>
      <c r="BK229" s="37">
        <v>1333887195.6172521</v>
      </c>
      <c r="BL229" s="37">
        <v>1170390129.4596288</v>
      </c>
    </row>
    <row r="230" spans="1:64" hidden="1" x14ac:dyDescent="0.35">
      <c r="A230" s="37" t="s">
        <v>682</v>
      </c>
      <c r="B230" s="37" t="s">
        <v>683</v>
      </c>
      <c r="C230" s="37" t="s">
        <v>493</v>
      </c>
      <c r="D230" s="37" t="s">
        <v>494</v>
      </c>
      <c r="E230" s="37">
        <v>183179975.97081676</v>
      </c>
      <c r="F230" s="37">
        <v>166354556.61783415</v>
      </c>
      <c r="G230" s="37">
        <v>232483194.22688478</v>
      </c>
      <c r="H230" s="37">
        <v>233218642.81911612</v>
      </c>
      <c r="I230" s="37">
        <v>223808511.76461503</v>
      </c>
      <c r="J230" s="37">
        <v>250836078.30182946</v>
      </c>
      <c r="K230" s="37">
        <v>237017341.02669489</v>
      </c>
      <c r="L230" s="37">
        <v>248911546.59776366</v>
      </c>
      <c r="M230" s="37">
        <v>304528170.60495859</v>
      </c>
      <c r="N230" s="37">
        <v>384128076.55849236</v>
      </c>
      <c r="O230" s="37">
        <v>382808209.7816903</v>
      </c>
      <c r="P230" s="37">
        <v>459140870.58360958</v>
      </c>
      <c r="Q230" s="37">
        <v>567251419.63093925</v>
      </c>
      <c r="R230" s="37">
        <v>730240855.93387842</v>
      </c>
      <c r="S230" s="37">
        <v>1269930698.1587656</v>
      </c>
      <c r="T230" s="37">
        <v>1493538004.5815873</v>
      </c>
      <c r="U230" s="37">
        <v>1523378473.3123207</v>
      </c>
      <c r="V230" s="37">
        <v>1429054704.7374711</v>
      </c>
      <c r="W230" s="37">
        <v>1407153910.3859129</v>
      </c>
      <c r="X230" s="37">
        <v>1941933093.6556926</v>
      </c>
      <c r="Y230" s="37">
        <v>2433274526.3764539</v>
      </c>
      <c r="Z230" s="37">
        <v>2481042398.7989039</v>
      </c>
      <c r="AA230" s="37">
        <v>2317931317.5213161</v>
      </c>
      <c r="AB230" s="37">
        <v>2382576880.8881912</v>
      </c>
      <c r="AC230" s="37">
        <v>2222309622.7457676</v>
      </c>
      <c r="AD230" s="37">
        <v>2063703244.4466088</v>
      </c>
      <c r="AE230" s="37">
        <v>1530228810.9153433</v>
      </c>
      <c r="AF230" s="37">
        <v>1817810205.6718762</v>
      </c>
      <c r="AG230" s="37">
        <v>1813488338.7800326</v>
      </c>
      <c r="AH230" s="37">
        <v>2439160454.6730261</v>
      </c>
      <c r="AI230" s="37">
        <v>3488165259.6907825</v>
      </c>
      <c r="AJ230" s="37">
        <v>3168250000</v>
      </c>
      <c r="AK230" s="37">
        <v>3479921426.4790401</v>
      </c>
      <c r="AL230" s="37">
        <v>3816418520.7250924</v>
      </c>
      <c r="AM230" s="37">
        <v>3346540000</v>
      </c>
      <c r="AN230" s="37">
        <v>3537504990.0199599</v>
      </c>
      <c r="AO230" s="37">
        <v>4388662674.6506987</v>
      </c>
      <c r="AP230" s="37">
        <v>4702704280.1556425</v>
      </c>
      <c r="AQ230" s="37">
        <v>4640692307.6923075</v>
      </c>
      <c r="AR230" s="37">
        <v>5129922480.6201553</v>
      </c>
      <c r="AS230" s="37">
        <v>6839334310.2365494</v>
      </c>
      <c r="AT230" s="37">
        <v>7464741325.5765619</v>
      </c>
      <c r="AU230" s="37">
        <v>8216795445.302969</v>
      </c>
      <c r="AV230" s="37">
        <v>7305994716.5210323</v>
      </c>
      <c r="AW230" s="37">
        <v>10048415841.584158</v>
      </c>
      <c r="AX230" s="37">
        <v>11655517241.379311</v>
      </c>
      <c r="AY230" s="37">
        <v>13167996089.931574</v>
      </c>
      <c r="AZ230" s="37">
        <v>15613886331.597918</v>
      </c>
    </row>
    <row r="231" spans="1:64" hidden="1" x14ac:dyDescent="0.35">
      <c r="A231" s="37" t="s">
        <v>684</v>
      </c>
      <c r="B231" s="37" t="s">
        <v>685</v>
      </c>
      <c r="C231" s="37" t="s">
        <v>493</v>
      </c>
      <c r="D231" s="37" t="s">
        <v>494</v>
      </c>
    </row>
    <row r="232" spans="1:64" hidden="1" x14ac:dyDescent="0.35">
      <c r="A232" s="37" t="s">
        <v>290</v>
      </c>
      <c r="B232" s="37" t="s">
        <v>289</v>
      </c>
      <c r="C232" s="37" t="s">
        <v>493</v>
      </c>
      <c r="D232" s="37" t="s">
        <v>494</v>
      </c>
      <c r="E232" s="37">
        <v>41987616.152543493</v>
      </c>
      <c r="F232" s="37">
        <v>46459419.304974563</v>
      </c>
      <c r="G232" s="37">
        <v>50177660.428392246</v>
      </c>
      <c r="H232" s="37">
        <v>48137413.95825848</v>
      </c>
      <c r="I232" s="37">
        <v>53846256.486162558</v>
      </c>
      <c r="J232" s="37">
        <v>56286114.082587212</v>
      </c>
      <c r="K232" s="37">
        <v>60213093.616507627</v>
      </c>
      <c r="L232" s="37">
        <v>64603586.241133623</v>
      </c>
      <c r="M232" s="37">
        <v>67829222.516233608</v>
      </c>
      <c r="N232" s="37">
        <v>62287914.774816893</v>
      </c>
      <c r="O232" s="37">
        <v>76302006.290019453</v>
      </c>
      <c r="P232" s="37">
        <v>79858965.592121974</v>
      </c>
      <c r="Q232" s="37">
        <v>85268097.455661014</v>
      </c>
      <c r="R232" s="37">
        <v>101796566.29897749</v>
      </c>
      <c r="S232" s="37">
        <v>120007833.18197568</v>
      </c>
      <c r="T232" s="37">
        <v>124525763.29988447</v>
      </c>
      <c r="U232" s="37">
        <v>139294049.59838483</v>
      </c>
      <c r="V232" s="37">
        <v>143615634.21498096</v>
      </c>
      <c r="W232" s="37">
        <v>182936219.1488975</v>
      </c>
      <c r="X232" s="37">
        <v>178553422.86254418</v>
      </c>
      <c r="Y232" s="37">
        <v>175041293.64249358</v>
      </c>
      <c r="Z232" s="37">
        <v>132421607.2975181</v>
      </c>
      <c r="AA232" s="37">
        <v>54751112.166085549</v>
      </c>
      <c r="AB232" s="37">
        <v>136673323.9816677</v>
      </c>
      <c r="AC232" s="37">
        <v>165602339.46655867</v>
      </c>
      <c r="AD232" s="37">
        <v>123003840.70492432</v>
      </c>
      <c r="AE232" s="37">
        <v>143026030.43036222</v>
      </c>
      <c r="AF232" s="37">
        <v>179740702.65645117</v>
      </c>
      <c r="AG232" s="37">
        <v>222673412.86406958</v>
      </c>
      <c r="AH232" s="37">
        <v>197582396.44918939</v>
      </c>
      <c r="AI232" s="37">
        <v>234367649.88753211</v>
      </c>
      <c r="AJ232" s="37">
        <v>224348650.81286564</v>
      </c>
      <c r="AK232" s="37">
        <v>208710953.26715824</v>
      </c>
      <c r="AL232" s="37">
        <v>194955465.87013963</v>
      </c>
      <c r="AM232" s="37">
        <v>190020005.23410556</v>
      </c>
      <c r="AN232" s="37">
        <v>317076043.91800117</v>
      </c>
      <c r="AO232" s="37">
        <v>281984797.64731824</v>
      </c>
      <c r="AP232" s="37">
        <v>286444689.40807933</v>
      </c>
      <c r="AQ232" s="37">
        <v>322640866.59283012</v>
      </c>
      <c r="AR232" s="37">
        <v>281123360.42069894</v>
      </c>
      <c r="AS232" s="37">
        <v>233937659.16084564</v>
      </c>
      <c r="AT232" s="37">
        <v>250689315.77263677</v>
      </c>
      <c r="AU232" s="37">
        <v>252228086.50132102</v>
      </c>
      <c r="AV232" s="37">
        <v>674122157.19778538</v>
      </c>
      <c r="AW232" s="37">
        <v>2252004979.1324677</v>
      </c>
      <c r="AX232" s="37">
        <v>3188888001.1890764</v>
      </c>
      <c r="AY232" s="37">
        <v>3531766075.3186951</v>
      </c>
      <c r="AZ232" s="37">
        <v>3844528416.3225989</v>
      </c>
      <c r="BA232" s="37">
        <v>4419706425.7613745</v>
      </c>
      <c r="BB232" s="37">
        <v>3251521899.7247491</v>
      </c>
      <c r="BC232" s="37">
        <v>3930727091.0356078</v>
      </c>
      <c r="BD232" s="37">
        <v>4732260047.6691084</v>
      </c>
      <c r="BE232" s="37">
        <v>4757484164.6259184</v>
      </c>
      <c r="BF232" s="37">
        <v>4347930831.0838881</v>
      </c>
      <c r="BG232" s="37">
        <v>4762356368.1995182</v>
      </c>
      <c r="BH232" s="37">
        <v>3285310490.3032193</v>
      </c>
      <c r="BI232" s="37">
        <v>2655214530.5410547</v>
      </c>
      <c r="BJ232" s="37">
        <v>3387430128.6801648</v>
      </c>
      <c r="BK232" s="37">
        <v>4067531256.3856282</v>
      </c>
      <c r="BL232" s="37">
        <v>4157368098.5678716</v>
      </c>
    </row>
    <row r="233" spans="1:64" hidden="1" x14ac:dyDescent="0.35">
      <c r="A233" s="37" t="s">
        <v>686</v>
      </c>
      <c r="B233" s="37" t="s">
        <v>687</v>
      </c>
      <c r="C233" s="37" t="s">
        <v>493</v>
      </c>
      <c r="D233" s="37" t="s">
        <v>494</v>
      </c>
      <c r="E233" s="37">
        <v>5526147456.8782692</v>
      </c>
      <c r="F233" s="37">
        <v>4920874759.4597359</v>
      </c>
      <c r="G233" s="37">
        <v>4711332376.1856689</v>
      </c>
      <c r="H233" s="37">
        <v>5337450262.653574</v>
      </c>
      <c r="I233" s="37">
        <v>5827219505.2628365</v>
      </c>
      <c r="J233" s="37">
        <v>6581270782.6694517</v>
      </c>
      <c r="K233" s="37">
        <v>7108464319.1040344</v>
      </c>
      <c r="L233" s="37">
        <v>6945524601.836133</v>
      </c>
      <c r="M233" s="37">
        <v>7261571143.594512</v>
      </c>
      <c r="N233" s="37">
        <v>7624689155.9462376</v>
      </c>
      <c r="O233" s="37">
        <v>8154484509.1235571</v>
      </c>
      <c r="P233" s="37">
        <v>9008406691.614315</v>
      </c>
      <c r="Q233" s="37">
        <v>11044360037.882971</v>
      </c>
      <c r="R233" s="37">
        <v>18048567753.569534</v>
      </c>
      <c r="S233" s="37">
        <v>27263628790.184448</v>
      </c>
      <c r="T233" s="37">
        <v>26129524485.657288</v>
      </c>
      <c r="U233" s="37">
        <v>29325457230.401714</v>
      </c>
      <c r="V233" s="37">
        <v>34900403935.649475</v>
      </c>
      <c r="W233" s="37">
        <v>37678415325.126854</v>
      </c>
      <c r="X233" s="37">
        <v>51462241339.927368</v>
      </c>
      <c r="Y233" s="37">
        <v>66296285098.707649</v>
      </c>
      <c r="Z233" s="37">
        <v>71497537817.665878</v>
      </c>
      <c r="AA233" s="37">
        <v>75884810810.558716</v>
      </c>
      <c r="AB233" s="37">
        <v>78953980245.955139</v>
      </c>
      <c r="AC233" s="37">
        <v>87015488789.240829</v>
      </c>
      <c r="AD233" s="37">
        <v>83481689158.195038</v>
      </c>
      <c r="AE233" s="37">
        <v>81278831268.384979</v>
      </c>
      <c r="AF233" s="37">
        <v>101379545592.09576</v>
      </c>
      <c r="AG233" s="37">
        <v>124637771360.71974</v>
      </c>
      <c r="AH233" s="37">
        <v>135104714594.87029</v>
      </c>
      <c r="AI233" s="37">
        <v>157013548298.44241</v>
      </c>
      <c r="AJ233" s="37">
        <v>182283519105.74811</v>
      </c>
      <c r="AK233" s="37">
        <v>214117454011.16855</v>
      </c>
      <c r="AL233" s="37">
        <v>241861363947.47638</v>
      </c>
      <c r="AM233" s="37">
        <v>306214236370.10919</v>
      </c>
      <c r="AN233" s="37">
        <v>378077737288.49146</v>
      </c>
      <c r="AO233" s="37">
        <v>426456982076.02563</v>
      </c>
      <c r="AP233" s="37">
        <v>470530500387.79767</v>
      </c>
      <c r="AQ233" s="37">
        <v>437886999795.50098</v>
      </c>
      <c r="AR233" s="37">
        <v>473320531625.25952</v>
      </c>
      <c r="AS233" s="37">
        <v>574043664829.56787</v>
      </c>
      <c r="AT233" s="37">
        <v>569503771971.78833</v>
      </c>
      <c r="AU233" s="37">
        <v>646585544157.50024</v>
      </c>
      <c r="AV233" s="37">
        <v>797381895367.63025</v>
      </c>
      <c r="AW233" s="37">
        <v>1023787456719.9143</v>
      </c>
      <c r="AX233" s="37">
        <v>1253968074605.3391</v>
      </c>
      <c r="AY233" s="37">
        <v>1550904992703.7324</v>
      </c>
      <c r="AZ233" s="37">
        <v>1901783916793.0491</v>
      </c>
      <c r="BA233" s="37">
        <v>2237036193263.834</v>
      </c>
      <c r="BB233" s="37">
        <v>1894795230686.418</v>
      </c>
      <c r="BC233" s="37">
        <v>2468786422606.4023</v>
      </c>
      <c r="BD233" s="37">
        <v>2960069058866.7163</v>
      </c>
      <c r="BE233" s="37">
        <v>3156132640700.812</v>
      </c>
      <c r="BF233" s="37">
        <v>3359204869774.4673</v>
      </c>
      <c r="BG233" s="37">
        <v>3491286299305.9722</v>
      </c>
      <c r="BH233" s="37">
        <v>3330079451553.5938</v>
      </c>
      <c r="BI233" s="37">
        <v>3184881325035.2891</v>
      </c>
      <c r="BJ233" s="37">
        <v>3538895345053.5811</v>
      </c>
      <c r="BK233" s="37">
        <v>3879046391211.8447</v>
      </c>
      <c r="BL233" s="37">
        <v>3864436823081.6885</v>
      </c>
    </row>
    <row r="234" spans="1:64" hidden="1" x14ac:dyDescent="0.35">
      <c r="A234" s="37" t="s">
        <v>688</v>
      </c>
      <c r="B234" s="37" t="s">
        <v>689</v>
      </c>
      <c r="C234" s="37" t="s">
        <v>493</v>
      </c>
      <c r="D234" s="37" t="s">
        <v>494</v>
      </c>
      <c r="AI234" s="37">
        <v>219480280495.7124</v>
      </c>
      <c r="AJ234" s="37">
        <v>173512386003.0798</v>
      </c>
      <c r="AK234" s="37">
        <v>460750303369.7843</v>
      </c>
      <c r="AL234" s="37">
        <v>300578400622.35626</v>
      </c>
      <c r="AM234" s="37">
        <v>236049047925.30811</v>
      </c>
      <c r="AN234" s="37">
        <v>255546697914.78482</v>
      </c>
      <c r="AO234" s="37">
        <v>248546439672.78152</v>
      </c>
      <c r="AP234" s="37">
        <v>259204243442.95337</v>
      </c>
      <c r="AQ234" s="37">
        <v>257772328449.93683</v>
      </c>
      <c r="AR234" s="37">
        <v>240244683012.23392</v>
      </c>
      <c r="AS234" s="37">
        <v>288304341976.94421</v>
      </c>
      <c r="AT234" s="37">
        <v>296441128087.77332</v>
      </c>
      <c r="AU234" s="37">
        <v>325142592106.72913</v>
      </c>
      <c r="AV234" s="37">
        <v>406083280726.5108</v>
      </c>
      <c r="AW234" s="37">
        <v>537206126834.97064</v>
      </c>
      <c r="AX234" s="37">
        <v>664370847048.14966</v>
      </c>
      <c r="AY234" s="37">
        <v>813333713411.33643</v>
      </c>
      <c r="AZ234" s="37">
        <v>1001564447554.5447</v>
      </c>
      <c r="BA234" s="37">
        <v>1297794867060.9421</v>
      </c>
      <c r="BB234" s="37">
        <v>942043206999.12549</v>
      </c>
      <c r="BC234" s="37">
        <v>1146746752235.4343</v>
      </c>
      <c r="BD234" s="37">
        <v>1448595413411.3008</v>
      </c>
      <c r="BE234" s="37">
        <v>1489445443881.9534</v>
      </c>
      <c r="BF234" s="37">
        <v>1521302789664.8567</v>
      </c>
      <c r="BG234" s="37">
        <v>1501247441666.8452</v>
      </c>
      <c r="BH234" s="37">
        <v>1185032462092.0281</v>
      </c>
      <c r="BI234" s="37">
        <v>1113812234822.4966</v>
      </c>
      <c r="BJ234" s="37">
        <v>1311426479644.5649</v>
      </c>
      <c r="BK234" s="37">
        <v>1527592152256.0342</v>
      </c>
      <c r="BL234" s="37">
        <v>1521857866508.2039</v>
      </c>
    </row>
    <row r="235" spans="1:64" hidden="1" x14ac:dyDescent="0.35">
      <c r="A235" s="37" t="s">
        <v>292</v>
      </c>
      <c r="B235" s="37" t="s">
        <v>291</v>
      </c>
      <c r="C235" s="37" t="s">
        <v>493</v>
      </c>
      <c r="D235" s="37" t="s">
        <v>494</v>
      </c>
      <c r="E235" s="37">
        <v>37708626.314310521</v>
      </c>
      <c r="F235" s="37">
        <v>49603527.438829236</v>
      </c>
      <c r="G235" s="37">
        <v>46343063.393546246</v>
      </c>
      <c r="H235" s="37">
        <v>36412064.253658131</v>
      </c>
      <c r="I235" s="37">
        <v>58256753.944051921</v>
      </c>
      <c r="J235" s="37">
        <v>59902254.908881836</v>
      </c>
      <c r="K235" s="37">
        <v>84046497.779210553</v>
      </c>
      <c r="L235" s="37">
        <v>87870816.732784316</v>
      </c>
      <c r="M235" s="37">
        <v>101651405.47097385</v>
      </c>
      <c r="N235" s="37">
        <v>122866733.26650269</v>
      </c>
      <c r="O235" s="37">
        <v>126062944.66306637</v>
      </c>
      <c r="P235" s="37">
        <v>134158081.25103278</v>
      </c>
      <c r="Q235" s="37">
        <v>131854604.81312366</v>
      </c>
      <c r="R235" s="37">
        <v>134617106.16754875</v>
      </c>
      <c r="S235" s="37">
        <v>369940092.98530525</v>
      </c>
      <c r="T235" s="37">
        <v>267965252.67494395</v>
      </c>
      <c r="U235" s="37">
        <v>292993680.69955909</v>
      </c>
      <c r="V235" s="37">
        <v>322394939.83426386</v>
      </c>
      <c r="W235" s="37">
        <v>527351593.7318722</v>
      </c>
      <c r="X235" s="37">
        <v>445904897.76308566</v>
      </c>
      <c r="Y235" s="37">
        <v>580273710.28722131</v>
      </c>
      <c r="Z235" s="37">
        <v>444924500.10396296</v>
      </c>
      <c r="AA235" s="37">
        <v>412043218.28279012</v>
      </c>
      <c r="AB235" s="37">
        <v>348233629.34504783</v>
      </c>
      <c r="AC235" s="37">
        <v>367999845.29359537</v>
      </c>
      <c r="AD235" s="37">
        <v>369048867.81239498</v>
      </c>
      <c r="AE235" s="37">
        <v>466639453.44275105</v>
      </c>
      <c r="AF235" s="37">
        <v>516742399.42822266</v>
      </c>
      <c r="AG235" s="37">
        <v>601984527.35319531</v>
      </c>
      <c r="AH235" s="37">
        <v>536694494.46926612</v>
      </c>
      <c r="AI235" s="37">
        <v>545098033.23822987</v>
      </c>
      <c r="AJ235" s="37">
        <v>535853578.20032054</v>
      </c>
      <c r="AK235" s="37">
        <v>455990718.26176709</v>
      </c>
      <c r="AL235" s="37">
        <v>300774173.21355289</v>
      </c>
      <c r="AM235" s="37">
        <v>300177570.00255942</v>
      </c>
      <c r="AN235" s="37">
        <v>424723384.86910903</v>
      </c>
      <c r="AO235" s="37">
        <v>487731055.70416641</v>
      </c>
      <c r="AP235" s="37">
        <v>434321206.83386862</v>
      </c>
      <c r="AQ235" s="37">
        <v>471224952.95378363</v>
      </c>
      <c r="AR235" s="37">
        <v>455092409.91256917</v>
      </c>
      <c r="AS235" s="37">
        <v>419928303.79325825</v>
      </c>
      <c r="AT235" s="37">
        <v>428890160.61230069</v>
      </c>
      <c r="AU235" s="37">
        <v>514236826.39103502</v>
      </c>
      <c r="AV235" s="37">
        <v>692499642.55008125</v>
      </c>
      <c r="AW235" s="37">
        <v>750964252.61525607</v>
      </c>
      <c r="AX235" s="37">
        <v>810928660.89911413</v>
      </c>
      <c r="AY235" s="37">
        <v>831033136.79107702</v>
      </c>
      <c r="AZ235" s="37">
        <v>909564359.55922675</v>
      </c>
      <c r="BA235" s="37">
        <v>1135689997.4162879</v>
      </c>
      <c r="BB235" s="37">
        <v>1196576436.0380638</v>
      </c>
      <c r="BC235" s="37">
        <v>1297652377.9679756</v>
      </c>
      <c r="BD235" s="37">
        <v>1689772659.2715607</v>
      </c>
      <c r="BE235" s="37">
        <v>1750943039.9742398</v>
      </c>
      <c r="BF235" s="37">
        <v>2008533718.1888788</v>
      </c>
      <c r="BG235" s="37">
        <v>1817014148.4490457</v>
      </c>
      <c r="BH235" s="37">
        <v>1498688202.5507951</v>
      </c>
      <c r="BI235" s="37">
        <v>1578380292.0525894</v>
      </c>
      <c r="BJ235" s="37">
        <v>1596123837.0279722</v>
      </c>
      <c r="BK235" s="37">
        <v>1677425998.7235496</v>
      </c>
      <c r="BL235" s="37">
        <v>1618311484.1673903</v>
      </c>
    </row>
    <row r="236" spans="1:64" hidden="1" x14ac:dyDescent="0.35">
      <c r="A236" s="37" t="s">
        <v>294</v>
      </c>
      <c r="B236" s="37" t="s">
        <v>293</v>
      </c>
      <c r="C236" s="37" t="s">
        <v>493</v>
      </c>
      <c r="D236" s="37" t="s">
        <v>494</v>
      </c>
      <c r="E236" s="37">
        <v>445712828.93805063</v>
      </c>
      <c r="F236" s="37">
        <v>525965885.34741485</v>
      </c>
      <c r="G236" s="37">
        <v>519061302.68199235</v>
      </c>
      <c r="H236" s="37">
        <v>535813730.19683152</v>
      </c>
      <c r="I236" s="37">
        <v>674951923.07692301</v>
      </c>
      <c r="J236" s="37">
        <v>739759615.3846153</v>
      </c>
      <c r="K236" s="37">
        <v>929903846.15384614</v>
      </c>
      <c r="L236" s="37">
        <v>1024038461.5384614</v>
      </c>
      <c r="M236" s="37">
        <v>1030048076.9230769</v>
      </c>
      <c r="N236" s="37">
        <v>1075384615.3846154</v>
      </c>
      <c r="O236" s="37">
        <v>1064423076.9230769</v>
      </c>
      <c r="P236" s="37">
        <v>1179182692.3076923</v>
      </c>
      <c r="Q236" s="37">
        <v>1487500000</v>
      </c>
      <c r="R236" s="37">
        <v>2016289601.5928483</v>
      </c>
      <c r="S236" s="37">
        <v>2958365848.5111728</v>
      </c>
      <c r="T236" s="37">
        <v>2732920168.9950094</v>
      </c>
      <c r="U236" s="37">
        <v>3436992955.916883</v>
      </c>
      <c r="V236" s="37">
        <v>3947627707.7073154</v>
      </c>
      <c r="W236" s="37">
        <v>4773875030.1188526</v>
      </c>
      <c r="X236" s="37">
        <v>6178099701.746911</v>
      </c>
      <c r="Y236" s="37">
        <v>7800882967.7091665</v>
      </c>
      <c r="Z236" s="37">
        <v>8309884328.42661</v>
      </c>
      <c r="AA236" s="37">
        <v>8385615714.7142839</v>
      </c>
      <c r="AB236" s="37">
        <v>8053095421.324255</v>
      </c>
      <c r="AC236" s="37">
        <v>9154250953.9159203</v>
      </c>
      <c r="AD236" s="37">
        <v>9030262639.5030727</v>
      </c>
      <c r="AE236" s="37">
        <v>11033541326.823555</v>
      </c>
      <c r="AF236" s="37">
        <v>14601715209.852737</v>
      </c>
      <c r="AG236" s="37">
        <v>20357556565.021606</v>
      </c>
      <c r="AH236" s="37">
        <v>25231110419.422611</v>
      </c>
      <c r="AI236" s="37">
        <v>29129233354.829884</v>
      </c>
      <c r="AJ236" s="37">
        <v>35329430022.573364</v>
      </c>
      <c r="AK236" s="37">
        <v>41206885012.263733</v>
      </c>
      <c r="AL236" s="37">
        <v>47453553768.621933</v>
      </c>
      <c r="AM236" s="37">
        <v>56094870775.347923</v>
      </c>
      <c r="AN236" s="37">
        <v>70305436039.044449</v>
      </c>
      <c r="AO236" s="37">
        <v>71417410141.77652</v>
      </c>
      <c r="AP236" s="37">
        <v>72442713530.989059</v>
      </c>
      <c r="AQ236" s="37">
        <v>65860554069.933304</v>
      </c>
      <c r="AR236" s="37">
        <v>71490174196.124695</v>
      </c>
      <c r="AS236" s="37">
        <v>81953041249.707062</v>
      </c>
      <c r="AT236" s="37">
        <v>76088350937.051987</v>
      </c>
      <c r="AU236" s="37">
        <v>81447761993.10524</v>
      </c>
      <c r="AV236" s="37">
        <v>93686958534.010208</v>
      </c>
      <c r="AW236" s="37">
        <v>114062537292.65285</v>
      </c>
      <c r="AX236" s="37">
        <v>129499031578.73799</v>
      </c>
      <c r="AY236" s="37">
        <v>152293199936.64539</v>
      </c>
      <c r="AZ236" s="37">
        <v>181094466107.73447</v>
      </c>
      <c r="BA236" s="37">
        <v>208095295272.45877</v>
      </c>
      <c r="BB236" s="37">
        <v>181530283674.2908</v>
      </c>
      <c r="BC236" s="37">
        <v>226787541383.02136</v>
      </c>
      <c r="BD236" s="37">
        <v>262743566281.9718</v>
      </c>
      <c r="BE236" s="37">
        <v>274121307076.83594</v>
      </c>
      <c r="BF236" s="37">
        <v>282342608865.45599</v>
      </c>
      <c r="BG236" s="37">
        <v>278596296775.2265</v>
      </c>
      <c r="BH236" s="37">
        <v>271423628448.04175</v>
      </c>
      <c r="BI236" s="37">
        <v>277248331274.57758</v>
      </c>
      <c r="BJ236" s="37">
        <v>304266112351.87012</v>
      </c>
      <c r="BK236" s="37">
        <v>328570049086.66614</v>
      </c>
      <c r="BL236" s="37">
        <v>324780530540.20282</v>
      </c>
    </row>
    <row r="237" spans="1:64" hidden="1" x14ac:dyDescent="0.35">
      <c r="A237" s="37" t="s">
        <v>296</v>
      </c>
      <c r="B237" s="37" t="s">
        <v>295</v>
      </c>
      <c r="C237" s="37" t="s">
        <v>493</v>
      </c>
      <c r="D237" s="37" t="s">
        <v>494</v>
      </c>
      <c r="AL237" s="37">
        <v>470211080.1660223</v>
      </c>
      <c r="AM237" s="37">
        <v>579301313.91090119</v>
      </c>
      <c r="AN237" s="37">
        <v>807699845.45730162</v>
      </c>
      <c r="AO237" s="37">
        <v>799500169.20473778</v>
      </c>
      <c r="AP237" s="37">
        <v>805619775.92032719</v>
      </c>
      <c r="AQ237" s="37">
        <v>645119752.76847804</v>
      </c>
      <c r="AR237" s="37">
        <v>718209726.93488443</v>
      </c>
      <c r="AS237" s="37">
        <v>746520252.37200797</v>
      </c>
      <c r="AT237" s="37">
        <v>736447179.83306646</v>
      </c>
      <c r="AU237" s="37">
        <v>766976592.74266481</v>
      </c>
      <c r="AV237" s="37">
        <v>994316325.86398387</v>
      </c>
      <c r="AW237" s="37">
        <v>1219659989.9006901</v>
      </c>
      <c r="AX237" s="37">
        <v>1254251427.8380287</v>
      </c>
      <c r="AY237" s="37">
        <v>1645949551.2975988</v>
      </c>
      <c r="AZ237" s="37">
        <v>1705737109.6586783</v>
      </c>
      <c r="BA237" s="37">
        <v>1755618386.9181218</v>
      </c>
      <c r="BB237" s="37">
        <v>1218528978.6853986</v>
      </c>
      <c r="BC237" s="37">
        <v>842886503.76798368</v>
      </c>
      <c r="BD237" s="37">
        <v>1072838488.5688257</v>
      </c>
      <c r="BE237" s="37">
        <v>1318783375.899698</v>
      </c>
      <c r="BF237" s="37">
        <v>936778472.77612197</v>
      </c>
      <c r="BG237" s="37">
        <v>835628645.4957875</v>
      </c>
      <c r="BH237" s="37">
        <v>823936006.23063064</v>
      </c>
      <c r="BI237" s="37">
        <v>899345304.1846931</v>
      </c>
      <c r="BJ237" s="37">
        <v>1125302642.1979718</v>
      </c>
    </row>
    <row r="238" spans="1:64" hidden="1" x14ac:dyDescent="0.35">
      <c r="A238" s="37" t="s">
        <v>690</v>
      </c>
      <c r="B238" s="37" t="s">
        <v>691</v>
      </c>
      <c r="C238" s="37" t="s">
        <v>493</v>
      </c>
      <c r="D238" s="37" t="s">
        <v>494</v>
      </c>
      <c r="AJ238" s="37">
        <v>1250614832.8361993</v>
      </c>
      <c r="AK238" s="37">
        <v>2148362351.5303397</v>
      </c>
      <c r="AL238" s="37">
        <v>2692664771.7199426</v>
      </c>
      <c r="AM238" s="37">
        <v>2175805362.6784267</v>
      </c>
      <c r="AN238" s="37">
        <v>2084399936.415632</v>
      </c>
      <c r="AO238" s="37">
        <v>1774094536.525476</v>
      </c>
      <c r="AP238" s="37">
        <v>956099519.84215605</v>
      </c>
      <c r="AQ238" s="37">
        <v>774538217.27380228</v>
      </c>
      <c r="AR238" s="37">
        <v>874285154.10408628</v>
      </c>
      <c r="AS238" s="37">
        <v>1604432627.7823522</v>
      </c>
      <c r="AT238" s="37">
        <v>1466666666.6666667</v>
      </c>
      <c r="AU238" s="37">
        <v>1580037479.0413256</v>
      </c>
      <c r="AV238" s="37">
        <v>1949084322.8013685</v>
      </c>
      <c r="AW238" s="37">
        <v>2030569708.19824</v>
      </c>
      <c r="AX238" s="37">
        <v>2486842105.2631578</v>
      </c>
      <c r="AY238" s="37">
        <v>3608775981.5242496</v>
      </c>
      <c r="AZ238" s="37">
        <v>4657598499.0619135</v>
      </c>
      <c r="BA238" s="37">
        <v>11056875730.42462</v>
      </c>
      <c r="BB238" s="37">
        <v>9517543859.6491222</v>
      </c>
      <c r="BC238" s="37">
        <v>10366666666.666666</v>
      </c>
      <c r="BD238" s="37">
        <v>17480701754.385963</v>
      </c>
      <c r="BE238" s="37">
        <v>20688070175.438595</v>
      </c>
      <c r="BF238" s="37">
        <v>19535789473.684212</v>
      </c>
      <c r="BG238" s="37">
        <v>20360701754.385963</v>
      </c>
      <c r="BH238" s="37">
        <v>12771714285.714285</v>
      </c>
      <c r="BI238" s="37">
        <v>8011714285.7142859</v>
      </c>
      <c r="BJ238" s="37">
        <v>8521428571.4285717</v>
      </c>
      <c r="BK238" s="37">
        <v>9239000000</v>
      </c>
    </row>
    <row r="239" spans="1:64" hidden="1" x14ac:dyDescent="0.35">
      <c r="A239" s="37" t="s">
        <v>692</v>
      </c>
      <c r="B239" s="37" t="s">
        <v>693</v>
      </c>
      <c r="C239" s="37" t="s">
        <v>493</v>
      </c>
      <c r="D239" s="37" t="s">
        <v>494</v>
      </c>
      <c r="E239" s="37">
        <v>9198803656.4675713</v>
      </c>
      <c r="F239" s="37">
        <v>9725153729.555645</v>
      </c>
      <c r="G239" s="37">
        <v>10192770172.629986</v>
      </c>
      <c r="H239" s="37">
        <v>12411074098.081669</v>
      </c>
      <c r="I239" s="37">
        <v>11614477029.648273</v>
      </c>
      <c r="J239" s="37">
        <v>12840827885.45241</v>
      </c>
      <c r="K239" s="37">
        <v>13744279376.2512</v>
      </c>
      <c r="L239" s="37">
        <v>13853330208.856808</v>
      </c>
      <c r="M239" s="37">
        <v>14623609395.931955</v>
      </c>
      <c r="N239" s="37">
        <v>16517358006.803698</v>
      </c>
      <c r="O239" s="37">
        <v>17974754597.854103</v>
      </c>
      <c r="P239" s="37">
        <v>19154350624.365387</v>
      </c>
      <c r="Q239" s="37">
        <v>22536947647.510777</v>
      </c>
      <c r="R239" s="37">
        <v>31949790528.551746</v>
      </c>
      <c r="S239" s="37">
        <v>47551663653.881363</v>
      </c>
      <c r="T239" s="37">
        <v>43602634477.574173</v>
      </c>
      <c r="U239" s="37">
        <v>50706339460.670441</v>
      </c>
      <c r="V239" s="37">
        <v>58587228824.168594</v>
      </c>
      <c r="W239" s="37">
        <v>62608325234.051498</v>
      </c>
      <c r="X239" s="37">
        <v>81037824016.35228</v>
      </c>
      <c r="Y239" s="37">
        <v>102322093178.06917</v>
      </c>
      <c r="Z239" s="37">
        <v>111370956631.21384</v>
      </c>
      <c r="AA239" s="37">
        <v>105292076783.87547</v>
      </c>
      <c r="AB239" s="37">
        <v>107890776541.85364</v>
      </c>
      <c r="AC239" s="37">
        <v>113433119569.14714</v>
      </c>
      <c r="AD239" s="37">
        <v>113436851446.28647</v>
      </c>
      <c r="AE239" s="37">
        <v>100893347382.37283</v>
      </c>
      <c r="AF239" s="37">
        <v>108966301638.34984</v>
      </c>
      <c r="AG239" s="37">
        <v>136224982109.33366</v>
      </c>
      <c r="AH239" s="37">
        <v>149171538913.19028</v>
      </c>
      <c r="AI239" s="37">
        <v>172059345270.52875</v>
      </c>
      <c r="AJ239" s="37">
        <v>190816873662.80179</v>
      </c>
      <c r="AK239" s="37">
        <v>192666496617.73044</v>
      </c>
      <c r="AL239" s="37">
        <v>205333104245.84518</v>
      </c>
      <c r="AM239" s="37">
        <v>239199117868.25214</v>
      </c>
      <c r="AN239" s="37">
        <v>281486080967.39606</v>
      </c>
      <c r="AO239" s="37">
        <v>313468051026.32727</v>
      </c>
      <c r="AP239" s="37">
        <v>344300205263.03015</v>
      </c>
      <c r="AQ239" s="37">
        <v>342438791169.74402</v>
      </c>
      <c r="AR239" s="37">
        <v>357245802070.13397</v>
      </c>
      <c r="AS239" s="37">
        <v>423140869828.289</v>
      </c>
      <c r="AT239" s="37">
        <v>408258863903.86304</v>
      </c>
      <c r="AU239" s="37">
        <v>411281235193.49524</v>
      </c>
      <c r="AV239" s="37">
        <v>444784696688.3147</v>
      </c>
      <c r="AW239" s="37">
        <v>565317581327.4187</v>
      </c>
      <c r="AX239" s="37">
        <v>690527418683.60107</v>
      </c>
      <c r="AY239" s="37">
        <v>772835521251.87354</v>
      </c>
      <c r="AZ239" s="37">
        <v>875107995955.50806</v>
      </c>
      <c r="BA239" s="37">
        <v>1008049127405.7388</v>
      </c>
      <c r="BB239" s="37">
        <v>804293048228.47791</v>
      </c>
      <c r="BC239" s="37">
        <v>1061512226486.7841</v>
      </c>
      <c r="BD239" s="37">
        <v>1250065931835.7786</v>
      </c>
      <c r="BE239" s="37">
        <v>1269183440400.4541</v>
      </c>
      <c r="BF239" s="37">
        <v>1260656250385.7034</v>
      </c>
      <c r="BG239" s="37">
        <v>1234758132315.6382</v>
      </c>
      <c r="BH239" s="37">
        <v>1106113349676.1414</v>
      </c>
      <c r="BI239" s="37">
        <v>1093070972536.7258</v>
      </c>
      <c r="BJ239" s="37">
        <v>1211832208905.3938</v>
      </c>
      <c r="BK239" s="37">
        <v>1313023552516.187</v>
      </c>
      <c r="BL239" s="37">
        <v>1303191358600.0132</v>
      </c>
    </row>
    <row r="240" spans="1:64" hidden="1" x14ac:dyDescent="0.35">
      <c r="A240" s="37" t="s">
        <v>694</v>
      </c>
      <c r="B240" s="37" t="s">
        <v>695</v>
      </c>
      <c r="C240" s="37" t="s">
        <v>493</v>
      </c>
      <c r="D240" s="37" t="s">
        <v>494</v>
      </c>
      <c r="AS240" s="37">
        <v>38963791.692065105</v>
      </c>
      <c r="AT240" s="37">
        <v>42831143.276025899</v>
      </c>
      <c r="AU240" s="37">
        <v>36638157.305046104</v>
      </c>
      <c r="AV240" s="37">
        <v>33673635.871920601</v>
      </c>
      <c r="AW240" s="37">
        <v>32944817.872295499</v>
      </c>
      <c r="AX240" s="37">
        <v>32989330.8679813</v>
      </c>
      <c r="AY240" s="37">
        <v>41881764.997935399</v>
      </c>
      <c r="AZ240" s="37">
        <v>54262690.174069002</v>
      </c>
      <c r="BA240" s="37">
        <v>60613466.205565996</v>
      </c>
      <c r="BB240" s="37">
        <v>66632579.063745096</v>
      </c>
      <c r="BC240" s="37">
        <v>75531222.185988888</v>
      </c>
      <c r="BD240" s="37">
        <v>66781171.509381197</v>
      </c>
      <c r="BE240" s="37">
        <v>82662614.780259997</v>
      </c>
      <c r="BF240" s="37">
        <v>77944391.887749001</v>
      </c>
      <c r="BG240" s="37">
        <v>66178035.039255604</v>
      </c>
      <c r="BH240" s="37">
        <v>48508505.448534198</v>
      </c>
      <c r="BI240" s="37">
        <v>51780293.315884396</v>
      </c>
      <c r="BJ240" s="37">
        <v>38179978.606595799</v>
      </c>
      <c r="BK240" s="37">
        <v>42986086.445457093</v>
      </c>
    </row>
    <row r="241" spans="1:64" hidden="1" x14ac:dyDescent="0.35">
      <c r="A241" s="37" t="s">
        <v>696</v>
      </c>
      <c r="B241" s="37" t="s">
        <v>697</v>
      </c>
      <c r="C241" s="37" t="s">
        <v>493</v>
      </c>
      <c r="D241" s="37" t="s">
        <v>494</v>
      </c>
      <c r="AL241" s="37">
        <v>77312612726.762543</v>
      </c>
      <c r="AM241" s="37">
        <v>80598315361.640289</v>
      </c>
      <c r="AN241" s="37">
        <v>88729163439.092194</v>
      </c>
      <c r="AO241" s="37">
        <v>99756148295.30513</v>
      </c>
      <c r="AP241" s="37">
        <v>97286851054.643265</v>
      </c>
      <c r="AQ241" s="37">
        <v>82544761681.877045</v>
      </c>
      <c r="AR241" s="37">
        <v>98718967392.672119</v>
      </c>
      <c r="AS241" s="37">
        <v>121076430061.28406</v>
      </c>
      <c r="AT241" s="37">
        <v>119621510242.87587</v>
      </c>
      <c r="AU241" s="37">
        <v>129890422597.11745</v>
      </c>
      <c r="AV241" s="37">
        <v>156303299235.54782</v>
      </c>
      <c r="AW241" s="37">
        <v>203297940606.90567</v>
      </c>
      <c r="AX241" s="37">
        <v>266812283759.29672</v>
      </c>
      <c r="AY241" s="37">
        <v>315807848001.78223</v>
      </c>
      <c r="AZ241" s="37">
        <v>382187356158.08746</v>
      </c>
      <c r="BA241" s="37">
        <v>485347257845.28076</v>
      </c>
      <c r="BB241" s="37">
        <v>361469982665.34851</v>
      </c>
      <c r="BC241" s="37">
        <v>435050434109.16174</v>
      </c>
      <c r="BD241" s="37">
        <v>491379946460.35535</v>
      </c>
      <c r="BE241" s="37">
        <v>540728037266.57922</v>
      </c>
      <c r="BF241" s="37">
        <v>494578916517.30139</v>
      </c>
      <c r="BG241" s="37">
        <v>437756472928.26031</v>
      </c>
      <c r="BH241" s="37">
        <v>331585464179.48047</v>
      </c>
      <c r="BI241" s="37">
        <v>322372245855.36804</v>
      </c>
      <c r="BJ241" s="37">
        <v>388410989304.97791</v>
      </c>
      <c r="BK241" s="37">
        <v>478998158418.96051</v>
      </c>
    </row>
    <row r="242" spans="1:64" hidden="1" x14ac:dyDescent="0.35">
      <c r="A242" s="37" t="s">
        <v>298</v>
      </c>
      <c r="B242" s="37" t="s">
        <v>297</v>
      </c>
      <c r="C242" s="37" t="s">
        <v>493</v>
      </c>
      <c r="D242" s="37" t="s">
        <v>494</v>
      </c>
      <c r="T242" s="37">
        <v>13435004.581751538</v>
      </c>
      <c r="U242" s="37">
        <v>8090553.5867041424</v>
      </c>
      <c r="V242" s="37">
        <v>11561654.468840096</v>
      </c>
      <c r="W242" s="37">
        <v>11967036.740299873</v>
      </c>
      <c r="X242" s="37">
        <v>11648334.451151352</v>
      </c>
      <c r="Y242" s="37">
        <v>16011159.189250741</v>
      </c>
      <c r="Z242" s="37">
        <v>15794070.328660078</v>
      </c>
      <c r="AA242" s="37">
        <v>17123440.511208035</v>
      </c>
      <c r="AB242" s="37">
        <v>11355855.855855854</v>
      </c>
      <c r="AC242" s="37">
        <v>17095217.200526547</v>
      </c>
      <c r="AD242" s="37">
        <v>18094839.025071584</v>
      </c>
      <c r="AE242" s="37">
        <v>17534759.358288769</v>
      </c>
      <c r="AF242" s="37">
        <v>25256966.811370958</v>
      </c>
      <c r="AG242" s="37">
        <v>24250192.258395284</v>
      </c>
      <c r="AH242" s="37">
        <v>26696066.746126343</v>
      </c>
      <c r="AI242" s="37">
        <v>38464269.177342184</v>
      </c>
      <c r="AJ242" s="37">
        <v>30278420.48434367</v>
      </c>
      <c r="AK242" s="37">
        <v>32405166.654294413</v>
      </c>
      <c r="AL242" s="37">
        <v>27551300.578034684</v>
      </c>
      <c r="AM242" s="37">
        <v>33681260.415088624</v>
      </c>
      <c r="AN242" s="37">
        <v>35422928.633252032</v>
      </c>
      <c r="AO242" s="37">
        <v>44685445.247179158</v>
      </c>
      <c r="AP242" s="37">
        <v>44847645.429362878</v>
      </c>
      <c r="AQ242" s="37">
        <v>37511930.294906169</v>
      </c>
      <c r="AR242" s="37">
        <v>30749162.823023945</v>
      </c>
      <c r="AS242" s="37">
        <v>29229150.143371362</v>
      </c>
      <c r="AT242" s="37">
        <v>23631258.941344779</v>
      </c>
      <c r="AU242" s="37">
        <v>33365905.128910907</v>
      </c>
      <c r="AV242" s="37">
        <v>39211569.118651785</v>
      </c>
      <c r="AW242" s="37">
        <v>45131250.916556679</v>
      </c>
      <c r="AX242" s="37">
        <v>46713099.107465304</v>
      </c>
      <c r="AY242" s="37">
        <v>42550151.8243815</v>
      </c>
      <c r="AZ242" s="37">
        <v>36478254.356618568</v>
      </c>
      <c r="BA242" s="37">
        <v>54958964.646464646</v>
      </c>
      <c r="BB242" s="37">
        <v>42554538.044781126</v>
      </c>
      <c r="BC242" s="37">
        <v>45863963.917258538</v>
      </c>
      <c r="BD242" s="37">
        <v>67308880.519622296</v>
      </c>
      <c r="BE242" s="37">
        <v>80357779.220012978</v>
      </c>
      <c r="BF242" s="37">
        <v>91728053.985465452</v>
      </c>
      <c r="BG242" s="37">
        <v>74648071.511339188</v>
      </c>
      <c r="BH242" s="37">
        <v>74117852.915444389</v>
      </c>
      <c r="BI242" s="37">
        <v>108450577.2005772</v>
      </c>
      <c r="BJ242" s="37">
        <v>101605971.4996607</v>
      </c>
      <c r="BK242" s="37">
        <v>100419363.66122709</v>
      </c>
    </row>
    <row r="243" spans="1:64" hidden="1" x14ac:dyDescent="0.35">
      <c r="A243" s="37" t="s">
        <v>698</v>
      </c>
      <c r="B243" s="37" t="s">
        <v>699</v>
      </c>
      <c r="C243" s="37" t="s">
        <v>493</v>
      </c>
      <c r="D243" s="37" t="s">
        <v>494</v>
      </c>
      <c r="E243" s="37">
        <v>2782967641.2911668</v>
      </c>
      <c r="F243" s="37">
        <v>2875049189.4615421</v>
      </c>
      <c r="G243" s="37">
        <v>3006326613.4980783</v>
      </c>
      <c r="H243" s="37">
        <v>3358033938.4046273</v>
      </c>
      <c r="I243" s="37">
        <v>3426715989.708652</v>
      </c>
      <c r="J243" s="37">
        <v>3498722246.1153588</v>
      </c>
      <c r="K243" s="37">
        <v>3507822880.2220573</v>
      </c>
      <c r="L243" s="37">
        <v>3691633437.0031748</v>
      </c>
      <c r="M243" s="37">
        <v>3842479470.5734468</v>
      </c>
      <c r="N243" s="37">
        <v>3941418492.068583</v>
      </c>
      <c r="O243" s="37">
        <v>4578606465.8859768</v>
      </c>
      <c r="P243" s="37">
        <v>4582706537.9187307</v>
      </c>
      <c r="Q243" s="37">
        <v>4680075048.9347324</v>
      </c>
      <c r="R243" s="37">
        <v>5939368293.3628778</v>
      </c>
      <c r="S243" s="37">
        <v>7639211678.1737375</v>
      </c>
      <c r="T243" s="37">
        <v>8742870028.9871845</v>
      </c>
      <c r="U243" s="37">
        <v>10084920441.942081</v>
      </c>
      <c r="V243" s="37">
        <v>11511094662.492865</v>
      </c>
      <c r="W243" s="37">
        <v>12317864689.62648</v>
      </c>
      <c r="X243" s="37">
        <v>14937508249.824186</v>
      </c>
      <c r="Y243" s="37">
        <v>17087953519.681896</v>
      </c>
      <c r="Z243" s="37">
        <v>17939157313.311935</v>
      </c>
      <c r="AA243" s="37">
        <v>17831526813.811169</v>
      </c>
      <c r="AB243" s="37">
        <v>19007799281.381813</v>
      </c>
      <c r="AC243" s="37">
        <v>19724302747.940975</v>
      </c>
      <c r="AD243" s="37">
        <v>18757277525.760967</v>
      </c>
      <c r="AE243" s="37">
        <v>20053063869.233639</v>
      </c>
      <c r="AF243" s="37">
        <v>23755733862.587189</v>
      </c>
      <c r="AG243" s="37">
        <v>27210167822.209167</v>
      </c>
      <c r="AH243" s="37">
        <v>30663619660.824707</v>
      </c>
      <c r="AI243" s="37">
        <v>33629163428.859623</v>
      </c>
      <c r="AJ243" s="37">
        <v>36182582402.569733</v>
      </c>
      <c r="AK243" s="37">
        <v>40424733430.910622</v>
      </c>
      <c r="AL243" s="37">
        <v>43486054267.715561</v>
      </c>
      <c r="AM243" s="37">
        <v>49139174475.763115</v>
      </c>
      <c r="AN243" s="37">
        <v>59751252332.383835</v>
      </c>
      <c r="AO243" s="37">
        <v>62622141798.535774</v>
      </c>
      <c r="AP243" s="37">
        <v>67163696262.182205</v>
      </c>
      <c r="AQ243" s="37">
        <v>70190300032.732086</v>
      </c>
      <c r="AR243" s="37">
        <v>75808934587.467712</v>
      </c>
      <c r="AS243" s="37">
        <v>86016147832.06369</v>
      </c>
      <c r="AT243" s="37">
        <v>86990420730.054123</v>
      </c>
      <c r="AU243" s="37">
        <v>99183208206.343018</v>
      </c>
      <c r="AV243" s="37">
        <v>120490889545.70454</v>
      </c>
      <c r="AW243" s="37">
        <v>159525514902.87302</v>
      </c>
      <c r="AX243" s="37">
        <v>199326447813.64438</v>
      </c>
      <c r="AY243" s="37">
        <v>243695013469.36899</v>
      </c>
      <c r="AZ243" s="37">
        <v>301901471937.35474</v>
      </c>
      <c r="BA243" s="37">
        <v>342655363392.11969</v>
      </c>
      <c r="BB243" s="37">
        <v>326912202533.8432</v>
      </c>
      <c r="BC243" s="37">
        <v>435643288796.88489</v>
      </c>
      <c r="BD243" s="37">
        <v>524420561645.69116</v>
      </c>
      <c r="BE243" s="37">
        <v>524095703372.96912</v>
      </c>
      <c r="BF243" s="37">
        <v>554364893671.00073</v>
      </c>
      <c r="BG243" s="37">
        <v>556127942149.54944</v>
      </c>
      <c r="BH243" s="37">
        <v>503977003166.28387</v>
      </c>
      <c r="BI243" s="37">
        <v>526369317282.9566</v>
      </c>
      <c r="BJ243" s="37">
        <v>587513745522.47656</v>
      </c>
      <c r="BK243" s="37">
        <v>636339104391.05591</v>
      </c>
      <c r="BL243" s="37">
        <v>639194310907.01758</v>
      </c>
    </row>
    <row r="244" spans="1:64" hidden="1" x14ac:dyDescent="0.35">
      <c r="A244" s="37" t="s">
        <v>700</v>
      </c>
      <c r="B244" s="37" t="s">
        <v>701</v>
      </c>
      <c r="C244" s="37" t="s">
        <v>493</v>
      </c>
      <c r="D244" s="37" t="s">
        <v>494</v>
      </c>
      <c r="E244" s="37">
        <v>6069153520.6370621</v>
      </c>
      <c r="F244" s="37">
        <v>6481110599.8314667</v>
      </c>
      <c r="G244" s="37">
        <v>6825717307.9571962</v>
      </c>
      <c r="H244" s="37">
        <v>7366943074.5692511</v>
      </c>
      <c r="I244" s="37">
        <v>8069072288.9050226</v>
      </c>
      <c r="J244" s="37">
        <v>8464778962.0402317</v>
      </c>
      <c r="K244" s="37">
        <v>9039173637.2672882</v>
      </c>
      <c r="L244" s="37">
        <v>9352096808.4178905</v>
      </c>
      <c r="M244" s="37">
        <v>10275238083.286528</v>
      </c>
      <c r="N244" s="37">
        <v>11084987678.59918</v>
      </c>
      <c r="O244" s="37">
        <v>12155901766.66773</v>
      </c>
      <c r="P244" s="37">
        <v>12727515770.337048</v>
      </c>
      <c r="Q244" s="37">
        <v>15262601265.973997</v>
      </c>
      <c r="R244" s="37">
        <v>20825218403.568886</v>
      </c>
      <c r="S244" s="37">
        <v>33008548475.462769</v>
      </c>
      <c r="T244" s="37">
        <v>32406533307.613792</v>
      </c>
      <c r="U244" s="37">
        <v>35483795703.182724</v>
      </c>
      <c r="V244" s="37">
        <v>43457535127.059738</v>
      </c>
      <c r="W244" s="37">
        <v>45673609728.586617</v>
      </c>
      <c r="X244" s="37">
        <v>61276046976.158127</v>
      </c>
      <c r="Y244" s="37">
        <v>86202213285.037399</v>
      </c>
      <c r="Z244" s="37">
        <v>71984063566.583237</v>
      </c>
      <c r="AA244" s="37">
        <v>61082624239.053238</v>
      </c>
      <c r="AB244" s="37">
        <v>55985282846.190742</v>
      </c>
      <c r="AC244" s="37">
        <v>54698871887.169014</v>
      </c>
      <c r="AD244" s="37">
        <v>53748650083.282242</v>
      </c>
      <c r="AE244" s="37">
        <v>54814332645.372688</v>
      </c>
      <c r="AF244" s="37">
        <v>68939622420.955444</v>
      </c>
      <c r="AG244" s="37">
        <v>69048337603.21257</v>
      </c>
      <c r="AH244" s="37">
        <v>76098094927.982819</v>
      </c>
      <c r="AI244" s="37">
        <v>82053798368.72966</v>
      </c>
      <c r="AJ244" s="37">
        <v>81034775029.403976</v>
      </c>
      <c r="AK244" s="37">
        <v>82265563091.932144</v>
      </c>
      <c r="AL244" s="37">
        <v>75556180416.232147</v>
      </c>
      <c r="AM244" s="37">
        <v>78932386503.154724</v>
      </c>
      <c r="AN244" s="37">
        <v>97961434621.55661</v>
      </c>
      <c r="AO244" s="37">
        <v>104603452686.00717</v>
      </c>
      <c r="AP244" s="37">
        <v>110053497188.68288</v>
      </c>
      <c r="AQ244" s="37">
        <v>98628151204.627136</v>
      </c>
      <c r="AR244" s="37">
        <v>101535715763.51483</v>
      </c>
      <c r="AS244" s="37">
        <v>123872455411.04097</v>
      </c>
      <c r="AT244" s="37">
        <v>115237800500.68123</v>
      </c>
      <c r="AU244" s="37">
        <v>124502005408.45062</v>
      </c>
      <c r="AV244" s="37">
        <v>151752216674.42627</v>
      </c>
      <c r="AW244" s="37">
        <v>182095483124.06549</v>
      </c>
      <c r="AX244" s="37">
        <v>227479713697.08453</v>
      </c>
      <c r="AY244" s="37">
        <v>297681090004.92456</v>
      </c>
      <c r="AZ244" s="37">
        <v>334965373740.87769</v>
      </c>
      <c r="BA244" s="37">
        <v>420728377368.12451</v>
      </c>
      <c r="BB244" s="37">
        <v>316661845391.63281</v>
      </c>
      <c r="BC244" s="37">
        <v>424134890200.68695</v>
      </c>
      <c r="BD244" s="37">
        <v>529838238406.13251</v>
      </c>
      <c r="BE244" s="37">
        <v>537763129873.57092</v>
      </c>
      <c r="BF244" s="37">
        <v>480603705311.41876</v>
      </c>
      <c r="BG244" s="37">
        <v>491571513748.7735</v>
      </c>
      <c r="BH244" s="37">
        <v>358412984114.13116</v>
      </c>
      <c r="BI244" s="37">
        <v>326444515795.85297</v>
      </c>
      <c r="BJ244" s="37">
        <v>384461874935.96637</v>
      </c>
      <c r="BK244" s="37">
        <v>431404092932.81982</v>
      </c>
    </row>
    <row r="245" spans="1:64" hidden="1" x14ac:dyDescent="0.35">
      <c r="A245" s="37" t="s">
        <v>300</v>
      </c>
      <c r="B245" s="37" t="s">
        <v>299</v>
      </c>
      <c r="C245" s="37" t="s">
        <v>493</v>
      </c>
      <c r="D245" s="37" t="s">
        <v>494</v>
      </c>
    </row>
    <row r="246" spans="1:64" hidden="1" x14ac:dyDescent="0.35">
      <c r="A246" s="37" t="s">
        <v>302</v>
      </c>
      <c r="B246" s="37" t="s">
        <v>301</v>
      </c>
      <c r="C246" s="37" t="s">
        <v>493</v>
      </c>
      <c r="D246" s="37" t="s">
        <v>494</v>
      </c>
      <c r="J246" s="37">
        <v>188761904.76190475</v>
      </c>
      <c r="K246" s="37">
        <v>219047619.04761904</v>
      </c>
      <c r="L246" s="37">
        <v>230285714.2857143</v>
      </c>
      <c r="M246" s="37">
        <v>254285714.28571427</v>
      </c>
      <c r="N246" s="37">
        <v>285523809.52380949</v>
      </c>
      <c r="O246" s="37">
        <v>316571428.57142848</v>
      </c>
      <c r="P246" s="37">
        <v>406196213.42512906</v>
      </c>
      <c r="Q246" s="37">
        <v>567176692.5172919</v>
      </c>
      <c r="R246" s="37">
        <v>711574952.56166983</v>
      </c>
      <c r="S246" s="37">
        <v>1254066437.5715923</v>
      </c>
      <c r="T246" s="37">
        <v>1343773303.504847</v>
      </c>
      <c r="U246" s="37">
        <v>1311100746.268657</v>
      </c>
      <c r="V246" s="37">
        <v>1511421911.4219115</v>
      </c>
      <c r="W246" s="37">
        <v>1847909658.8178759</v>
      </c>
      <c r="X246" s="37">
        <v>2801968019.6801968</v>
      </c>
      <c r="Y246" s="37">
        <v>3518399604.8407016</v>
      </c>
      <c r="Z246" s="37">
        <v>3487039287.1607943</v>
      </c>
      <c r="AA246" s="37">
        <v>3002031488.0650077</v>
      </c>
      <c r="AB246" s="37">
        <v>2869475545.0795522</v>
      </c>
      <c r="AC246" s="37">
        <v>2721035015.4479914</v>
      </c>
      <c r="AD246" s="37">
        <v>2699940083.8825645</v>
      </c>
      <c r="AE246" s="37">
        <v>2721914357.6826191</v>
      </c>
      <c r="AF246" s="37">
        <v>3376855315.5544829</v>
      </c>
      <c r="AG246" s="37">
        <v>4242247610.1655397</v>
      </c>
      <c r="AH246" s="37">
        <v>4479827241.1250391</v>
      </c>
      <c r="AI246" s="37">
        <v>5353409090.909091</v>
      </c>
      <c r="AJ246" s="37">
        <v>5277717391.304348</v>
      </c>
      <c r="AK246" s="37">
        <v>6126865671.6417913</v>
      </c>
      <c r="AL246" s="37">
        <v>5908638138.8861208</v>
      </c>
      <c r="AM246" s="37">
        <v>7024021352.3131666</v>
      </c>
      <c r="AN246" s="37">
        <v>8096647985.6191196</v>
      </c>
      <c r="AO246" s="37">
        <v>8248099445.2434759</v>
      </c>
      <c r="AP246" s="37">
        <v>8114748168.9121971</v>
      </c>
      <c r="AQ246" s="37">
        <v>8398612452.7970486</v>
      </c>
      <c r="AR246" s="37">
        <v>8713791940.6508179</v>
      </c>
      <c r="AS246" s="37">
        <v>8491938425.6219444</v>
      </c>
      <c r="AT246" s="37">
        <v>9447973865.2950554</v>
      </c>
      <c r="AU246" s="37">
        <v>9438489132.728426</v>
      </c>
      <c r="AV246" s="37">
        <v>10839425688.78541</v>
      </c>
      <c r="AW246" s="37">
        <v>13165877157.767963</v>
      </c>
      <c r="AX246" s="37">
        <v>14501002004.008015</v>
      </c>
      <c r="AY246" s="37">
        <v>15823365890.308039</v>
      </c>
      <c r="AZ246" s="37">
        <v>19876619322.615887</v>
      </c>
      <c r="BA246" s="37">
        <v>24966398831.263695</v>
      </c>
      <c r="BB246" s="37">
        <v>19572021032.363178</v>
      </c>
      <c r="BC246" s="37">
        <v>21803828419.728935</v>
      </c>
      <c r="BD246" s="37">
        <v>22232703509.021168</v>
      </c>
      <c r="BE246" s="37">
        <v>21867213009.795761</v>
      </c>
      <c r="BF246" s="37">
        <v>21722533390.779835</v>
      </c>
      <c r="BG246" s="37">
        <v>21398480296.872234</v>
      </c>
      <c r="BH246" s="37">
        <v>17546696574.225121</v>
      </c>
      <c r="BI246" s="37">
        <v>16988547486.033518</v>
      </c>
      <c r="BJ246" s="37">
        <v>17668471521.864922</v>
      </c>
      <c r="BK246" s="37">
        <v>19504023574.747818</v>
      </c>
      <c r="BL246" s="37">
        <v>19333662758.996723</v>
      </c>
    </row>
    <row r="247" spans="1:64" hidden="1" x14ac:dyDescent="0.35">
      <c r="A247" s="37" t="s">
        <v>304</v>
      </c>
      <c r="B247" s="37" t="s">
        <v>303</v>
      </c>
      <c r="C247" s="37" t="s">
        <v>493</v>
      </c>
      <c r="D247" s="37" t="s">
        <v>494</v>
      </c>
      <c r="E247" s="37">
        <v>287710645.29387587</v>
      </c>
      <c r="F247" s="37">
        <v>411111111.1111111</v>
      </c>
      <c r="G247" s="37">
        <v>500000000</v>
      </c>
      <c r="H247" s="37">
        <v>433333333.33333331</v>
      </c>
      <c r="I247" s="37">
        <v>500000000</v>
      </c>
      <c r="J247" s="37">
        <v>544444444.44444442</v>
      </c>
      <c r="K247" s="37">
        <v>577777777.77777779</v>
      </c>
      <c r="L247" s="37">
        <v>644444444.44444442</v>
      </c>
      <c r="M247" s="37">
        <v>644444444.44444442</v>
      </c>
      <c r="N247" s="37">
        <v>700000000</v>
      </c>
      <c r="O247" s="37">
        <v>756521739.13043475</v>
      </c>
      <c r="P247" s="37">
        <v>864785144.46604538</v>
      </c>
      <c r="Q247" s="37">
        <v>1229681978.7985866</v>
      </c>
      <c r="R247" s="37">
        <v>1809187279.1519434</v>
      </c>
      <c r="S247" s="37">
        <v>2039204423.0631146</v>
      </c>
      <c r="T247" s="37">
        <v>1973410884.9189863</v>
      </c>
      <c r="U247" s="37">
        <v>2491746091.0733194</v>
      </c>
      <c r="V247" s="37">
        <v>2238640151.0943227</v>
      </c>
      <c r="W247" s="37">
        <v>2701589654.8883948</v>
      </c>
      <c r="X247" s="37">
        <v>2876725552.659523</v>
      </c>
      <c r="Y247" s="37">
        <v>3550856150.871932</v>
      </c>
      <c r="Z247" s="37">
        <v>5851518175.8512487</v>
      </c>
      <c r="AA247" s="37">
        <v>7657810068.1008644</v>
      </c>
      <c r="AB247" s="37">
        <v>7693263016.8945742</v>
      </c>
      <c r="AC247" s="37">
        <v>9362386822.2973709</v>
      </c>
      <c r="AD247" s="37">
        <v>10663948825.919617</v>
      </c>
      <c r="AE247" s="37">
        <v>10081244162.429022</v>
      </c>
      <c r="AF247" s="37">
        <v>13582253228.64776</v>
      </c>
      <c r="AG247" s="37">
        <v>16947657046.437235</v>
      </c>
      <c r="AH247" s="37">
        <v>17360346517.853775</v>
      </c>
      <c r="AI247" s="37">
        <v>20138041278.213932</v>
      </c>
      <c r="AJ247" s="37">
        <v>20765547619.047619</v>
      </c>
      <c r="AK247" s="37">
        <v>22805811594.2029</v>
      </c>
      <c r="AL247" s="37">
        <v>24636054545.454548</v>
      </c>
      <c r="AM247" s="37">
        <v>27918206081.081081</v>
      </c>
      <c r="AN247" s="37">
        <v>33713478165.938866</v>
      </c>
      <c r="AO247" s="37">
        <v>39094658476.65847</v>
      </c>
      <c r="AP247" s="37">
        <v>46664617511.520744</v>
      </c>
      <c r="AQ247" s="37">
        <v>56721035673.187584</v>
      </c>
      <c r="AR247" s="37">
        <v>47537824737.344795</v>
      </c>
      <c r="AS247" s="37">
        <v>53091138835.572617</v>
      </c>
      <c r="AT247" s="37">
        <v>53222799445.169708</v>
      </c>
      <c r="AU247" s="37">
        <v>58321175690.02124</v>
      </c>
      <c r="AV247" s="37">
        <v>69359206476.114319</v>
      </c>
      <c r="AW247" s="37">
        <v>92090930901.438095</v>
      </c>
      <c r="AX247" s="37">
        <v>105386581571.89641</v>
      </c>
      <c r="AY247" s="37">
        <v>119615726286.3143</v>
      </c>
      <c r="AZ247" s="37">
        <v>143399935528.43658</v>
      </c>
      <c r="BA247" s="37">
        <v>174469223972.33963</v>
      </c>
      <c r="BB247" s="37">
        <v>145518900645.16129</v>
      </c>
      <c r="BC247" s="37">
        <v>157844709209.47565</v>
      </c>
      <c r="BD247" s="37">
        <v>185339817910.44775</v>
      </c>
      <c r="BE247" s="37">
        <v>206848575723.83075</v>
      </c>
      <c r="BF247" s="37">
        <v>211715472213.46783</v>
      </c>
      <c r="BG247" s="37">
        <v>222003068311.629</v>
      </c>
      <c r="BH247" s="37">
        <v>200727579044.11765</v>
      </c>
      <c r="BI247" s="37">
        <v>189717174596.86768</v>
      </c>
      <c r="BJ247" s="37">
        <v>211240391710.75354</v>
      </c>
      <c r="BK247" s="37">
        <v>227780558155.91086</v>
      </c>
      <c r="BL247" s="37">
        <v>238501504811.59012</v>
      </c>
    </row>
    <row r="248" spans="1:64" hidden="1" x14ac:dyDescent="0.35">
      <c r="A248" s="37" t="s">
        <v>702</v>
      </c>
      <c r="B248" s="37" t="s">
        <v>703</v>
      </c>
      <c r="C248" s="37" t="s">
        <v>493</v>
      </c>
      <c r="D248" s="37" t="s">
        <v>494</v>
      </c>
    </row>
    <row r="249" spans="1:64" hidden="1" x14ac:dyDescent="0.35">
      <c r="A249" s="37" t="s">
        <v>308</v>
      </c>
      <c r="B249" s="37" t="s">
        <v>307</v>
      </c>
      <c r="C249" s="37" t="s">
        <v>493</v>
      </c>
      <c r="D249" s="37" t="s">
        <v>494</v>
      </c>
      <c r="AI249" s="37">
        <v>537502326.25621676</v>
      </c>
      <c r="AJ249" s="37">
        <v>508648122.30844134</v>
      </c>
      <c r="AK249" s="37">
        <v>572500378.72667897</v>
      </c>
      <c r="AL249" s="37">
        <v>765667178.25471163</v>
      </c>
      <c r="AM249" s="37">
        <v>929865123.95539594</v>
      </c>
      <c r="AN249" s="37">
        <v>1265179986.7666895</v>
      </c>
      <c r="AO249" s="37">
        <v>1295157202.0048389</v>
      </c>
      <c r="AP249" s="37">
        <v>1246175397.8982966</v>
      </c>
      <c r="AQ249" s="37">
        <v>1230116921.7200925</v>
      </c>
      <c r="AR249" s="37">
        <v>1291885319.5617216</v>
      </c>
      <c r="AS249" s="37">
        <v>1445821022.2655056</v>
      </c>
      <c r="AT249" s="37">
        <v>1878651440.6414249</v>
      </c>
      <c r="AU249" s="37">
        <v>2019020391.3208473</v>
      </c>
      <c r="AV249" s="37">
        <v>2297025915.0689654</v>
      </c>
      <c r="AW249" s="37">
        <v>2674833271.7361093</v>
      </c>
      <c r="AX249" s="37">
        <v>3124777521.3116932</v>
      </c>
      <c r="AY249" s="37">
        <v>3434320449.3170376</v>
      </c>
      <c r="AZ249" s="37">
        <v>4331708455.863306</v>
      </c>
      <c r="BA249" s="37">
        <v>5438641595.5969944</v>
      </c>
      <c r="BB249" s="37">
        <v>5291151823.3732872</v>
      </c>
      <c r="BC249" s="37">
        <v>6277203237.5604639</v>
      </c>
      <c r="BD249" s="37">
        <v>7497823405.0329218</v>
      </c>
      <c r="BE249" s="37">
        <v>8870644645.2817287</v>
      </c>
      <c r="BF249" s="37">
        <v>8684876050.8396645</v>
      </c>
      <c r="BG249" s="37">
        <v>9028242341.0628414</v>
      </c>
      <c r="BH249" s="37">
        <v>8104067362.4617167</v>
      </c>
      <c r="BI249" s="37">
        <v>8138039818.9598379</v>
      </c>
      <c r="BJ249" s="37">
        <v>8072890863.8218975</v>
      </c>
    </row>
    <row r="250" spans="1:64" hidden="1" x14ac:dyDescent="0.35">
      <c r="A250" s="37" t="s">
        <v>310</v>
      </c>
      <c r="B250" s="37" t="s">
        <v>309</v>
      </c>
      <c r="C250" s="37" t="s">
        <v>493</v>
      </c>
      <c r="D250" s="37" t="s">
        <v>494</v>
      </c>
      <c r="E250" s="37">
        <v>115605870.02096437</v>
      </c>
      <c r="F250" s="37">
        <v>107812368.97274633</v>
      </c>
      <c r="G250" s="37">
        <v>108245283.01886792</v>
      </c>
      <c r="H250" s="37">
        <v>146023060.7966457</v>
      </c>
      <c r="I250" s="37">
        <v>176115303.9832285</v>
      </c>
      <c r="J250" s="37">
        <v>226330532.21288514</v>
      </c>
      <c r="K250" s="37">
        <v>236694677.87114844</v>
      </c>
      <c r="L250" s="37">
        <v>244817927.17086834</v>
      </c>
      <c r="M250" s="37">
        <v>248459383.75350139</v>
      </c>
      <c r="N250" s="37">
        <v>251680672.26890755</v>
      </c>
      <c r="O250" s="37">
        <v>294257703.08123249</v>
      </c>
      <c r="P250" s="37">
        <v>280952380.95238096</v>
      </c>
      <c r="Q250" s="37">
        <v>289215686.27450979</v>
      </c>
      <c r="R250" s="37">
        <v>281792717.08683473</v>
      </c>
      <c r="S250" s="37">
        <v>309129814.55064195</v>
      </c>
      <c r="T250" s="37">
        <v>204111111.1111111</v>
      </c>
      <c r="U250" s="37">
        <v>278700000</v>
      </c>
      <c r="V250" s="37">
        <v>268764705.88235295</v>
      </c>
      <c r="W250" s="37">
        <v>330434782.60869563</v>
      </c>
      <c r="X250" s="37">
        <v>415000000</v>
      </c>
      <c r="Y250" s="37">
        <v>242000000</v>
      </c>
      <c r="Z250" s="37">
        <v>215000000</v>
      </c>
      <c r="AA250" s="37">
        <v>182500000</v>
      </c>
      <c r="AB250" s="37">
        <v>194000000</v>
      </c>
      <c r="AC250" s="37">
        <v>458913258.93049508</v>
      </c>
      <c r="AD250" s="37">
        <v>483550235.27790356</v>
      </c>
      <c r="AE250" s="37">
        <v>502570433.56488729</v>
      </c>
      <c r="AF250" s="37">
        <v>517052814.07972258</v>
      </c>
      <c r="AG250" s="37">
        <v>492900000</v>
      </c>
      <c r="AH250" s="37">
        <v>419712440.43569064</v>
      </c>
      <c r="AI250" s="37">
        <v>311669506.54883295</v>
      </c>
      <c r="AJ250" s="37">
        <v>247948150.50381401</v>
      </c>
      <c r="AK250" s="37">
        <v>250344420.67646024</v>
      </c>
      <c r="AL250" s="37">
        <v>227444247.46538541</v>
      </c>
      <c r="AM250" s="37">
        <v>348784843.38884288</v>
      </c>
      <c r="AN250" s="37">
        <v>678725728.9843328</v>
      </c>
      <c r="AO250" s="37">
        <v>722999697.87386131</v>
      </c>
      <c r="AP250" s="37">
        <v>837552441.53814018</v>
      </c>
      <c r="AQ250" s="37">
        <v>634713533.0023638</v>
      </c>
      <c r="AR250" s="37">
        <v>734918410.30401742</v>
      </c>
      <c r="AS250" s="37">
        <v>659668069.16069341</v>
      </c>
      <c r="AT250" s="37">
        <v>672714062.01128781</v>
      </c>
      <c r="AU250" s="37">
        <v>692819583.93011129</v>
      </c>
      <c r="AV250" s="37">
        <v>721542170.01405489</v>
      </c>
      <c r="AW250" s="37">
        <v>1008178395.6372792</v>
      </c>
      <c r="AX250" s="37">
        <v>1278134670.8629997</v>
      </c>
      <c r="AY250" s="37">
        <v>1518772911.939774</v>
      </c>
      <c r="AZ250" s="37">
        <v>2055981499.0706656</v>
      </c>
      <c r="BA250" s="37">
        <v>3457255934.1225834</v>
      </c>
      <c r="BB250" s="37">
        <v>4677180750.9516096</v>
      </c>
      <c r="BC250" s="37">
        <v>3687465011.9255376</v>
      </c>
      <c r="BD250" s="37">
        <v>3583197948.4650073</v>
      </c>
      <c r="BE250" s="37">
        <v>4230158408.0621781</v>
      </c>
      <c r="BF250" s="37">
        <v>4774874221.329668</v>
      </c>
      <c r="BG250" s="37">
        <v>4874969999.0484743</v>
      </c>
      <c r="BH250" s="37">
        <v>4170603023.9908609</v>
      </c>
      <c r="BI250" s="37">
        <v>3629243939.2359533</v>
      </c>
      <c r="BJ250" s="37">
        <v>5124374696.9928856</v>
      </c>
      <c r="BK250" s="37">
        <v>4968292701.2958975</v>
      </c>
      <c r="BL250" s="37">
        <v>6659468463.1645451</v>
      </c>
    </row>
    <row r="251" spans="1:64" hidden="1" x14ac:dyDescent="0.35">
      <c r="A251" s="37" t="s">
        <v>312</v>
      </c>
      <c r="B251" s="37" t="s">
        <v>311</v>
      </c>
      <c r="C251" s="37" t="s">
        <v>493</v>
      </c>
      <c r="D251" s="37" t="s">
        <v>494</v>
      </c>
      <c r="AH251" s="37">
        <v>26529048347.85136</v>
      </c>
      <c r="AI251" s="37">
        <v>22517259875.227287</v>
      </c>
      <c r="AJ251" s="37">
        <v>20230191964.639671</v>
      </c>
      <c r="AK251" s="37">
        <v>17732031954.757214</v>
      </c>
      <c r="AL251" s="37">
        <v>16988495838.624022</v>
      </c>
      <c r="AM251" s="37">
        <v>18596682378.173019</v>
      </c>
      <c r="AN251" s="37">
        <v>22695834206.803017</v>
      </c>
      <c r="AO251" s="37">
        <v>20341623019.82502</v>
      </c>
      <c r="AP251" s="37">
        <v>20356661717.597649</v>
      </c>
      <c r="AQ251" s="37">
        <v>17543987600.591946</v>
      </c>
      <c r="AR251" s="37">
        <v>16959999991.145689</v>
      </c>
      <c r="AS251" s="37">
        <v>19521221884.90556</v>
      </c>
      <c r="AT251" s="37">
        <v>19941549859.459057</v>
      </c>
      <c r="AU251" s="37">
        <v>22091578117.373188</v>
      </c>
      <c r="AV251" s="37">
        <v>27388564892.080936</v>
      </c>
      <c r="AW251" s="37">
        <v>39057153600.300812</v>
      </c>
      <c r="AX251" s="37">
        <v>41949382402.872368</v>
      </c>
      <c r="AY251" s="37">
        <v>47525544554.455444</v>
      </c>
      <c r="AZ251" s="37">
        <v>60543960396.039604</v>
      </c>
      <c r="BA251" s="37">
        <v>79896529465.37059</v>
      </c>
      <c r="BB251" s="37">
        <v>51428149707.362152</v>
      </c>
      <c r="BC251" s="37">
        <v>63998815464.489136</v>
      </c>
      <c r="BD251" s="37">
        <v>81280184748.230331</v>
      </c>
      <c r="BE251" s="37">
        <v>83884244775.372299</v>
      </c>
      <c r="BF251" s="37">
        <v>78744026022.769928</v>
      </c>
      <c r="BG251" s="37">
        <v>64873261712.670464</v>
      </c>
      <c r="BH251" s="37">
        <v>47880172307.241577</v>
      </c>
      <c r="BI251" s="37">
        <v>46023216039.888382</v>
      </c>
      <c r="BJ251" s="37">
        <v>53867411624.042175</v>
      </c>
      <c r="BK251" s="37">
        <v>59166743258.395981</v>
      </c>
      <c r="BL251" s="37">
        <v>63315071037.236519</v>
      </c>
    </row>
    <row r="252" spans="1:64" hidden="1" x14ac:dyDescent="0.35">
      <c r="A252" s="37" t="s">
        <v>704</v>
      </c>
      <c r="B252" s="37" t="s">
        <v>705</v>
      </c>
      <c r="C252" s="37" t="s">
        <v>493</v>
      </c>
      <c r="D252" s="37" t="s">
        <v>494</v>
      </c>
      <c r="E252" s="37">
        <v>25271826248.743263</v>
      </c>
      <c r="F252" s="37">
        <v>25195839922.816414</v>
      </c>
      <c r="G252" s="37">
        <v>26187807766.516975</v>
      </c>
      <c r="H252" s="37">
        <v>30530395827.579666</v>
      </c>
      <c r="I252" s="37">
        <v>30228433597.726807</v>
      </c>
      <c r="J252" s="37">
        <v>32902579179.05439</v>
      </c>
      <c r="K252" s="37">
        <v>35085176714.177834</v>
      </c>
      <c r="L252" s="37">
        <v>35774982337.380859</v>
      </c>
      <c r="M252" s="37">
        <v>38416418779.296486</v>
      </c>
      <c r="N252" s="37">
        <v>42127158407.855453</v>
      </c>
      <c r="O252" s="37">
        <v>45310702603.677879</v>
      </c>
      <c r="P252" s="37">
        <v>52076090606.818871</v>
      </c>
      <c r="Q252" s="37">
        <v>62730052415.77887</v>
      </c>
      <c r="R252" s="37">
        <v>96057596897.457489</v>
      </c>
      <c r="S252" s="37">
        <v>158771981212.39545</v>
      </c>
      <c r="T252" s="37">
        <v>154007809549.15167</v>
      </c>
      <c r="U252" s="37">
        <v>178553582077.99875</v>
      </c>
      <c r="V252" s="37">
        <v>198720545198.68414</v>
      </c>
      <c r="W252" s="37">
        <v>206995551579.29837</v>
      </c>
      <c r="X252" s="37">
        <v>280006836004.09869</v>
      </c>
      <c r="Y252" s="37">
        <v>340599216216.25275</v>
      </c>
      <c r="Z252" s="37">
        <v>324139724100.97095</v>
      </c>
      <c r="AA252" s="37">
        <v>333327748892.61707</v>
      </c>
      <c r="AB252" s="37">
        <v>342863463972.57056</v>
      </c>
      <c r="AC252" s="37">
        <v>360253499329.62524</v>
      </c>
      <c r="AD252" s="37">
        <v>353026736121.25836</v>
      </c>
      <c r="AE252" s="37">
        <v>314049467777.90613</v>
      </c>
      <c r="AF252" s="37">
        <v>384469981161.44232</v>
      </c>
      <c r="AG252" s="37">
        <v>451454035851.15125</v>
      </c>
      <c r="AH252" s="37">
        <v>485252828824.33868</v>
      </c>
      <c r="AI252" s="37">
        <v>518701271304.40765</v>
      </c>
      <c r="AJ252" s="37">
        <v>520243478243.71588</v>
      </c>
      <c r="AK252" s="37">
        <v>791251839960.51282</v>
      </c>
      <c r="AL252" s="37">
        <v>693346565286.69751</v>
      </c>
      <c r="AM252" s="37">
        <v>729160159102.05786</v>
      </c>
      <c r="AN252" s="37">
        <v>846984778034.81982</v>
      </c>
      <c r="AO252" s="37">
        <v>914511715203.6366</v>
      </c>
      <c r="AP252" s="37">
        <v>982775504480.74475</v>
      </c>
      <c r="AQ252" s="37">
        <v>939143421935.92773</v>
      </c>
      <c r="AR252" s="37">
        <v>981970679871.37036</v>
      </c>
      <c r="AS252" s="37">
        <v>1195836509262.7371</v>
      </c>
      <c r="AT252" s="37">
        <v>1176493645996.0898</v>
      </c>
      <c r="AU252" s="37">
        <v>1283557978872.3599</v>
      </c>
      <c r="AV252" s="37">
        <v>1537142382760.8689</v>
      </c>
      <c r="AW252" s="37">
        <v>1993491068421.052</v>
      </c>
      <c r="AX252" s="37">
        <v>2470338165322.6421</v>
      </c>
      <c r="AY252" s="37">
        <v>2957949759465.207</v>
      </c>
      <c r="AZ252" s="37">
        <v>3557536786783.0986</v>
      </c>
      <c r="BA252" s="37">
        <v>4289034342048.9927</v>
      </c>
      <c r="BB252" s="37">
        <v>3406522137839.2983</v>
      </c>
      <c r="BC252" s="37">
        <v>4400163289511.8184</v>
      </c>
      <c r="BD252" s="37">
        <v>5321226552370.0264</v>
      </c>
      <c r="BE252" s="37">
        <v>5593670457036.9385</v>
      </c>
      <c r="BF252" s="37">
        <v>5719765801120.6094</v>
      </c>
      <c r="BG252" s="37">
        <v>5719028030995.2666</v>
      </c>
      <c r="BH252" s="37">
        <v>5076143841111.4365</v>
      </c>
      <c r="BI252" s="37">
        <v>4809552619953.0488</v>
      </c>
      <c r="BJ252" s="37">
        <v>5413700111044.6748</v>
      </c>
      <c r="BK252" s="37">
        <v>6011042203700.9521</v>
      </c>
      <c r="BL252" s="37">
        <v>5931034143718.7402</v>
      </c>
    </row>
    <row r="253" spans="1:64" hidden="1" x14ac:dyDescent="0.35">
      <c r="A253" s="37" t="s">
        <v>314</v>
      </c>
      <c r="B253" s="37" t="s">
        <v>313</v>
      </c>
      <c r="C253" s="37" t="s">
        <v>493</v>
      </c>
      <c r="D253" s="37" t="s">
        <v>494</v>
      </c>
      <c r="E253" s="37">
        <v>171350239.89033586</v>
      </c>
      <c r="F253" s="37">
        <v>219799542.81695095</v>
      </c>
      <c r="G253" s="37">
        <v>193918025.56192154</v>
      </c>
      <c r="H253" s="37">
        <v>185026101.89651754</v>
      </c>
      <c r="I253" s="37">
        <v>235904694.50342059</v>
      </c>
      <c r="J253" s="37">
        <v>347846451.62179095</v>
      </c>
      <c r="K253" s="37">
        <v>309880742.30354583</v>
      </c>
      <c r="L253" s="37">
        <v>233417808.34968844</v>
      </c>
      <c r="M253" s="37">
        <v>241962614.4038921</v>
      </c>
      <c r="N253" s="37">
        <v>268548387.09677416</v>
      </c>
      <c r="O253" s="37">
        <v>296774193.54838711</v>
      </c>
      <c r="P253" s="37">
        <v>288709677.4193548</v>
      </c>
      <c r="Q253" s="37">
        <v>337963852.56185645</v>
      </c>
      <c r="R253" s="37">
        <v>412996076.53727287</v>
      </c>
      <c r="S253" s="37">
        <v>588256717.01583314</v>
      </c>
      <c r="T253" s="37">
        <v>593739237.77746975</v>
      </c>
      <c r="U253" s="37">
        <v>717274791.82437539</v>
      </c>
      <c r="V253" s="37">
        <v>818672296.50480878</v>
      </c>
      <c r="W253" s="37">
        <v>925434933.83228219</v>
      </c>
      <c r="X253" s="37">
        <v>1208816163.6471035</v>
      </c>
      <c r="Y253" s="37">
        <v>1527803802.7004683</v>
      </c>
      <c r="Z253" s="37">
        <v>1679801358.2500255</v>
      </c>
      <c r="AA253" s="37">
        <v>1314943009.9687438</v>
      </c>
      <c r="AB253" s="37">
        <v>1310718586.9128864</v>
      </c>
      <c r="AC253" s="37">
        <v>1289224289.852272</v>
      </c>
      <c r="AD253" s="37">
        <v>1266123611.0561903</v>
      </c>
      <c r="AE253" s="37">
        <v>1541476814.9821043</v>
      </c>
      <c r="AF253" s="37">
        <v>1594966344.7468536</v>
      </c>
      <c r="AG253" s="37">
        <v>1811728050.6990082</v>
      </c>
      <c r="AH253" s="37">
        <v>1982636216.9941626</v>
      </c>
      <c r="AI253" s="37">
        <v>2188214420.0841393</v>
      </c>
      <c r="AJ253" s="37">
        <v>2318926500.4708333</v>
      </c>
      <c r="AK253" s="37">
        <v>2633279555.6731024</v>
      </c>
      <c r="AL253" s="37">
        <v>2869305270.1022558</v>
      </c>
      <c r="AM253" s="37">
        <v>3454180495.2516904</v>
      </c>
      <c r="AN253" s="37">
        <v>3665940935.5804067</v>
      </c>
      <c r="AO253" s="37">
        <v>4035403171.1784039</v>
      </c>
      <c r="AP253" s="37">
        <v>4184615200.4914312</v>
      </c>
      <c r="AQ253" s="37">
        <v>4168346708.8111997</v>
      </c>
      <c r="AR253" s="37">
        <v>3621012840.2987838</v>
      </c>
      <c r="AS253" s="37">
        <v>3811049836.3582258</v>
      </c>
      <c r="AT253" s="37">
        <v>3511970185.6732054</v>
      </c>
      <c r="AU253" s="37">
        <v>2805886752.599144</v>
      </c>
      <c r="AV253" s="37">
        <v>3304408129.4068851</v>
      </c>
      <c r="AW253" s="37">
        <v>4394994711.5016127</v>
      </c>
      <c r="AX253" s="37">
        <v>5279006683.3887558</v>
      </c>
      <c r="AY253" s="37">
        <v>5932087158.4404373</v>
      </c>
      <c r="AZ253" s="37">
        <v>6810249669.8052912</v>
      </c>
      <c r="BA253" s="37">
        <v>9171514609.0800171</v>
      </c>
      <c r="BB253" s="37">
        <v>8579858649.415102</v>
      </c>
      <c r="BC253" s="37">
        <v>10612138808.432997</v>
      </c>
      <c r="BD253" s="37">
        <v>12672707386.275383</v>
      </c>
      <c r="BE253" s="37">
        <v>13287539954.506512</v>
      </c>
      <c r="BF253" s="37">
        <v>13435347384.969925</v>
      </c>
      <c r="BG253" s="37">
        <v>13474880882.732513</v>
      </c>
      <c r="BH253" s="37">
        <v>11974918872.633327</v>
      </c>
      <c r="BI253" s="37">
        <v>11289661004.024849</v>
      </c>
      <c r="BJ253" s="37">
        <v>12756758065.866009</v>
      </c>
      <c r="BK253" s="37">
        <v>12517888059.677204</v>
      </c>
      <c r="BL253" s="37">
        <v>12175334388.490841</v>
      </c>
    </row>
    <row r="254" spans="1:64" hidden="1" x14ac:dyDescent="0.35">
      <c r="A254" s="37" t="s">
        <v>706</v>
      </c>
      <c r="B254" s="37" t="s">
        <v>315</v>
      </c>
      <c r="C254" s="37" t="s">
        <v>493</v>
      </c>
      <c r="D254" s="37" t="s">
        <v>494</v>
      </c>
      <c r="O254" s="37">
        <v>59709000000</v>
      </c>
      <c r="P254" s="37">
        <v>62963000000</v>
      </c>
      <c r="Q254" s="37">
        <v>70843000000</v>
      </c>
      <c r="R254" s="37">
        <v>95270000000</v>
      </c>
      <c r="S254" s="37">
        <v>126650000000</v>
      </c>
      <c r="T254" s="37">
        <v>138706000000</v>
      </c>
      <c r="U254" s="37">
        <v>149515000000</v>
      </c>
      <c r="V254" s="37">
        <v>159349000000</v>
      </c>
      <c r="W254" s="37">
        <v>186883000000</v>
      </c>
      <c r="X254" s="37">
        <v>230130000000</v>
      </c>
      <c r="Y254" s="37">
        <v>280772000000</v>
      </c>
      <c r="Z254" s="37">
        <v>305239000000</v>
      </c>
      <c r="AA254" s="37">
        <v>283210000000</v>
      </c>
      <c r="AB254" s="37">
        <v>276996000000</v>
      </c>
      <c r="AC254" s="37">
        <v>302381000000</v>
      </c>
      <c r="AD254" s="37">
        <v>303211000000</v>
      </c>
      <c r="AE254" s="37">
        <v>320998000000</v>
      </c>
      <c r="AF254" s="37">
        <v>363943000000</v>
      </c>
      <c r="AG254" s="37">
        <v>444601000000</v>
      </c>
      <c r="AH254" s="37">
        <v>504289000000</v>
      </c>
      <c r="AI254" s="37">
        <v>551873000000</v>
      </c>
      <c r="AJ254" s="37">
        <v>594931000000</v>
      </c>
      <c r="AK254" s="37">
        <v>633053000000</v>
      </c>
      <c r="AL254" s="37">
        <v>654799000000</v>
      </c>
      <c r="AM254" s="37">
        <v>720937000000</v>
      </c>
      <c r="AN254" s="37">
        <v>812810000000</v>
      </c>
      <c r="AO254" s="37">
        <v>867589000000</v>
      </c>
      <c r="AP254" s="37">
        <v>953803000000</v>
      </c>
      <c r="AQ254" s="37">
        <v>952979000000</v>
      </c>
      <c r="AR254" s="37">
        <v>992778000000</v>
      </c>
      <c r="AS254" s="37">
        <v>1096255000000</v>
      </c>
      <c r="AT254" s="37">
        <v>1024636000000</v>
      </c>
      <c r="AU254" s="37">
        <v>998741000000</v>
      </c>
      <c r="AV254" s="37">
        <v>1036177000000</v>
      </c>
      <c r="AW254" s="37">
        <v>1177631000000</v>
      </c>
      <c r="AX254" s="37">
        <v>1305225000000</v>
      </c>
      <c r="AY254" s="37">
        <v>1472613000000</v>
      </c>
      <c r="AZ254" s="37">
        <v>1660853000000</v>
      </c>
      <c r="BA254" s="37">
        <v>1837055000000</v>
      </c>
      <c r="BB254" s="37">
        <v>1581996000000</v>
      </c>
      <c r="BC254" s="37">
        <v>1846280000000</v>
      </c>
      <c r="BD254" s="37">
        <v>2102995000000</v>
      </c>
      <c r="BE254" s="37">
        <v>2191280000000</v>
      </c>
      <c r="BF254" s="37">
        <v>2273428000000</v>
      </c>
      <c r="BG254" s="37">
        <v>2371704000000</v>
      </c>
      <c r="BH254" s="37">
        <v>2266800000000</v>
      </c>
      <c r="BI254" s="37">
        <v>2220609000000</v>
      </c>
      <c r="BJ254" s="37">
        <v>2356726000000</v>
      </c>
      <c r="BK254" s="37">
        <v>2510250000000</v>
      </c>
      <c r="BL254" s="37">
        <v>2504293000000</v>
      </c>
    </row>
    <row r="255" spans="1:64" hidden="1" x14ac:dyDescent="0.35">
      <c r="A255" s="37" t="s">
        <v>707</v>
      </c>
      <c r="B255" s="37" t="s">
        <v>708</v>
      </c>
      <c r="C255" s="37" t="s">
        <v>493</v>
      </c>
      <c r="D255" s="37" t="s">
        <v>494</v>
      </c>
      <c r="AP255" s="37">
        <v>3997132075.4716983</v>
      </c>
      <c r="AQ255" s="37">
        <v>3382144369.1786618</v>
      </c>
      <c r="AR255" s="37">
        <v>3104709563.543004</v>
      </c>
      <c r="AS255" s="37">
        <v>3393714865.3789253</v>
      </c>
      <c r="AT255" s="37">
        <v>3383383874.6267281</v>
      </c>
      <c r="AU255" s="37">
        <v>2995507327.4124541</v>
      </c>
      <c r="AV255" s="37">
        <v>3875170383.1819959</v>
      </c>
      <c r="AW255" s="37">
        <v>5027333202.5117741</v>
      </c>
      <c r="AX255" s="37">
        <v>5409530612.6116409</v>
      </c>
      <c r="AY255" s="37">
        <v>6328126538.2469721</v>
      </c>
      <c r="AZ255" s="37">
        <v>8851137334.9795799</v>
      </c>
      <c r="BA255" s="37">
        <v>12165067485.592964</v>
      </c>
      <c r="BB255" s="37">
        <v>11677571266.767649</v>
      </c>
      <c r="BC255" s="37">
        <v>13030252051.818792</v>
      </c>
      <c r="BD255" s="37">
        <v>14991418710.398729</v>
      </c>
      <c r="BE255" s="37">
        <v>13608904345.412594</v>
      </c>
      <c r="BF255" s="37">
        <v>14367370513.012363</v>
      </c>
      <c r="BG255" s="37">
        <v>13593687690.619806</v>
      </c>
      <c r="BH255" s="37">
        <v>12548905306.070061</v>
      </c>
      <c r="BI255" s="37">
        <v>12166506404.933002</v>
      </c>
      <c r="BJ255" s="37">
        <v>12897521865.486488</v>
      </c>
      <c r="BK255" s="37">
        <v>14131222413.30686</v>
      </c>
      <c r="BL255" s="37">
        <v>18070469613.533199</v>
      </c>
    </row>
    <row r="256" spans="1:64" hidden="1" x14ac:dyDescent="0.35">
      <c r="A256" s="37" t="s">
        <v>709</v>
      </c>
      <c r="B256" s="37" t="s">
        <v>317</v>
      </c>
      <c r="C256" s="37" t="s">
        <v>493</v>
      </c>
      <c r="D256" s="37" t="s">
        <v>494</v>
      </c>
      <c r="V256" s="37">
        <v>15811111.111111108</v>
      </c>
      <c r="W256" s="37">
        <v>27392592.592592586</v>
      </c>
      <c r="X256" s="37">
        <v>28262962.962962963</v>
      </c>
      <c r="Y256" s="37">
        <v>33137037.037037034</v>
      </c>
      <c r="Z256" s="37">
        <v>42955555.555555552</v>
      </c>
      <c r="AA256" s="37">
        <v>50344444.44444444</v>
      </c>
      <c r="AB256" s="37">
        <v>57681481.481481478</v>
      </c>
      <c r="AC256" s="37">
        <v>71462962.962962955</v>
      </c>
      <c r="AD256" s="37">
        <v>82400000</v>
      </c>
      <c r="AE256" s="37">
        <v>92888888.888888881</v>
      </c>
      <c r="AF256" s="37">
        <v>91096296.296296284</v>
      </c>
      <c r="AG256" s="37">
        <v>124503703.7037037</v>
      </c>
      <c r="AH256" s="37">
        <v>115177777.77777778</v>
      </c>
      <c r="AI256" s="37">
        <v>130166666.66666666</v>
      </c>
      <c r="AJ256" s="37">
        <v>113362962.96296294</v>
      </c>
      <c r="AK256" s="37">
        <v>137966666.66666666</v>
      </c>
      <c r="AL256" s="37">
        <v>119481481.48148149</v>
      </c>
      <c r="AM256" s="37">
        <v>112255555.55555552</v>
      </c>
      <c r="AN256" s="37">
        <v>136311111.1111111</v>
      </c>
      <c r="AO256" s="37">
        <v>149237037.03703701</v>
      </c>
      <c r="AP256" s="37">
        <v>148344444.44444445</v>
      </c>
      <c r="AQ256" s="37">
        <v>157414814.81481481</v>
      </c>
      <c r="AR256" s="37">
        <v>177185185.18518516</v>
      </c>
      <c r="AS256" s="37">
        <v>179414814.81481484</v>
      </c>
      <c r="AT256" s="37">
        <v>175943333.33333331</v>
      </c>
      <c r="AU256" s="37">
        <v>178312814.81481478</v>
      </c>
      <c r="AV256" s="37">
        <v>172849111.1111111</v>
      </c>
      <c r="AW256" s="37">
        <v>184518296.2962963</v>
      </c>
      <c r="AX256" s="37">
        <v>200544555.55555555</v>
      </c>
      <c r="AY256" s="37">
        <v>211994444.44444442</v>
      </c>
      <c r="AZ256" s="37">
        <v>212220185.18518516</v>
      </c>
      <c r="BA256" s="37">
        <v>210168333.33333331</v>
      </c>
      <c r="BB256" s="37">
        <v>192307703.7037037</v>
      </c>
      <c r="BC256" s="37">
        <v>183199999.99999997</v>
      </c>
      <c r="BD256" s="37">
        <v>182800000</v>
      </c>
      <c r="BE256" s="37">
        <v>188300000</v>
      </c>
    </row>
    <row r="257" spans="1:64" hidden="1" x14ac:dyDescent="0.35">
      <c r="A257" s="37" t="s">
        <v>710</v>
      </c>
      <c r="B257" s="37" t="s">
        <v>319</v>
      </c>
      <c r="C257" s="37" t="s">
        <v>493</v>
      </c>
      <c r="D257" s="37" t="s">
        <v>494</v>
      </c>
      <c r="E257" s="37">
        <v>2367454545.4545455</v>
      </c>
      <c r="F257" s="37">
        <v>2597212121.212121</v>
      </c>
      <c r="G257" s="37">
        <v>2923454545.4545455</v>
      </c>
      <c r="H257" s="37">
        <v>3125151515.151515</v>
      </c>
      <c r="I257" s="37">
        <v>2443818181.8181815</v>
      </c>
      <c r="J257" s="37">
        <v>2451466666.666667</v>
      </c>
      <c r="K257" s="37">
        <v>2429977777.7777781</v>
      </c>
      <c r="L257" s="37">
        <v>2516000000</v>
      </c>
      <c r="M257" s="37">
        <v>2537488888.8888893</v>
      </c>
      <c r="N257" s="37">
        <v>2516000000</v>
      </c>
      <c r="O257" s="37">
        <v>2688022222.2222223</v>
      </c>
      <c r="P257" s="37">
        <v>3276954545.454545</v>
      </c>
      <c r="Q257" s="37">
        <v>3254954545.454545</v>
      </c>
      <c r="R257" s="37">
        <v>4883441860.4651165</v>
      </c>
      <c r="S257" s="37">
        <v>11207186046.511627</v>
      </c>
      <c r="T257" s="37">
        <v>9024255813.9534893</v>
      </c>
      <c r="U257" s="37">
        <v>9339325581.3953495</v>
      </c>
      <c r="V257" s="37">
        <v>9811906976.7441864</v>
      </c>
      <c r="W257" s="37">
        <v>9474348837.2093029</v>
      </c>
      <c r="X257" s="37">
        <v>14447813953.488373</v>
      </c>
      <c r="Y257" s="37">
        <v>19286255813.953487</v>
      </c>
      <c r="Z257" s="37">
        <v>20231441860.465115</v>
      </c>
      <c r="AA257" s="37">
        <v>16968302325.581396</v>
      </c>
      <c r="AB257" s="37">
        <v>15325488372.093023</v>
      </c>
      <c r="AC257" s="37">
        <v>15038842857.142857</v>
      </c>
      <c r="AD257" s="37">
        <v>13973026666.666668</v>
      </c>
      <c r="AE257" s="37">
        <v>11651320987.654322</v>
      </c>
      <c r="AF257" s="37">
        <v>9720924137.9310341</v>
      </c>
      <c r="AG257" s="37">
        <v>12017951724.13793</v>
      </c>
      <c r="AH257" s="37">
        <v>14372731988.472622</v>
      </c>
      <c r="AI257" s="37">
        <v>18552560767.590618</v>
      </c>
      <c r="AJ257" s="37">
        <v>16225010563.380281</v>
      </c>
      <c r="AK257" s="37">
        <v>15403358187.134502</v>
      </c>
      <c r="AL257" s="37">
        <v>15669320484.581497</v>
      </c>
      <c r="AM257" s="37">
        <v>17447363636.363636</v>
      </c>
      <c r="AN257" s="37">
        <v>20305023755.656109</v>
      </c>
      <c r="AO257" s="37">
        <v>24925953989.935299</v>
      </c>
      <c r="AP257" s="37">
        <v>25116968890.708145</v>
      </c>
      <c r="AQ257" s="37">
        <v>19106932067.202339</v>
      </c>
      <c r="AR257" s="37">
        <v>22448178966.485058</v>
      </c>
      <c r="AS257" s="37">
        <v>34842594117.647057</v>
      </c>
      <c r="AT257" s="37">
        <v>27942991571.092995</v>
      </c>
      <c r="AU257" s="37">
        <v>28270835558.618313</v>
      </c>
      <c r="AV257" s="37">
        <v>28308417019.68602</v>
      </c>
      <c r="AW257" s="37">
        <v>40706272933.96077</v>
      </c>
      <c r="AX257" s="37">
        <v>57707308833.381187</v>
      </c>
      <c r="AY257" s="37">
        <v>67003462040.055901</v>
      </c>
      <c r="AZ257" s="37">
        <v>71713558453.656265</v>
      </c>
      <c r="BA257" s="37">
        <v>97382107619.136429</v>
      </c>
      <c r="BB257" s="37">
        <v>59597633591.345703</v>
      </c>
      <c r="BC257" s="37">
        <v>112179378987.66483</v>
      </c>
      <c r="BD257" s="37">
        <v>94764308628.44754</v>
      </c>
      <c r="BE257" s="37">
        <v>99786475648.707245</v>
      </c>
      <c r="BF257" s="37">
        <v>91879401807.248825</v>
      </c>
      <c r="BG257" s="37">
        <v>80524231883.135483</v>
      </c>
    </row>
    <row r="258" spans="1:64" hidden="1" x14ac:dyDescent="0.35">
      <c r="A258" s="37" t="s">
        <v>711</v>
      </c>
      <c r="B258" s="37" t="s">
        <v>712</v>
      </c>
      <c r="C258" s="37" t="s">
        <v>493</v>
      </c>
      <c r="D258" s="37" t="s">
        <v>494</v>
      </c>
    </row>
    <row r="259" spans="1:64" hidden="1" x14ac:dyDescent="0.35">
      <c r="A259" s="37" t="s">
        <v>713</v>
      </c>
      <c r="B259" s="37" t="s">
        <v>714</v>
      </c>
      <c r="C259" s="37" t="s">
        <v>493</v>
      </c>
      <c r="D259" s="37" t="s">
        <v>494</v>
      </c>
      <c r="AU259" s="37">
        <v>4809000000</v>
      </c>
      <c r="AV259" s="37">
        <v>6520000000</v>
      </c>
      <c r="AW259" s="37">
        <v>8604000000</v>
      </c>
      <c r="AX259" s="37">
        <v>11632000000</v>
      </c>
      <c r="AY259" s="37">
        <v>12730000000</v>
      </c>
      <c r="AZ259" s="37">
        <v>14141000000</v>
      </c>
      <c r="BA259" s="37">
        <v>18412000000</v>
      </c>
      <c r="BB259" s="37">
        <v>10717000000</v>
      </c>
      <c r="BC259" s="37">
        <v>12945000000</v>
      </c>
      <c r="BD259" s="37">
        <v>14371000000</v>
      </c>
      <c r="BE259" s="37">
        <v>3278000000</v>
      </c>
      <c r="BF259" s="37">
        <v>2525000000</v>
      </c>
      <c r="BG259" s="37">
        <v>2795000000</v>
      </c>
      <c r="BH259" s="37">
        <v>2795000000</v>
      </c>
      <c r="BI259" s="37">
        <v>2795000000</v>
      </c>
      <c r="BJ259" s="37">
        <v>2795000000</v>
      </c>
    </row>
    <row r="260" spans="1:64" hidden="1" x14ac:dyDescent="0.35">
      <c r="A260" s="37" t="s">
        <v>715</v>
      </c>
      <c r="B260" s="37" t="s">
        <v>321</v>
      </c>
      <c r="C260" s="37" t="s">
        <v>493</v>
      </c>
      <c r="D260" s="37" t="s">
        <v>494</v>
      </c>
      <c r="AE260" s="37">
        <v>1744152761.1677802</v>
      </c>
      <c r="AF260" s="37">
        <v>2200010145.4828782</v>
      </c>
      <c r="AG260" s="37">
        <v>1003045229.3254282</v>
      </c>
      <c r="AH260" s="37">
        <v>1500912820.2191861</v>
      </c>
      <c r="AI260" s="37">
        <v>2332325664.6456985</v>
      </c>
      <c r="AJ260" s="37">
        <v>2971976968.9197669</v>
      </c>
      <c r="AK260" s="37">
        <v>3428344546.9667649</v>
      </c>
      <c r="AL260" s="37">
        <v>3785936655.4333448</v>
      </c>
      <c r="AM260" s="37">
        <v>5539525589.3017654</v>
      </c>
      <c r="AN260" s="37">
        <v>6804127645.6814489</v>
      </c>
      <c r="AO260" s="37">
        <v>10077135261.321367</v>
      </c>
      <c r="AP260" s="37">
        <v>11570361483.054642</v>
      </c>
      <c r="AQ260" s="37">
        <v>12203044875.113054</v>
      </c>
      <c r="AR260" s="37">
        <v>14332147613.235878</v>
      </c>
      <c r="AS260" s="37">
        <v>16808688578.356394</v>
      </c>
      <c r="AT260" s="37">
        <v>17997102320.811077</v>
      </c>
      <c r="AU260" s="37">
        <v>19193787586.949841</v>
      </c>
      <c r="AV260" s="37">
        <v>22415697883.64978</v>
      </c>
      <c r="AW260" s="37">
        <v>27134530700.558872</v>
      </c>
      <c r="AX260" s="37">
        <v>36712091438.124519</v>
      </c>
      <c r="AY260" s="37">
        <v>44944777029.244888</v>
      </c>
      <c r="AZ260" s="37">
        <v>54591007520.897842</v>
      </c>
      <c r="BA260" s="37">
        <v>69724976613.657623</v>
      </c>
      <c r="BB260" s="37">
        <v>66374595429.018509</v>
      </c>
      <c r="BC260" s="37">
        <v>83473591218.511185</v>
      </c>
      <c r="BD260" s="37">
        <v>107605943514.66988</v>
      </c>
      <c r="BE260" s="37">
        <v>124700595352.41022</v>
      </c>
      <c r="BF260" s="37">
        <v>143186372437.71106</v>
      </c>
      <c r="BG260" s="37">
        <v>160889682239.45526</v>
      </c>
      <c r="BH260" s="37">
        <v>173490415457.86179</v>
      </c>
      <c r="BI260" s="37">
        <v>192187638306.35464</v>
      </c>
      <c r="BJ260" s="37">
        <v>227345654409.10876</v>
      </c>
      <c r="BK260" s="37">
        <v>259514070626.33694</v>
      </c>
      <c r="BL260" s="37">
        <v>279720233909.7381</v>
      </c>
    </row>
    <row r="261" spans="1:64" hidden="1" x14ac:dyDescent="0.35">
      <c r="A261" s="37" t="s">
        <v>324</v>
      </c>
      <c r="B261" s="37" t="s">
        <v>323</v>
      </c>
      <c r="C261" s="37" t="s">
        <v>493</v>
      </c>
      <c r="D261" s="37" t="s">
        <v>494</v>
      </c>
      <c r="Y261" s="37">
        <v>37603233.175188892</v>
      </c>
      <c r="Z261" s="37">
        <v>37893106.824858248</v>
      </c>
      <c r="AA261" s="37">
        <v>41971562.655912191</v>
      </c>
      <c r="AB261" s="37">
        <v>59716193.0160008</v>
      </c>
      <c r="AC261" s="37">
        <v>78182001.410863653</v>
      </c>
      <c r="AD261" s="37">
        <v>60283687.943262413</v>
      </c>
      <c r="AE261" s="37">
        <v>41260413.164481305</v>
      </c>
      <c r="AF261" s="37">
        <v>46809711.513077043</v>
      </c>
      <c r="AG261" s="37">
        <v>52755061.000134066</v>
      </c>
      <c r="AH261" s="37">
        <v>54032160.769376606</v>
      </c>
      <c r="AI261" s="37">
        <v>74577139.928241923</v>
      </c>
      <c r="AJ261" s="37">
        <v>80560530.085959882</v>
      </c>
      <c r="AK261" s="37">
        <v>89459573.867644981</v>
      </c>
      <c r="AL261" s="37">
        <v>86518452.71876362</v>
      </c>
      <c r="AM261" s="37">
        <v>99359993.127442971</v>
      </c>
      <c r="AN261" s="37">
        <v>104432214.50169921</v>
      </c>
      <c r="AO261" s="37">
        <v>112684503.08362947</v>
      </c>
      <c r="AP261" s="37">
        <v>133416760.16225079</v>
      </c>
      <c r="AQ261" s="37">
        <v>110925951.34001216</v>
      </c>
      <c r="AR261" s="37">
        <v>100174317.25740848</v>
      </c>
      <c r="AS261" s="37">
        <v>106572568.37056361</v>
      </c>
      <c r="AT261" s="37">
        <v>97899354.838709697</v>
      </c>
      <c r="AU261" s="37">
        <v>111107678.75757104</v>
      </c>
      <c r="AV261" s="37">
        <v>136092224.19002661</v>
      </c>
      <c r="AW261" s="37">
        <v>166437069.50532246</v>
      </c>
      <c r="AX261" s="37">
        <v>179247165.5660904</v>
      </c>
      <c r="AY261" s="37">
        <v>181334552.89549607</v>
      </c>
      <c r="AZ261" s="37">
        <v>214755338.62111044</v>
      </c>
      <c r="BA261" s="37">
        <v>274566730.67927712</v>
      </c>
      <c r="BB261" s="37">
        <v>299604275.02885497</v>
      </c>
      <c r="BC261" s="37">
        <v>326760627.33087182</v>
      </c>
      <c r="BD261" s="37">
        <v>351238191.46700758</v>
      </c>
      <c r="BE261" s="37">
        <v>383721495.07488865</v>
      </c>
      <c r="BF261" s="37">
        <v>383446598.09080571</v>
      </c>
      <c r="BG261" s="37">
        <v>395707502.8046279</v>
      </c>
    </row>
    <row r="262" spans="1:64" x14ac:dyDescent="0.35">
      <c r="A262" s="37" t="s">
        <v>716</v>
      </c>
      <c r="B262" s="37" t="s">
        <v>717</v>
      </c>
      <c r="C262" s="37" t="s">
        <v>493</v>
      </c>
      <c r="D262" s="37" t="s">
        <v>494</v>
      </c>
      <c r="O262" s="37">
        <v>383602697689.64832</v>
      </c>
      <c r="P262" s="37">
        <v>429977335837.5387</v>
      </c>
      <c r="Q262" s="37">
        <v>510028359645.58124</v>
      </c>
      <c r="R262" s="37">
        <v>698810901023.18994</v>
      </c>
      <c r="S262" s="37">
        <v>969815980572.01917</v>
      </c>
      <c r="T262" s="37">
        <v>1028702985849.9158</v>
      </c>
      <c r="U262" s="37">
        <v>1147590146526.9495</v>
      </c>
      <c r="V262" s="37">
        <v>1303232102093.908</v>
      </c>
      <c r="W262" s="37">
        <v>1512638779973.269</v>
      </c>
      <c r="X262" s="37">
        <v>1904384828684.1052</v>
      </c>
      <c r="Y262" s="37">
        <v>2305286143865.2832</v>
      </c>
      <c r="Z262" s="37">
        <v>2303052426703.3682</v>
      </c>
      <c r="AA262" s="37">
        <v>2169240817975.0764</v>
      </c>
      <c r="AB262" s="37">
        <v>2132467742086.2258</v>
      </c>
      <c r="AC262" s="37">
        <v>2252648030912.4702</v>
      </c>
      <c r="AD262" s="37">
        <v>2285728942389.7051</v>
      </c>
      <c r="AE262" s="37">
        <v>2549486153973.6299</v>
      </c>
      <c r="AF262" s="37">
        <v>3021071702766.0908</v>
      </c>
      <c r="AG262" s="37">
        <v>3474517817517.3252</v>
      </c>
      <c r="AH262" s="37">
        <v>3761146949421.1289</v>
      </c>
      <c r="AI262" s="37">
        <v>4308055933742.6177</v>
      </c>
      <c r="AJ262" s="37">
        <v>4493383939152.1719</v>
      </c>
      <c r="AK262" s="37">
        <v>5068998813167.9678</v>
      </c>
      <c r="AL262" s="37">
        <v>4913650034197.6514</v>
      </c>
      <c r="AM262" s="37">
        <v>5433236706850.7188</v>
      </c>
      <c r="AN262" s="37">
        <v>6434513838596.5869</v>
      </c>
      <c r="AO262" s="37">
        <v>6729143718866.957</v>
      </c>
      <c r="AP262" s="37">
        <v>6976703556243.9951</v>
      </c>
      <c r="AQ262" s="37">
        <v>6894108703468.2705</v>
      </c>
      <c r="AR262" s="37">
        <v>7139820308640.5801</v>
      </c>
      <c r="AS262" s="37">
        <v>7912641635296.5869</v>
      </c>
      <c r="AT262" s="37">
        <v>7673774483450.3652</v>
      </c>
      <c r="AU262" s="37">
        <v>8054673006775.7734</v>
      </c>
      <c r="AV262" s="37">
        <v>9353812039846.0098</v>
      </c>
      <c r="AW262" s="37">
        <v>11373836687623.16</v>
      </c>
      <c r="AX262" s="37">
        <v>12953234873649.002</v>
      </c>
      <c r="AY262" s="37">
        <v>14886786262306.014</v>
      </c>
      <c r="AZ262" s="37">
        <v>17313491677584.412</v>
      </c>
      <c r="BA262" s="37">
        <v>19761926080304.402</v>
      </c>
      <c r="BB262" s="37">
        <v>15931315798203</v>
      </c>
      <c r="BC262" s="37">
        <v>19038154272523.117</v>
      </c>
      <c r="BD262" s="37">
        <v>22515127244568.957</v>
      </c>
      <c r="BE262" s="37">
        <v>22881653538126.699</v>
      </c>
      <c r="BF262" s="37">
        <v>23488390115747.098</v>
      </c>
      <c r="BG262" s="37">
        <v>23905258784845.523</v>
      </c>
      <c r="BH262" s="37">
        <v>21328308628138.137</v>
      </c>
      <c r="BI262" s="37">
        <v>20917808706230.836</v>
      </c>
      <c r="BJ262" s="37">
        <v>23024526750755.539</v>
      </c>
      <c r="BK262" s="37">
        <v>25192901202113.488</v>
      </c>
      <c r="BL262" s="37">
        <v>24794550426661.238</v>
      </c>
    </row>
    <row r="263" spans="1:64" hidden="1" x14ac:dyDescent="0.35">
      <c r="A263" s="37" t="s">
        <v>326</v>
      </c>
      <c r="B263" s="37" t="s">
        <v>325</v>
      </c>
      <c r="C263" s="37" t="s">
        <v>493</v>
      </c>
      <c r="D263" s="37" t="s">
        <v>494</v>
      </c>
      <c r="AU263" s="37">
        <v>96313711.372865245</v>
      </c>
      <c r="AV263" s="37">
        <v>103683595.47722824</v>
      </c>
      <c r="AW263" s="37">
        <v>118514906.57148856</v>
      </c>
      <c r="AX263" s="37">
        <v>136058037.85558793</v>
      </c>
      <c r="AY263" s="37">
        <v>148046270.64368722</v>
      </c>
      <c r="AZ263" s="37">
        <v>167537032.79064435</v>
      </c>
      <c r="BA263" s="37">
        <v>178694538.99099916</v>
      </c>
      <c r="BB263" s="37">
        <v>175821407.64611107</v>
      </c>
      <c r="BC263" s="37">
        <v>188534321.0654898</v>
      </c>
      <c r="BD263" s="37">
        <v>211276828.34883139</v>
      </c>
      <c r="BE263" s="37">
        <v>215950586.70143414</v>
      </c>
      <c r="BF263" s="37">
        <v>222372576.48037115</v>
      </c>
      <c r="BG263" s="37">
        <v>219827047.27460605</v>
      </c>
      <c r="BH263" s="37">
        <v>223684831.4838497</v>
      </c>
      <c r="BI263" s="37">
        <v>242866243.25668591</v>
      </c>
      <c r="BJ263" s="37">
        <v>262465008.10022524</v>
      </c>
      <c r="BK263" s="37">
        <v>280801986.19410616</v>
      </c>
      <c r="BL263" s="37">
        <v>323145906.31062901</v>
      </c>
    </row>
    <row r="264" spans="1:64" hidden="1" x14ac:dyDescent="0.35">
      <c r="A264" s="37" t="s">
        <v>718</v>
      </c>
      <c r="B264" s="37" t="s">
        <v>719</v>
      </c>
      <c r="C264" s="37" t="s">
        <v>493</v>
      </c>
      <c r="D264" s="37" t="s">
        <v>494</v>
      </c>
      <c r="AU264" s="37">
        <v>137595618.09424871</v>
      </c>
      <c r="AV264" s="37">
        <v>156621056.20264617</v>
      </c>
      <c r="AW264" s="37">
        <v>385428322.76513737</v>
      </c>
      <c r="AX264" s="37">
        <v>413878870.78721553</v>
      </c>
      <c r="AY264" s="37">
        <v>553882825.24150038</v>
      </c>
      <c r="AZ264" s="37">
        <v>748836572.67998898</v>
      </c>
      <c r="BA264" s="37">
        <v>891899809.57961035</v>
      </c>
      <c r="BB264" s="37">
        <v>965407057.51597655</v>
      </c>
      <c r="BC264" s="37">
        <v>1163993106.1911707</v>
      </c>
      <c r="BD264" s="37">
        <v>1583658129.1759465</v>
      </c>
      <c r="BE264" s="37">
        <v>1511627906.9767442</v>
      </c>
      <c r="BF264" s="37">
        <v>1551467658.387568</v>
      </c>
      <c r="BG264" s="37">
        <v>1664408130.7293742</v>
      </c>
      <c r="BH264" s="37">
        <v>1413402862.5318985</v>
      </c>
      <c r="BI264" s="37">
        <v>1592317910.1173346</v>
      </c>
      <c r="BJ264" s="37">
        <v>1930976050.6100316</v>
      </c>
      <c r="BK264" s="37">
        <v>2099433160.1322627</v>
      </c>
      <c r="BL264" s="37">
        <v>2200850873.2646666</v>
      </c>
    </row>
    <row r="265" spans="1:64" hidden="1" x14ac:dyDescent="0.35">
      <c r="A265" s="37" t="s">
        <v>720</v>
      </c>
      <c r="B265" s="37" t="s">
        <v>327</v>
      </c>
      <c r="C265" s="37" t="s">
        <v>493</v>
      </c>
      <c r="D265" s="37" t="s">
        <v>494</v>
      </c>
    </row>
    <row r="266" spans="1:64" hidden="1" x14ac:dyDescent="0.35">
      <c r="A266" s="37" t="s">
        <v>330</v>
      </c>
      <c r="B266" s="37" t="s">
        <v>329</v>
      </c>
      <c r="C266" s="37" t="s">
        <v>493</v>
      </c>
      <c r="D266" s="37" t="s">
        <v>494</v>
      </c>
      <c r="E266" s="37">
        <v>2238599105.4557967</v>
      </c>
      <c r="F266" s="37">
        <v>2337999065.7355723</v>
      </c>
      <c r="G266" s="37">
        <v>2498999001.3999982</v>
      </c>
      <c r="H266" s="37">
        <v>2696398922.5189896</v>
      </c>
      <c r="I266" s="37">
        <v>2846198862.6589336</v>
      </c>
      <c r="J266" s="37">
        <v>2913398835.8058243</v>
      </c>
      <c r="K266" s="37">
        <v>3123398751.8898578</v>
      </c>
      <c r="L266" s="37">
        <v>3385198647.2746196</v>
      </c>
      <c r="M266" s="37">
        <v>3760398497.3447585</v>
      </c>
      <c r="N266" s="37">
        <v>3859798457.6245351</v>
      </c>
      <c r="O266" s="37">
        <v>3904598439.7224622</v>
      </c>
      <c r="P266" s="37">
        <v>4325960319.7213955</v>
      </c>
      <c r="Q266" s="37">
        <v>5260657259.9993477</v>
      </c>
      <c r="R266" s="37">
        <v>7213681633.7954388</v>
      </c>
      <c r="S266" s="37">
        <v>9997395002.7841873</v>
      </c>
      <c r="T266" s="37">
        <v>10231130026.443264</v>
      </c>
      <c r="U266" s="37">
        <v>9840549991.4430008</v>
      </c>
      <c r="V266" s="37">
        <v>11913999989.639999</v>
      </c>
      <c r="W266" s="37">
        <v>14669399987.243999</v>
      </c>
      <c r="X266" s="37">
        <v>19695433307.716988</v>
      </c>
      <c r="Y266" s="37">
        <v>28496454297.965023</v>
      </c>
      <c r="Z266" s="37">
        <v>23474811206.445835</v>
      </c>
      <c r="AA266" s="37">
        <v>20090884048.037109</v>
      </c>
      <c r="AB266" s="37">
        <v>20941567188.973511</v>
      </c>
      <c r="AC266" s="37">
        <v>19094712692.882309</v>
      </c>
      <c r="AD266" s="37">
        <v>17986023090.173218</v>
      </c>
      <c r="AE266" s="37">
        <v>19987469176.574562</v>
      </c>
      <c r="AF266" s="37">
        <v>25959791097.067871</v>
      </c>
      <c r="AG266" s="37">
        <v>26828621917.841358</v>
      </c>
      <c r="AH266" s="37">
        <v>25616569326.575607</v>
      </c>
      <c r="AI266" s="37">
        <v>27148933017.906269</v>
      </c>
      <c r="AJ266" s="37">
        <v>26149497612.550541</v>
      </c>
      <c r="AK266" s="37">
        <v>27855752235.919788</v>
      </c>
      <c r="AL266" s="37">
        <v>29312905429.409878</v>
      </c>
      <c r="AM266" s="37">
        <v>30010715900.039406</v>
      </c>
      <c r="AN266" s="37">
        <v>34412207047.808365</v>
      </c>
      <c r="AO266" s="37">
        <v>35543984467.416458</v>
      </c>
      <c r="AP266" s="37">
        <v>36601649970.323074</v>
      </c>
      <c r="AQ266" s="37">
        <v>34450653088.413033</v>
      </c>
      <c r="AR266" s="37">
        <v>33741637489.58073</v>
      </c>
      <c r="AS266" s="37">
        <v>37034201374.33757</v>
      </c>
      <c r="AT266" s="37">
        <v>35694721925.382149</v>
      </c>
      <c r="AU266" s="37">
        <v>36701262724.487</v>
      </c>
      <c r="AV266" s="37">
        <v>47117929329.649559</v>
      </c>
      <c r="AW266" s="37">
        <v>58215242193.909935</v>
      </c>
      <c r="AX266" s="37">
        <v>68172283112.921234</v>
      </c>
      <c r="AY266" s="37">
        <v>79519161190.282806</v>
      </c>
      <c r="AZ266" s="37">
        <v>93339341982.002441</v>
      </c>
      <c r="BA266" s="37">
        <v>102154408560.49968</v>
      </c>
      <c r="BB266" s="37">
        <v>82601460991.066483</v>
      </c>
      <c r="BC266" s="37">
        <v>107407119051.52161</v>
      </c>
      <c r="BD266" s="37">
        <v>126845106113.3988</v>
      </c>
      <c r="BE266" s="37">
        <v>117805454390.43108</v>
      </c>
      <c r="BF266" s="37">
        <v>113611981865.66083</v>
      </c>
      <c r="BG266" s="37">
        <v>110424915818.30254</v>
      </c>
      <c r="BH266" s="37">
        <v>95771761550.346252</v>
      </c>
      <c r="BI266" s="37">
        <v>90628807244.642685</v>
      </c>
      <c r="BJ266" s="37">
        <v>103564737960.92511</v>
      </c>
      <c r="BK266" s="37">
        <v>110144477440.51262</v>
      </c>
      <c r="BL266" s="37">
        <v>104915839733.11925</v>
      </c>
    </row>
    <row r="267" spans="1:64" hidden="1" x14ac:dyDescent="0.35">
      <c r="A267" s="37" t="s">
        <v>332</v>
      </c>
      <c r="B267" s="37" t="s">
        <v>331</v>
      </c>
      <c r="C267" s="37" t="s">
        <v>493</v>
      </c>
      <c r="D267" s="37" t="s">
        <v>494</v>
      </c>
      <c r="AM267" s="37">
        <v>1204879892.4409919</v>
      </c>
      <c r="AN267" s="37">
        <v>1252564170.8135633</v>
      </c>
      <c r="AO267" s="37">
        <v>1024449292.159947</v>
      </c>
      <c r="AP267" s="37">
        <v>1177862381.1335108</v>
      </c>
      <c r="AQ267" s="37">
        <v>870898447.98882973</v>
      </c>
      <c r="AR267" s="37">
        <v>852345058.6264658</v>
      </c>
      <c r="AS267" s="37">
        <v>861422399.38279545</v>
      </c>
      <c r="AT267" s="37">
        <v>1028111855.7700297</v>
      </c>
      <c r="AU267" s="37">
        <v>1137944596.0078204</v>
      </c>
      <c r="AV267" s="37">
        <v>1258986753.4278412</v>
      </c>
      <c r="AW267" s="37">
        <v>2086548347.9461796</v>
      </c>
      <c r="AX267" s="37">
        <v>2550444807.8861885</v>
      </c>
      <c r="AY267" s="37">
        <v>4157837750.8256779</v>
      </c>
      <c r="AZ267" s="37">
        <v>4721899912.5546522</v>
      </c>
      <c r="BA267" s="37">
        <v>5179705635.7957125</v>
      </c>
      <c r="BB267" s="37">
        <v>4483693050.0782785</v>
      </c>
      <c r="BC267" s="37">
        <v>7503512538.8255396</v>
      </c>
      <c r="BD267" s="37">
        <v>9494352665.2539749</v>
      </c>
      <c r="BE267" s="37">
        <v>10222369008.995005</v>
      </c>
      <c r="BF267" s="37">
        <v>11353601808.780741</v>
      </c>
      <c r="BG267" s="37">
        <v>10540534390.846443</v>
      </c>
      <c r="BH267" s="37">
        <v>7889717807.3305216</v>
      </c>
      <c r="BI267" s="37">
        <v>7402199038.0699339</v>
      </c>
      <c r="BJ267" s="37">
        <v>9052010305.1630859</v>
      </c>
      <c r="BK267" s="37">
        <v>9987392203.1726608</v>
      </c>
      <c r="BL267" s="37">
        <v>8077586520.7069378</v>
      </c>
    </row>
    <row r="268" spans="1:64" hidden="1" x14ac:dyDescent="0.35">
      <c r="A268" s="37" t="s">
        <v>334</v>
      </c>
      <c r="B268" s="37" t="s">
        <v>333</v>
      </c>
      <c r="C268" s="37" t="s">
        <v>493</v>
      </c>
      <c r="D268" s="37" t="s">
        <v>494</v>
      </c>
      <c r="T268" s="37">
        <v>995125700</v>
      </c>
      <c r="U268" s="37">
        <v>948325200</v>
      </c>
      <c r="V268" s="37">
        <v>933760800</v>
      </c>
      <c r="W268" s="37">
        <v>958296200</v>
      </c>
      <c r="X268" s="37">
        <v>1128686300</v>
      </c>
      <c r="Y268" s="37">
        <v>1560677300.0000002</v>
      </c>
      <c r="Z268" s="37">
        <v>1556227500</v>
      </c>
      <c r="AA268" s="37">
        <v>1445393900</v>
      </c>
      <c r="AB268" s="37">
        <v>1276639700</v>
      </c>
      <c r="AC268" s="37">
        <v>1306069400.0000002</v>
      </c>
      <c r="AD268" s="37">
        <v>1251797100</v>
      </c>
      <c r="AE268" s="37">
        <v>1495277800</v>
      </c>
      <c r="AF268" s="37">
        <v>1618950700</v>
      </c>
      <c r="AG268" s="37">
        <v>1855256800</v>
      </c>
      <c r="AH268" s="37">
        <v>1934216900</v>
      </c>
      <c r="AI268" s="37">
        <v>2008581799.9999998</v>
      </c>
      <c r="AJ268" s="37">
        <v>2063885600.0000002</v>
      </c>
      <c r="AK268" s="37">
        <v>1838241100</v>
      </c>
      <c r="AL268" s="37">
        <v>2016378300</v>
      </c>
      <c r="AM268" s="37">
        <v>2384171900</v>
      </c>
      <c r="AN268" s="37">
        <v>2719089899.9999995</v>
      </c>
      <c r="AO268" s="37">
        <v>3090258100</v>
      </c>
      <c r="AP268" s="37">
        <v>3206715700</v>
      </c>
      <c r="AQ268" s="37">
        <v>2778011500</v>
      </c>
      <c r="AR268" s="37">
        <v>2565485299.9999995</v>
      </c>
      <c r="AS268" s="37">
        <v>2552871400</v>
      </c>
      <c r="AT268" s="37">
        <v>2369300000</v>
      </c>
      <c r="AU268" s="37">
        <v>2018999999.9999998</v>
      </c>
      <c r="AV268" s="37">
        <v>1855571300</v>
      </c>
      <c r="AW268" s="37">
        <v>2001178100</v>
      </c>
      <c r="AX268" s="37">
        <v>1930796900.0000002</v>
      </c>
      <c r="AY268" s="37">
        <v>1957416600</v>
      </c>
      <c r="AZ268" s="37">
        <v>1999583100.0000002</v>
      </c>
      <c r="BA268" s="37">
        <v>1831052799.9999998</v>
      </c>
      <c r="BB268" s="37">
        <v>1882654700</v>
      </c>
      <c r="BC268" s="37">
        <v>3569254399.9999995</v>
      </c>
      <c r="BD268" s="37">
        <v>4907581300</v>
      </c>
      <c r="BE268" s="37">
        <v>4306653100.000001</v>
      </c>
      <c r="BF268" s="37">
        <v>4197687400</v>
      </c>
      <c r="BG268" s="37">
        <v>4080440700</v>
      </c>
      <c r="BH268" s="37">
        <v>3824969000</v>
      </c>
      <c r="BI268" s="37">
        <v>4098132100</v>
      </c>
      <c r="BJ268" s="37">
        <v>4332805600</v>
      </c>
      <c r="BK268" s="37">
        <v>4619344600.000001</v>
      </c>
    </row>
    <row r="269" spans="1:64" x14ac:dyDescent="0.35">
      <c r="O269" s="39">
        <f t="shared" ref="O269:BL269" si="0">O262/1000000000000</f>
        <v>0.38360269768964833</v>
      </c>
      <c r="P269" s="39">
        <f t="shared" si="0"/>
        <v>0.42997733583753872</v>
      </c>
      <c r="Q269" s="39">
        <f t="shared" si="0"/>
        <v>0.51002835964558124</v>
      </c>
      <c r="R269" s="39">
        <f t="shared" si="0"/>
        <v>0.69881090102318999</v>
      </c>
      <c r="S269" s="39">
        <f t="shared" si="0"/>
        <v>0.96981598057201912</v>
      </c>
      <c r="T269" s="39">
        <f t="shared" si="0"/>
        <v>1.0287029858499157</v>
      </c>
      <c r="U269" s="39">
        <f t="shared" si="0"/>
        <v>1.1475901465269496</v>
      </c>
      <c r="V269" s="39">
        <f t="shared" si="0"/>
        <v>1.3032321020939079</v>
      </c>
      <c r="W269" s="39">
        <f t="shared" si="0"/>
        <v>1.512638779973269</v>
      </c>
      <c r="X269" s="39">
        <f t="shared" si="0"/>
        <v>1.9043848286841052</v>
      </c>
      <c r="Y269" s="39">
        <f t="shared" si="0"/>
        <v>2.3052861438652834</v>
      </c>
      <c r="Z269" s="39">
        <f t="shared" si="0"/>
        <v>2.3030524267033683</v>
      </c>
      <c r="AA269" s="39">
        <f t="shared" si="0"/>
        <v>2.1692408179750764</v>
      </c>
      <c r="AB269" s="39">
        <f t="shared" si="0"/>
        <v>2.1324677420862259</v>
      </c>
      <c r="AC269" s="39">
        <f t="shared" si="0"/>
        <v>2.2526480309124701</v>
      </c>
      <c r="AD269" s="39">
        <f t="shared" si="0"/>
        <v>2.2857289423897051</v>
      </c>
      <c r="AE269" s="39">
        <f t="shared" si="0"/>
        <v>2.5494861539736298</v>
      </c>
      <c r="AF269" s="39">
        <f t="shared" si="0"/>
        <v>3.0210717027660907</v>
      </c>
      <c r="AG269" s="39">
        <f t="shared" si="0"/>
        <v>3.474517817517325</v>
      </c>
      <c r="AH269" s="39">
        <f t="shared" si="0"/>
        <v>3.7611469494211289</v>
      </c>
      <c r="AI269" s="39">
        <f t="shared" si="0"/>
        <v>4.3080559337426179</v>
      </c>
      <c r="AJ269" s="39">
        <f t="shared" si="0"/>
        <v>4.4933839391521717</v>
      </c>
      <c r="AK269" s="39">
        <f t="shared" si="0"/>
        <v>5.0689988131679682</v>
      </c>
      <c r="AL269" s="39">
        <f t="shared" si="0"/>
        <v>4.9136500341976515</v>
      </c>
      <c r="AM269" s="39">
        <f t="shared" si="0"/>
        <v>5.4332367068507184</v>
      </c>
      <c r="AN269" s="39">
        <f t="shared" si="0"/>
        <v>6.4345138385965868</v>
      </c>
      <c r="AO269" s="39">
        <f t="shared" si="0"/>
        <v>6.7291437188669567</v>
      </c>
      <c r="AP269" s="39">
        <f t="shared" si="0"/>
        <v>6.9767035562439954</v>
      </c>
      <c r="AQ269" s="39">
        <f t="shared" si="0"/>
        <v>6.8941087034682704</v>
      </c>
      <c r="AR269" s="39">
        <f t="shared" si="0"/>
        <v>7.13982030864058</v>
      </c>
      <c r="AS269" s="39">
        <f t="shared" si="0"/>
        <v>7.9126416352965867</v>
      </c>
      <c r="AT269" s="39">
        <f t="shared" si="0"/>
        <v>7.6737744834503649</v>
      </c>
      <c r="AU269" s="39">
        <f t="shared" si="0"/>
        <v>8.0546730067757739</v>
      </c>
      <c r="AV269" s="39">
        <f t="shared" si="0"/>
        <v>9.3538120398460105</v>
      </c>
      <c r="AW269" s="39">
        <f t="shared" si="0"/>
        <v>11.373836687623161</v>
      </c>
      <c r="AX269" s="39">
        <f t="shared" si="0"/>
        <v>12.953234873649002</v>
      </c>
      <c r="AY269" s="39">
        <f t="shared" si="0"/>
        <v>14.886786262306014</v>
      </c>
      <c r="AZ269" s="39">
        <f t="shared" si="0"/>
        <v>17.313491677584413</v>
      </c>
      <c r="BA269" s="39">
        <f t="shared" si="0"/>
        <v>19.761926080304402</v>
      </c>
      <c r="BB269" s="39">
        <f t="shared" si="0"/>
        <v>15.931315798203</v>
      </c>
      <c r="BC269" s="39">
        <f t="shared" si="0"/>
        <v>19.038154272523116</v>
      </c>
      <c r="BD269" s="39">
        <f t="shared" si="0"/>
        <v>22.515127244568959</v>
      </c>
      <c r="BE269" s="39">
        <f t="shared" si="0"/>
        <v>22.881653538126699</v>
      </c>
      <c r="BF269" s="39">
        <f t="shared" si="0"/>
        <v>23.488390115747098</v>
      </c>
      <c r="BG269" s="39">
        <f t="shared" si="0"/>
        <v>23.905258784845522</v>
      </c>
      <c r="BH269" s="39">
        <f t="shared" si="0"/>
        <v>21.328308628138135</v>
      </c>
      <c r="BI269" s="39">
        <f t="shared" si="0"/>
        <v>20.917808706230836</v>
      </c>
      <c r="BJ269" s="39">
        <f t="shared" si="0"/>
        <v>23.024526750755538</v>
      </c>
      <c r="BK269" s="39">
        <f t="shared" si="0"/>
        <v>25.192901202113489</v>
      </c>
      <c r="BL269" s="39">
        <f t="shared" si="0"/>
        <v>24.794550426661239</v>
      </c>
    </row>
    <row r="274" spans="3:3" x14ac:dyDescent="0.35">
      <c r="C274" s="67" t="s">
        <v>721</v>
      </c>
    </row>
  </sheetData>
  <autoFilter ref="A4:BM268" xr:uid="{00000000-0009-0000-0000-000006000000}">
    <filterColumn colId="1">
      <filters>
        <filter val="WLD"/>
      </filters>
    </filterColumn>
  </autoFilter>
  <pageMargins left="0.7" right="0.7" top="0.75" bottom="0.75" header="0.3" footer="0.3"/>
  <pageSetup paperSize="9" orientation="portrait" r:id="rId1"/>
  <headerFooter alignWithMargins="0">
    <oddHeader>&amp;C&amp;"Calibri"&amp;10&amp;K000000OFFICIAL-SENSITIVE&amp;1#_x000D_&amp;"Calibri"&amp;11&amp;K000000</oddHeader>
    <oddFooter>&amp;C&amp;"Calibri"&amp;11&amp;K000000_x000D_&amp;1#&amp;"Calibri"&amp;10&amp;K000000OFFICIAL-SENSITIVE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5"/>
  <sheetViews>
    <sheetView workbookViewId="0"/>
  </sheetViews>
  <sheetFormatPr defaultColWidth="11" defaultRowHeight="14.5" x14ac:dyDescent="0.35"/>
  <cols>
    <col min="1" max="16384" width="11" style="34"/>
  </cols>
  <sheetData>
    <row r="2" spans="1:7" x14ac:dyDescent="0.35">
      <c r="A2" s="131" t="s">
        <v>722</v>
      </c>
      <c r="B2" s="131"/>
      <c r="C2" s="131"/>
      <c r="D2" s="131"/>
      <c r="E2" s="131"/>
      <c r="F2" s="131"/>
      <c r="G2" s="131"/>
    </row>
    <row r="3" spans="1:7" x14ac:dyDescent="0.35">
      <c r="A3" s="62" t="s">
        <v>723</v>
      </c>
    </row>
    <row r="5" spans="1:7" x14ac:dyDescent="0.35">
      <c r="B5" s="62" t="s">
        <v>357</v>
      </c>
    </row>
  </sheetData>
  <mergeCells count="1">
    <mergeCell ref="A2:G2"/>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I8"/>
  <sheetViews>
    <sheetView workbookViewId="0"/>
  </sheetViews>
  <sheetFormatPr defaultColWidth="11" defaultRowHeight="14.5" x14ac:dyDescent="0.35"/>
  <cols>
    <col min="1" max="16384" width="11" style="34"/>
  </cols>
  <sheetData>
    <row r="5" spans="1:9" x14ac:dyDescent="0.35">
      <c r="A5" s="131" t="s">
        <v>722</v>
      </c>
      <c r="B5" s="131"/>
      <c r="C5" s="131"/>
      <c r="D5" s="131"/>
      <c r="E5" s="131"/>
      <c r="F5" s="131"/>
      <c r="G5" s="131"/>
    </row>
    <row r="6" spans="1:9" x14ac:dyDescent="0.35">
      <c r="A6" s="62" t="s">
        <v>723</v>
      </c>
    </row>
    <row r="8" spans="1:9" x14ac:dyDescent="0.35">
      <c r="C8" s="131" t="s">
        <v>358</v>
      </c>
      <c r="D8" s="131"/>
      <c r="E8" s="131"/>
      <c r="F8" s="131"/>
      <c r="G8" s="131"/>
      <c r="H8" s="131"/>
      <c r="I8" s="131"/>
    </row>
  </sheetData>
  <mergeCells count="2">
    <mergeCell ref="A5:G5"/>
    <mergeCell ref="C8:I8"/>
  </mergeCells>
  <pageMargins left="0.7" right="0.7" top="0.78740157499999996" bottom="0.78740157499999996" header="0.3" footer="0.3"/>
  <pageSetup paperSize="9" orientation="portrait" verticalDpi="0" r:id="rId1"/>
  <headerFooter>
    <oddHeader>&amp;C&amp;"Calibri"&amp;10&amp;K000000OFFICIAL-SENSITIVE&amp;1#_x000D_&amp;"Calibri"&amp;11&amp;K000000</oddHeader>
    <oddFooter>&amp;C&amp;"Calibri"&amp;11&amp;K000000_x000D_&amp;1#&amp;"Calibri"&amp;10&amp;K000000OFFICIAL-SENSITIVE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4D36B5F27D9A49B7F4732F33145CE2" ma:contentTypeVersion="22" ma:contentTypeDescription="Create a new document." ma:contentTypeScope="" ma:versionID="39643f951925fe21574e31dbb937a258">
  <xsd:schema xmlns:xsd="http://www.w3.org/2001/XMLSchema" xmlns:xs="http://www.w3.org/2001/XMLSchema" xmlns:p="http://schemas.microsoft.com/office/2006/metadata/properties" xmlns:ns2="0063f72e-ace3-48fb-9c1f-5b513408b31f" xmlns:ns3="46cc9d34-270b-4c13-9032-701fc7b1a953" xmlns:ns4="b413c3fd-5a3b-4239-b985-69032e371c04" xmlns:ns5="a8f60570-4bd3-4f2b-950b-a996de8ab151" xmlns:ns6="aaacb922-5235-4a66-b188-303b9b46fbd7" xmlns:ns7="36a47674-1415-42cd-8a72-8120d9fb711a" targetNamespace="http://schemas.microsoft.com/office/2006/metadata/properties" ma:root="true" ma:fieldsID="a9742cba05aba0efbb81f0560c28dd13" ns2:_="" ns3:_="" ns4:_="" ns5:_="" ns6:_="" ns7:_="">
    <xsd:import namespace="0063f72e-ace3-48fb-9c1f-5b513408b31f"/>
    <xsd:import namespace="46cc9d34-270b-4c13-9032-701fc7b1a953"/>
    <xsd:import namespace="b413c3fd-5a3b-4239-b985-69032e371c04"/>
    <xsd:import namespace="a8f60570-4bd3-4f2b-950b-a996de8ab151"/>
    <xsd:import namespace="aaacb922-5235-4a66-b188-303b9b46fbd7"/>
    <xsd:import namespace="36a47674-1415-42cd-8a72-8120d9fb71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OCR" minOccurs="0"/>
                <xsd:element ref="ns7:MediaServiceGenerationTime" minOccurs="0"/>
                <xsd:element ref="ns7:MediaServiceEventHashCode" minOccurs="0"/>
                <xsd:element ref="ns7:MediaServiceDateTaken"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46cc9d34-270b-4c13-9032-701fc7b1a953"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nknown|217df236-3aaa-47f1-ab07-10a7369f728e" ma:fieldId="{6975189f-4ba4-42ec-bf67-d4147307b177}" ma:sspId="07c4ed84-5fe0-43ce-92b1-d76889ed7488"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6ff0cae-6a76-4fed-8148-895b67d8a924}" ma:internalName="TaxCatchAll" ma:showField="CatchAllData" ma:web="46cc9d34-270b-4c13-9032-701fc7b1a953">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6ff0cae-6a76-4fed-8148-895b67d8a924}" ma:internalName="TaxCatchAllLabel" ma:readOnly="true" ma:showField="CatchAllDataLabel" ma:web="46cc9d34-270b-4c13-9032-701fc7b1a95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DIT"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a47674-1415-42cd-8a72-8120d9fb71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28" nillable="true" ma:displayName="MediaServiceDateTaken" ma:hidden="true" ma:internalName="MediaServiceDateTake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7c4ed84-5fe0-43ce-92b1-d76889ed748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DIT</Government_x0020_Body>
    <Date_x0020_Opened xmlns="b413c3fd-5a3b-4239-b985-69032e371c04">2021-04-20T13:37:08+00:00</Date_x0020_Opened>
    <LegacyData xmlns="aaacb922-5235-4a66-b188-303b9b46fbd7" xsi:nil="true"/>
    <Descriptor xmlns="0063f72e-ace3-48fb-9c1f-5b513408b31f" xsi:nil="true"/>
    <Security_x0020_Classification xmlns="0063f72e-ace3-48fb-9c1f-5b513408b31f">OFFICIAL</Security_x0020_Classification>
    <TaxCatchAll xmlns="46cc9d34-270b-4c13-9032-701fc7b1a953">
      <Value>1</Value>
    </TaxCatchAll>
    <Retention_x0020_Label xmlns="a8f60570-4bd3-4f2b-950b-a996de8ab151" xsi:nil="true"/>
    <Date_x0020_Closed xmlns="b413c3fd-5a3b-4239-b985-69032e371c04" xsi:nil="true"/>
    <m975189f4ba442ecbf67d4147307b177 xmlns="46cc9d34-270b-4c13-9032-701fc7b1a953">
      <Terms xmlns="http://schemas.microsoft.com/office/infopath/2007/PartnerControls">
        <TermInfo xmlns="http://schemas.microsoft.com/office/infopath/2007/PartnerControls">
          <TermName xmlns="http://schemas.microsoft.com/office/infopath/2007/PartnerControls">Unknown</TermName>
          <TermId xmlns="http://schemas.microsoft.com/office/infopath/2007/PartnerControls">217df236-3aaa-47f1-ab07-10a7369f728e</TermId>
        </TermInfo>
      </Terms>
    </m975189f4ba442ecbf67d4147307b177>
    <lcf76f155ced4ddcb4097134ff3c332f xmlns="36a47674-1415-42cd-8a72-8120d9fb71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6D1A77-8BE1-4EF0-8AC8-EC3CCED9A2DD}">
  <ds:schemaRefs>
    <ds:schemaRef ds:uri="http://schemas.microsoft.com/sharepoint/v3/contenttype/forms"/>
  </ds:schemaRefs>
</ds:datastoreItem>
</file>

<file path=customXml/itemProps2.xml><?xml version="1.0" encoding="utf-8"?>
<ds:datastoreItem xmlns:ds="http://schemas.openxmlformats.org/officeDocument/2006/customXml" ds:itemID="{388F7049-8636-4E5A-8ECE-2389145B9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46cc9d34-270b-4c13-9032-701fc7b1a953"/>
    <ds:schemaRef ds:uri="b413c3fd-5a3b-4239-b985-69032e371c04"/>
    <ds:schemaRef ds:uri="a8f60570-4bd3-4f2b-950b-a996de8ab151"/>
    <ds:schemaRef ds:uri="aaacb922-5235-4a66-b188-303b9b46fbd7"/>
    <ds:schemaRef ds:uri="36a47674-1415-42cd-8a72-8120d9fb71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C31B18-9CA1-4148-B8F1-648CA2F3590B}">
  <ds:schemaRefs>
    <ds:schemaRef ds:uri="http://schemas.microsoft.com/office/2006/metadata/properties"/>
    <ds:schemaRef ds:uri="http://purl.org/dc/dcmitype/"/>
    <ds:schemaRef ds:uri="36a47674-1415-42cd-8a72-8120d9fb711a"/>
    <ds:schemaRef ds:uri="http://schemas.microsoft.com/office/infopath/2007/PartnerControls"/>
    <ds:schemaRef ds:uri="http://purl.org/dc/elements/1.1/"/>
    <ds:schemaRef ds:uri="aaacb922-5235-4a66-b188-303b9b46fbd7"/>
    <ds:schemaRef ds:uri="http://schemas.openxmlformats.org/package/2006/metadata/core-properties"/>
    <ds:schemaRef ds:uri="b413c3fd-5a3b-4239-b985-69032e371c04"/>
    <ds:schemaRef ds:uri="a8f60570-4bd3-4f2b-950b-a996de8ab151"/>
    <ds:schemaRef ds:uri="46cc9d34-270b-4c13-9032-701fc7b1a953"/>
    <ds:schemaRef ds:uri="http://schemas.microsoft.com/office/2006/documentManagement/types"/>
    <ds:schemaRef ds:uri="0063f72e-ace3-48fb-9c1f-5b513408b31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11</vt:i4>
      </vt:variant>
    </vt:vector>
  </HeadingPairs>
  <TitlesOfParts>
    <vt:vector size="48" baseType="lpstr">
      <vt:lpstr>Table S2 Appendix</vt:lpstr>
      <vt:lpstr>Table 5_Figures</vt:lpstr>
      <vt:lpstr>Table 5</vt:lpstr>
      <vt:lpstr>Report Title</vt:lpstr>
      <vt:lpstr>Contents</vt:lpstr>
      <vt:lpstr>Figure 2</vt:lpstr>
      <vt:lpstr>Figure 3</vt:lpstr>
      <vt:lpstr>Figure 4 panel a)</vt:lpstr>
      <vt:lpstr>Figure 4 panel b)</vt:lpstr>
      <vt:lpstr>Data-Figure 4 panel a)</vt:lpstr>
      <vt:lpstr>Data-Figure 4 panel b)</vt:lpstr>
      <vt:lpstr>Figure 6</vt:lpstr>
      <vt:lpstr>Figure-7</vt:lpstr>
      <vt:lpstr>Figure-8</vt:lpstr>
      <vt:lpstr>Table 1</vt:lpstr>
      <vt:lpstr>Figure 9 a 10</vt:lpstr>
      <vt:lpstr>Figure11</vt:lpstr>
      <vt:lpstr>Price-Indexes</vt:lpstr>
      <vt:lpstr>Appendix A</vt:lpstr>
      <vt:lpstr>Appendix B</vt:lpstr>
      <vt:lpstr>Table D1 Panel a)</vt:lpstr>
      <vt:lpstr>Table D1 Panel b)</vt:lpstr>
      <vt:lpstr>Table D1 Panel c)</vt:lpstr>
      <vt:lpstr>Table D1 Panel d)</vt:lpstr>
      <vt:lpstr>Table D2.1</vt:lpstr>
      <vt:lpstr>Table D2.2</vt:lpstr>
      <vt:lpstr>Figure D1 Panel a)</vt:lpstr>
      <vt:lpstr>Figure D1 Panel b)</vt:lpstr>
      <vt:lpstr>Figure D1 Panel c)</vt:lpstr>
      <vt:lpstr>Figure D1 Panel d)</vt:lpstr>
      <vt:lpstr>Table D3</vt:lpstr>
      <vt:lpstr>Table D4</vt:lpstr>
      <vt:lpstr>Table D5</vt:lpstr>
      <vt:lpstr>Table D6</vt:lpstr>
      <vt:lpstr>Table D7</vt:lpstr>
      <vt:lpstr>Table D8</vt:lpstr>
      <vt:lpstr>Table D9</vt:lpstr>
      <vt:lpstr>'Figure 2'!_Toc62189024</vt:lpstr>
      <vt:lpstr>'Figure 4 panel a)'!_Toc62189028</vt:lpstr>
      <vt:lpstr>'Table 1'!_Toc69392698</vt:lpstr>
      <vt:lpstr>'Figure 3'!_Toc69392704</vt:lpstr>
      <vt:lpstr>Contents!_Toc69392705</vt:lpstr>
      <vt:lpstr>'Figure 6'!_Toc69392707</vt:lpstr>
      <vt:lpstr>'Figure-7'!_Toc69392708</vt:lpstr>
      <vt:lpstr>'Figure-8'!_Toc69392709</vt:lpstr>
      <vt:lpstr>'Figure 9 a 10'!_Toc69392710</vt:lpstr>
      <vt:lpstr>'Figure 9 a 10'!_Toc69392711</vt:lpstr>
      <vt:lpstr>Figure11!_Toc69392712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Erdal Yalcin</dc:creator>
  <cp:keywords/>
  <dc:description/>
  <cp:lastModifiedBy>Mckenzie, Matthew (TRADE)</cp:lastModifiedBy>
  <cp:revision/>
  <dcterms:created xsi:type="dcterms:W3CDTF">2021-03-03T17:41:07Z</dcterms:created>
  <dcterms:modified xsi:type="dcterms:W3CDTF">2022-10-17T12:55:28Z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0x0101000F4D36B5F27D9A49B7F4732F33145CE2</vt:lpwstr>
  </property>
  <property fmtid="{D5CDD505-2E9C-101B-9397-08002B2CF9AE}" pid="3" name="Business Unit">
    <vt:lpwstr>1;#Unknown|217df236-3aaa-47f1-ab07-10a7369f728e</vt:lpwstr>
  </property>
  <property fmtid="{D5CDD505-2E9C-101B-9397-08002B2CF9AE}" pid="4" name="MediaServiceImageTags">
    <vt:lpwstr/>
  </property>
  <property fmtid="{D5CDD505-2E9C-101B-9397-08002B2CF9AE}" pid="5" name="MSIP_Label_deb7b28b-6852-4761-8545-22cc044ea091_Enabled">
    <vt:lpwstr>true</vt:lpwstr>
  </property>
  <property fmtid="{D5CDD505-2E9C-101B-9397-08002B2CF9AE}" pid="6" name="MSIP_Label_deb7b28b-6852-4761-8545-22cc044ea091_SetDate">
    <vt:lpwstr>2022-10-17T12:55:27Z</vt:lpwstr>
  </property>
  <property fmtid="{D5CDD505-2E9C-101B-9397-08002B2CF9AE}" pid="7" name="MSIP_Label_deb7b28b-6852-4761-8545-22cc044ea091_Method">
    <vt:lpwstr>Privileged</vt:lpwstr>
  </property>
  <property fmtid="{D5CDD505-2E9C-101B-9397-08002B2CF9AE}" pid="8" name="MSIP_Label_deb7b28b-6852-4761-8545-22cc044ea091_Name">
    <vt:lpwstr>OS</vt:lpwstr>
  </property>
  <property fmtid="{D5CDD505-2E9C-101B-9397-08002B2CF9AE}" pid="9" name="MSIP_Label_deb7b28b-6852-4761-8545-22cc044ea091_SiteId">
    <vt:lpwstr>8fa217ec-33aa-46fb-ad96-dfe68006bb86</vt:lpwstr>
  </property>
  <property fmtid="{D5CDD505-2E9C-101B-9397-08002B2CF9AE}" pid="10" name="MSIP_Label_deb7b28b-6852-4761-8545-22cc044ea091_ActionId">
    <vt:lpwstr>576431f0-9c12-4b45-96a9-cc457e4b9767</vt:lpwstr>
  </property>
  <property fmtid="{D5CDD505-2E9C-101B-9397-08002B2CF9AE}" pid="11" name="MSIP_Label_deb7b28b-6852-4761-8545-22cc044ea091_ContentBits">
    <vt:lpwstr>3</vt:lpwstr>
  </property>
</Properties>
</file>