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.sharepoint.com/sites/LGFdatacollection/Shared Documents/Local Tax/QRC 1-4/QRC1-4 2021-22/REVISED - WORKING TABLES/"/>
    </mc:Choice>
  </mc:AlternateContent>
  <xr:revisionPtr revIDLastSave="28" documentId="13_ncr:1_{6CFD9434-AA9C-4C3F-BFB3-E50DEC7A524F}" xr6:coauthVersionLast="47" xr6:coauthVersionMax="47" xr10:uidLastSave="{041FDED1-3560-49BE-A7B1-804B934579E3}"/>
  <bookViews>
    <workbookView xWindow="1130" yWindow="-110" windowWidth="21540" windowHeight="15260" xr2:uid="{00000000-000D-0000-FFFF-FFFF00000000}"/>
  </bookViews>
  <sheets>
    <sheet name="Table 6" sheetId="4" r:id="rId1"/>
    <sheet name="Data" sheetId="3" r:id="rId2"/>
  </sheets>
  <externalReferences>
    <externalReference r:id="rId3"/>
  </externalReferences>
  <definedNames>
    <definedName name="_xlnm._FilterDatabase" localSheetId="1" hidden="1">Data!$I$13:$K$335</definedName>
    <definedName name="_QRC4">'Table 6'!#REF!</definedName>
    <definedName name="ccc">'Table 6'!$A$1:$AI$41</definedName>
    <definedName name="CONTACT">'Table 6'!#REF!</definedName>
    <definedName name="datar">Data!$A$13:$V$329</definedName>
    <definedName name="LA_List">'Table 6'!#REF!</definedName>
    <definedName name="LAlist">Data!$B$13:$B$328</definedName>
    <definedName name="LAlist_1">#REF!</definedName>
    <definedName name="lanames">Data!$B$13:$B$326</definedName>
    <definedName name="lanames_1">#REF!</definedName>
    <definedName name="_xlnm.Print_Area" localSheetId="0">'Table 6'!$A$1:$L$41</definedName>
    <definedName name="_xlnm.Print_Titles" localSheetId="1">Data!$A:$C,Data!$1:$12</definedName>
    <definedName name="Range">'[1]Area CT'!$B$421:$B$442</definedName>
    <definedName name="Table">Data!$A$13:$C$327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14" i="3"/>
  <c r="A15" i="3" s="1"/>
  <c r="A16" i="3" s="1"/>
  <c r="A17" i="3" s="1"/>
  <c r="A18" i="3" s="1"/>
  <c r="B18" i="4" l="1"/>
  <c r="B33" i="4"/>
  <c r="G4" i="4"/>
  <c r="G6" i="4" s="1"/>
  <c r="C22" i="4" l="1"/>
  <c r="D22" i="4"/>
  <c r="D18" i="4"/>
  <c r="F35" i="4"/>
  <c r="C20" i="4"/>
  <c r="B35" i="4"/>
  <c r="D20" i="4"/>
  <c r="D35" i="4"/>
  <c r="C18" i="4"/>
  <c r="D33" i="4"/>
  <c r="F33" i="4"/>
  <c r="F18" i="4"/>
  <c r="C33" i="4"/>
  <c r="C37" i="4"/>
  <c r="C35" i="4"/>
  <c r="F20" i="4"/>
  <c r="B20" i="4"/>
  <c r="F22" i="4" l="1"/>
  <c r="F37" i="4" l="1"/>
  <c r="D37" i="4"/>
  <c r="H18" i="4" l="1"/>
  <c r="H33" i="4"/>
  <c r="K33" i="4" l="1"/>
  <c r="I33" i="4"/>
  <c r="K18" i="4"/>
  <c r="I18" i="4"/>
  <c r="I35" i="4" l="1"/>
  <c r="I37" i="4"/>
  <c r="H35" i="4"/>
  <c r="H37" i="4"/>
  <c r="I20" i="4"/>
  <c r="I22" i="4"/>
  <c r="K35" i="4"/>
  <c r="K37" i="4" l="1"/>
  <c r="H20" i="4" l="1"/>
  <c r="H22" i="4" l="1"/>
  <c r="K20" i="4"/>
  <c r="K22" i="4" l="1"/>
</calcChain>
</file>

<file path=xl/sharedStrings.xml><?xml version="1.0" encoding="utf-8"?>
<sst xmlns="http://schemas.openxmlformats.org/spreadsheetml/2006/main" count="1794" uniqueCount="692">
  <si>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2020-21 and 2021-22</t>
    </r>
  </si>
  <si>
    <t>Local Authority :</t>
  </si>
  <si>
    <t>Class :</t>
  </si>
  <si>
    <t>Council Tax</t>
  </si>
  <si>
    <t>2020-21</t>
  </si>
  <si>
    <r>
      <rPr>
        <b/>
        <sz val="12"/>
        <color rgb="FF000000"/>
        <rFont val="Arial"/>
      </rPr>
      <t xml:space="preserve">2021-22 </t>
    </r>
    <r>
      <rPr>
        <b/>
        <vertAlign val="superscript"/>
        <sz val="12"/>
        <color rgb="FF000000"/>
        <rFont val="Arial"/>
      </rPr>
      <t>(b)(R)</t>
    </r>
  </si>
  <si>
    <t>Estimate of</t>
  </si>
  <si>
    <t>Amount</t>
  </si>
  <si>
    <t xml:space="preserve">Amount collected </t>
  </si>
  <si>
    <t>amount</t>
  </si>
  <si>
    <t>collected by</t>
  </si>
  <si>
    <t>by 31 March 2021</t>
  </si>
  <si>
    <t>by 31 March 2022</t>
  </si>
  <si>
    <t xml:space="preserve"> collectable</t>
  </si>
  <si>
    <t xml:space="preserve"> 31 March 2021</t>
  </si>
  <si>
    <t>as a % of net</t>
  </si>
  <si>
    <t xml:space="preserve"> 31 March 2022</t>
  </si>
  <si>
    <t>in the year*</t>
  </si>
  <si>
    <t>collectable debit</t>
  </si>
  <si>
    <t>in the year (a)</t>
  </si>
  <si>
    <t>£000s</t>
  </si>
  <si>
    <t>%</t>
  </si>
  <si>
    <t>All England</t>
  </si>
  <si>
    <t>Non-domestic rates</t>
  </si>
  <si>
    <t>(a) Also known as the Net Collectable Debit</t>
  </si>
  <si>
    <r>
      <t xml:space="preserve">(b) </t>
    </r>
    <r>
      <rPr>
        <b/>
        <sz val="12"/>
        <rFont val="Arial"/>
        <family val="2"/>
      </rPr>
      <t>All England and Shire District</t>
    </r>
    <r>
      <rPr>
        <sz val="12"/>
        <rFont val="Arial"/>
        <family val="2"/>
      </rPr>
      <t xml:space="preserve"> totals do not match the sum of estimates and amounts collected as Gosport has not provided a QRC4 return. The total figure includes an imputed estimate made by DLUHC based on the QRC4 2020-21 submission made by Gosport. These figures have been suppressed.</t>
    </r>
  </si>
  <si>
    <t>(R) This indicates that a revision has been made since the previous publication.</t>
  </si>
  <si>
    <t>Non-Domestic Rates</t>
  </si>
  <si>
    <t>2021-22</t>
  </si>
  <si>
    <t>as a % of amount</t>
  </si>
  <si>
    <t/>
  </si>
  <si>
    <t>collectable</t>
  </si>
  <si>
    <t>Region</t>
  </si>
  <si>
    <t>Adur</t>
  </si>
  <si>
    <t>E3831</t>
  </si>
  <si>
    <t>Shire District</t>
  </si>
  <si>
    <t>SE</t>
  </si>
  <si>
    <t>South East</t>
  </si>
  <si>
    <t>Allerdale</t>
  </si>
  <si>
    <t>E0931</t>
  </si>
  <si>
    <t>NW</t>
  </si>
  <si>
    <t>North West</t>
  </si>
  <si>
    <t>Amber Valley</t>
  </si>
  <si>
    <t>E1031</t>
  </si>
  <si>
    <t>EM</t>
  </si>
  <si>
    <t>East Midlands</t>
  </si>
  <si>
    <t>Arun</t>
  </si>
  <si>
    <t>E3832</t>
  </si>
  <si>
    <t>Ashfield</t>
  </si>
  <si>
    <t>E3031</t>
  </si>
  <si>
    <t>Ashford</t>
  </si>
  <si>
    <t>E2231</t>
  </si>
  <si>
    <t>Babergh</t>
  </si>
  <si>
    <t>E3531</t>
  </si>
  <si>
    <t>E</t>
  </si>
  <si>
    <t>East</t>
  </si>
  <si>
    <t>Barking and Dagenham</t>
  </si>
  <si>
    <t>E5030</t>
  </si>
  <si>
    <t>Outer London</t>
  </si>
  <si>
    <t>L</t>
  </si>
  <si>
    <t>London</t>
  </si>
  <si>
    <t>Barnet</t>
  </si>
  <si>
    <t>E5031</t>
  </si>
  <si>
    <t>Barnsley</t>
  </si>
  <si>
    <t>E4401</t>
  </si>
  <si>
    <t>Metropolitan</t>
  </si>
  <si>
    <t>YH</t>
  </si>
  <si>
    <t>Yorkshire &amp; the Humber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</si>
  <si>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</si>
  <si>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</si>
  <si>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</si>
  <si>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</si>
  <si>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</si>
  <si>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</si>
  <si>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</si>
  <si>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</si>
  <si>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Bath &amp; North East Somerset</t>
  </si>
  <si>
    <t>E0101</t>
  </si>
  <si>
    <t>Unitary Authority</t>
  </si>
  <si>
    <t>SW</t>
  </si>
  <si>
    <t>South West</t>
  </si>
  <si>
    <t>Bedford</t>
  </si>
  <si>
    <t>E0202</t>
  </si>
  <si>
    <t>Bexley</t>
  </si>
  <si>
    <t>E5032</t>
  </si>
  <si>
    <t>Birmingham</t>
  </si>
  <si>
    <t>E4601</t>
  </si>
  <si>
    <t>WM</t>
  </si>
  <si>
    <t>West Midlands</t>
  </si>
  <si>
    <t>Blaby</t>
  </si>
  <si>
    <t>E2431</t>
  </si>
  <si>
    <t>Blackburn with Darwen</t>
  </si>
  <si>
    <t>E2301</t>
  </si>
  <si>
    <t>Blackpool</t>
  </si>
  <si>
    <t>E2302</t>
  </si>
  <si>
    <t>Bolsover</t>
  </si>
  <si>
    <t>E1032</t>
  </si>
  <si>
    <t>Bolton</t>
  </si>
  <si>
    <t>E4201</t>
  </si>
  <si>
    <t>Boston</t>
  </si>
  <si>
    <t>E2531</t>
  </si>
  <si>
    <t>Bournemouth, Christchurch and Poole</t>
  </si>
  <si>
    <t>E1204</t>
  </si>
  <si>
    <t>Bracknell Forest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</si>
  <si>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</si>
  <si>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</si>
  <si>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</si>
  <si>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</si>
  <si>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</si>
  <si>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</si>
  <si>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</si>
  <si>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</si>
  <si>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</si>
  <si>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</si>
  <si>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</si>
  <si>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Brighton &amp; Hove</t>
  </si>
  <si>
    <t>E1401</t>
  </si>
  <si>
    <t>Bristol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</si>
  <si>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</si>
  <si>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</si>
  <si>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</si>
  <si>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</si>
  <si>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</si>
  <si>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</si>
  <si>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</si>
  <si>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</si>
  <si>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</si>
  <si>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</si>
  <si>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</si>
  <si>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Buckinghamshire UA</t>
  </si>
  <si>
    <t>E0402</t>
  </si>
  <si>
    <t>…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</si>
  <si>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</si>
  <si>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</si>
  <si>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</si>
  <si>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</si>
  <si>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</si>
  <si>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</si>
  <si>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</si>
  <si>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</si>
  <si>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</si>
  <si>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</si>
  <si>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Inner London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</si>
  <si>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</si>
  <si>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</si>
  <si>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</si>
  <si>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</si>
  <si>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</si>
  <si>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</si>
  <si>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</si>
  <si>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</si>
  <si>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Central Bedfordshire UA</t>
  </si>
  <si>
    <t>E0203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</si>
  <si>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</si>
  <si>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</si>
  <si>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</si>
  <si>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</si>
  <si>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</si>
  <si>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</si>
  <si>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</si>
  <si>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</si>
  <si>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Cheshire East UA</t>
  </si>
  <si>
    <t>E0603</t>
  </si>
  <si>
    <t>Cheshire West and Chester UA</t>
  </si>
  <si>
    <t>E0604</t>
  </si>
  <si>
    <t>Chesterfield</t>
  </si>
  <si>
    <t>E1033</t>
  </si>
  <si>
    <t>Chichester</t>
  </si>
  <si>
    <t>E3833</t>
  </si>
  <si>
    <t>Chorley</t>
  </si>
  <si>
    <t>E2334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</si>
  <si>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</si>
  <si>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</si>
  <si>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</si>
  <si>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</si>
  <si>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</si>
  <si>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</si>
  <si>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</si>
  <si>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</si>
  <si>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Cornwall UA</t>
  </si>
  <si>
    <t>E0801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</si>
  <si>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</si>
  <si>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</si>
  <si>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</si>
  <si>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</si>
  <si>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</si>
  <si>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</si>
  <si>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</si>
  <si>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</si>
  <si>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</si>
  <si>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</si>
  <si>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</si>
  <si>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</si>
  <si>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Darlington</t>
  </si>
  <si>
    <t>E1301</t>
  </si>
  <si>
    <t>NE</t>
  </si>
  <si>
    <t>North East</t>
  </si>
  <si>
    <t>Dartford</t>
  </si>
  <si>
    <t>E2233</t>
  </si>
  <si>
    <t>Daventry</t>
  </si>
  <si>
    <t>E2832</t>
  </si>
  <si>
    <t>Derby</t>
  </si>
  <si>
    <t>E1001</t>
  </si>
  <si>
    <t>Derbyshire Dales</t>
  </si>
  <si>
    <t>E1035</t>
  </si>
  <si>
    <t>Doncaster</t>
  </si>
  <si>
    <t>E4402</t>
  </si>
  <si>
    <t>Dorset UA</t>
  </si>
  <si>
    <t>E1203</t>
  </si>
  <si>
    <t>Dover</t>
  </si>
  <si>
    <t>E2234</t>
  </si>
  <si>
    <t>Dudley</t>
  </si>
  <si>
    <t>E4603</t>
  </si>
  <si>
    <t>Durham</t>
  </si>
  <si>
    <t>E1302</t>
  </si>
  <si>
    <t>Ealing</t>
  </si>
  <si>
    <t>E5036</t>
  </si>
  <si>
    <t>East Cambridgeshire</t>
  </si>
  <si>
    <t>E0532</t>
  </si>
  <si>
    <t>East Devon</t>
  </si>
  <si>
    <t>E1131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</si>
  <si>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</si>
  <si>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</si>
  <si>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</si>
  <si>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</si>
  <si>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</si>
  <si>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</si>
  <si>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</si>
  <si>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</si>
  <si>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East Riding of Yorkshire</t>
  </si>
  <si>
    <t>E2001</t>
  </si>
  <si>
    <t>East Staffordshire</t>
  </si>
  <si>
    <t>E3432</t>
  </si>
  <si>
    <t>East Suffolk</t>
  </si>
  <si>
    <t>E3538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</si>
  <si>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</si>
  <si>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</si>
  <si>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</si>
  <si>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</si>
  <si>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</si>
  <si>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</si>
  <si>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</si>
  <si>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</si>
  <si>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</si>
  <si>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</si>
  <si>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</si>
  <si>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</si>
  <si>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</si>
  <si>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</si>
  <si>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</si>
  <si>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</si>
  <si>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</si>
  <si>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</si>
  <si>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</si>
  <si>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</si>
  <si>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</si>
  <si>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</si>
  <si>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Folkestone &amp; Hythe</t>
  </si>
  <si>
    <t>E2240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</si>
  <si>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</si>
  <si>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</si>
  <si>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</si>
  <si>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</si>
  <si>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</si>
  <si>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</si>
  <si>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</si>
  <si>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</si>
  <si>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</si>
  <si>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</si>
  <si>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</si>
  <si>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</si>
  <si>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</si>
  <si>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</si>
  <si>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</si>
  <si>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</si>
  <si>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</si>
  <si>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</si>
  <si>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</si>
  <si>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</si>
  <si>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</si>
  <si>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</si>
  <si>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Halton</t>
  </si>
  <si>
    <t>E0601</t>
  </si>
  <si>
    <t>Hambleton</t>
  </si>
  <si>
    <t>E2732</t>
  </si>
  <si>
    <t>Hammersmith and Fulham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</si>
  <si>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</si>
  <si>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</si>
  <si>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</si>
  <si>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</si>
  <si>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</si>
  <si>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</si>
  <si>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</si>
  <si>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</si>
  <si>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</si>
  <si>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</si>
  <si>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</si>
  <si>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</si>
  <si>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</si>
  <si>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Hartlepool</t>
  </si>
  <si>
    <t>E0701</t>
  </si>
  <si>
    <t>Hastings</t>
  </si>
  <si>
    <t>E1433</t>
  </si>
  <si>
    <t>Havant</t>
  </si>
  <si>
    <t>E1737</t>
  </si>
  <si>
    <t>Havering</t>
  </si>
  <si>
    <t>E5040</t>
  </si>
  <si>
    <t>Herefordshire</t>
  </si>
  <si>
    <t>E1801</t>
  </si>
  <si>
    <t>Hertsmere</t>
  </si>
  <si>
    <t>E1934</t>
  </si>
  <si>
    <t>High Peak</t>
  </si>
  <si>
    <t>E1037</t>
  </si>
  <si>
    <t>Hillingdon</t>
  </si>
  <si>
    <t>E5041</t>
  </si>
  <si>
    <t>Hinckley and Bosworth</t>
  </si>
  <si>
    <t>E2434</t>
  </si>
  <si>
    <t>Horsham</t>
  </si>
  <si>
    <t>E3835</t>
  </si>
  <si>
    <t>Hounslow</t>
  </si>
  <si>
    <t>E5042</t>
  </si>
  <si>
    <t>Huntingdonshire</t>
  </si>
  <si>
    <t>E0551</t>
  </si>
  <si>
    <t>Hyndburn</t>
  </si>
  <si>
    <t>E2336</t>
  </si>
  <si>
    <t>Ipswich</t>
  </si>
  <si>
    <t>E3533</t>
  </si>
  <si>
    <t>Isle of Wight Council</t>
  </si>
  <si>
    <t>E2101</t>
  </si>
  <si>
    <t>Isles of Scilly</t>
  </si>
  <si>
    <t>E4001</t>
  </si>
  <si>
    <t>Islington</t>
  </si>
  <si>
    <t>E5015</t>
  </si>
  <si>
    <t>Kensington and Chelsea</t>
  </si>
  <si>
    <t>E5016</t>
  </si>
  <si>
    <t>Kettering</t>
  </si>
  <si>
    <t>E2834</t>
  </si>
  <si>
    <t>Kings Lynn and West Norfolk</t>
  </si>
  <si>
    <t>E2634</t>
  </si>
  <si>
    <t>Kingston upon Hull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</si>
  <si>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</si>
  <si>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</si>
  <si>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</si>
  <si>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</si>
  <si>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</si>
  <si>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</si>
  <si>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</si>
  <si>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</si>
  <si>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</si>
  <si>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</si>
  <si>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</si>
  <si>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</si>
  <si>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</si>
  <si>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Leicester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</si>
  <si>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</si>
  <si>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</si>
  <si>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</si>
  <si>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</si>
  <si>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</si>
  <si>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</si>
  <si>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</si>
  <si>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</si>
  <si>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</si>
  <si>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</si>
  <si>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</si>
  <si>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Luton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</si>
  <si>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</si>
  <si>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</si>
  <si>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</si>
  <si>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</si>
  <si>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</si>
  <si>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</si>
  <si>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</si>
  <si>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</si>
  <si>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</si>
  <si>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</si>
  <si>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</si>
  <si>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Medway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</si>
  <si>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</si>
  <si>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</si>
  <si>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</si>
  <si>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</si>
  <si>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</si>
  <si>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</si>
  <si>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</si>
  <si>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</si>
  <si>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</si>
  <si>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</si>
  <si>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</si>
  <si>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</si>
  <si>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</si>
  <si>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Middlesbrough</t>
  </si>
  <si>
    <t>E0702</t>
  </si>
  <si>
    <t>Milton Keynes</t>
  </si>
  <si>
    <t>E0401</t>
  </si>
  <si>
    <t>Mole Valley</t>
  </si>
  <si>
    <t>E3634</t>
  </si>
  <si>
    <t>New Forest</t>
  </si>
  <si>
    <t>E1738</t>
  </si>
  <si>
    <t>Newark and Sherwood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</si>
  <si>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</si>
  <si>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</si>
  <si>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</si>
  <si>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</si>
  <si>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</si>
  <si>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</si>
  <si>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</si>
  <si>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</si>
  <si>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</si>
  <si>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East Derbyshire</t>
  </si>
  <si>
    <t>E1038</t>
  </si>
  <si>
    <t>North East Lincolnshire</t>
  </si>
  <si>
    <t>E2003</t>
  </si>
  <si>
    <t>North Hertfordshire</t>
  </si>
  <si>
    <t>E1935</t>
  </si>
  <si>
    <t>North Kesteven</t>
  </si>
  <si>
    <t>E2534</t>
  </si>
  <si>
    <t>North Lincolnshire</t>
  </si>
  <si>
    <t>E2004</t>
  </si>
  <si>
    <t>North Norfolk</t>
  </si>
  <si>
    <t>E2635</t>
  </si>
  <si>
    <t>North Northamptonshire</t>
  </si>
  <si>
    <t>E2801</t>
  </si>
  <si>
    <t>North Somerset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</si>
  <si>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</si>
  <si>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</si>
  <si>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</si>
  <si>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</si>
  <si>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</si>
  <si>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</si>
  <si>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</si>
  <si>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</si>
  <si>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</si>
  <si>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Northumberland UA</t>
  </si>
  <si>
    <t>E2901</t>
  </si>
  <si>
    <t>Norwich</t>
  </si>
  <si>
    <t>E2636</t>
  </si>
  <si>
    <t>Nottingham</t>
  </si>
  <si>
    <t>E3001</t>
  </si>
  <si>
    <t>Nuneaton and Bedworth</t>
  </si>
  <si>
    <t>E3732</t>
  </si>
  <si>
    <t>Oadby and Wigston</t>
  </si>
  <si>
    <t>E2438</t>
  </si>
  <si>
    <t>Oldham</t>
  </si>
  <si>
    <t>E4204</t>
  </si>
  <si>
    <t>Oxford</t>
  </si>
  <si>
    <t>E3132</t>
  </si>
  <si>
    <t>Pendle</t>
  </si>
  <si>
    <t>E2338</t>
  </si>
  <si>
    <t>Peterborough</t>
  </si>
  <si>
    <t>E0501</t>
  </si>
  <si>
    <t>Plymouth</t>
  </si>
  <si>
    <t>E1101</t>
  </si>
  <si>
    <t>Portsmouth</t>
  </si>
  <si>
    <t>E1701</t>
  </si>
  <si>
    <t>Preston</t>
  </si>
  <si>
    <t>E2339</t>
  </si>
  <si>
    <t>Reading</t>
  </si>
  <si>
    <t>E0303</t>
  </si>
  <si>
    <t>Redbridge</t>
  </si>
  <si>
    <t>E5046</t>
  </si>
  <si>
    <t>Redcar and Cleveland</t>
  </si>
  <si>
    <t>E0703</t>
  </si>
  <si>
    <t>Redditch</t>
  </si>
  <si>
    <t>E1835</t>
  </si>
  <si>
    <t>Reigate and Banstead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</si>
  <si>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</si>
  <si>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</si>
  <si>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</si>
  <si>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</si>
  <si>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</si>
  <si>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</si>
  <si>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</si>
  <si>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</si>
  <si>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</si>
  <si>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</si>
  <si>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</si>
  <si>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</si>
  <si>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</si>
  <si>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</si>
  <si>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</si>
  <si>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</si>
  <si>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</si>
  <si>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</si>
  <si>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</si>
  <si>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</si>
  <si>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</si>
  <si>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</si>
  <si>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</si>
  <si>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</si>
  <si>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</si>
  <si>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Rutland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</si>
  <si>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</si>
  <si>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</si>
  <si>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</si>
  <si>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</si>
  <si>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</si>
  <si>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</si>
  <si>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</si>
  <si>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</si>
  <si>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</si>
  <si>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</si>
  <si>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</si>
  <si>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</si>
  <si>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</si>
  <si>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</si>
  <si>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</si>
  <si>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</si>
  <si>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</si>
  <si>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</si>
  <si>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</si>
  <si>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Shropshire UA</t>
  </si>
  <si>
    <t>E3202</t>
  </si>
  <si>
    <t>Slough</t>
  </si>
  <si>
    <t>E0304</t>
  </si>
  <si>
    <t>Solihull</t>
  </si>
  <si>
    <t>E4605</t>
  </si>
  <si>
    <t>Somerset West and Taunton</t>
  </si>
  <si>
    <t>E3336</t>
  </si>
  <si>
    <t>South Cambridgeshire</t>
  </si>
  <si>
    <t>E0536</t>
  </si>
  <si>
    <t>South Derbyshire</t>
  </si>
  <si>
    <t>E1039</t>
  </si>
  <si>
    <t>South Gloucestershire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</si>
  <si>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</si>
  <si>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</si>
  <si>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</si>
  <si>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</si>
  <si>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</si>
  <si>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</si>
  <si>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</si>
  <si>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</si>
  <si>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</si>
  <si>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</si>
  <si>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</si>
  <si>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</si>
  <si>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</si>
  <si>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</si>
  <si>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</si>
  <si>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r>
      <t>South Ribble</t>
    </r>
    <r>
      <rPr>
        <vertAlign val="superscript"/>
        <sz val="10"/>
        <rFont val="Arial"/>
        <family val="2"/>
      </rPr>
      <t xml:space="preserve"> (a)</t>
    </r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</si>
  <si>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</si>
  <si>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</si>
  <si>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</si>
  <si>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</si>
  <si>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</si>
  <si>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</si>
  <si>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</si>
  <si>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Southampton</t>
  </si>
  <si>
    <t>E1702</t>
  </si>
  <si>
    <t>Southend-on-Sea</t>
  </si>
  <si>
    <t>E1501</t>
  </si>
  <si>
    <t>Southwark</t>
  </si>
  <si>
    <t>E5019</t>
  </si>
  <si>
    <t>Spelthorne</t>
  </si>
  <si>
    <t>E3637</t>
  </si>
  <si>
    <t>St Albans</t>
  </si>
  <si>
    <t>E1936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</si>
  <si>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</si>
  <si>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</si>
  <si>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</si>
  <si>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</si>
  <si>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</si>
  <si>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</si>
  <si>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</si>
  <si>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</si>
  <si>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</si>
  <si>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</si>
  <si>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Stockton-on-Tees</t>
  </si>
  <si>
    <t>E0704</t>
  </si>
  <si>
    <t>Stoke-on-Trent</t>
  </si>
  <si>
    <t>E3401</t>
  </si>
  <si>
    <t>Stratford-on-Avon</t>
  </si>
  <si>
    <t>E3734</t>
  </si>
  <si>
    <t>Stroud</t>
  </si>
  <si>
    <t>E1635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</si>
  <si>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</si>
  <si>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</si>
  <si>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</si>
  <si>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</si>
  <si>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</si>
  <si>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</si>
  <si>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</si>
  <si>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</si>
  <si>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Swindon</t>
  </si>
  <si>
    <t>E3901</t>
  </si>
  <si>
    <t>Tameside</t>
  </si>
  <si>
    <t>E4208</t>
  </si>
  <si>
    <t>Tamworth</t>
  </si>
  <si>
    <t>E3439</t>
  </si>
  <si>
    <t>Tandridge</t>
  </si>
  <si>
    <t>E3639</t>
  </si>
  <si>
    <t>Teignbridge</t>
  </si>
  <si>
    <t>E1137</t>
  </si>
  <si>
    <t>Telford and the Wrekin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</si>
  <si>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</si>
  <si>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</si>
  <si>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</si>
  <si>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</si>
  <si>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</si>
  <si>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</si>
  <si>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</si>
  <si>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</si>
  <si>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</si>
  <si>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</si>
  <si>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</si>
  <si>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Thurrock</t>
  </si>
  <si>
    <t>E1502</t>
  </si>
  <si>
    <t>Tonbridge and Malling</t>
  </si>
  <si>
    <t>E2243</t>
  </si>
  <si>
    <t>Torbay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</si>
  <si>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</si>
  <si>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</si>
  <si>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</si>
  <si>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</si>
  <si>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</si>
  <si>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</si>
  <si>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</si>
  <si>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</si>
  <si>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</si>
  <si>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</si>
  <si>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</si>
  <si>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</si>
  <si>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</si>
  <si>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</si>
  <si>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</si>
  <si>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</si>
  <si>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</si>
  <si>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</si>
  <si>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</si>
  <si>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</si>
  <si>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</si>
  <si>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Warrington</t>
  </si>
  <si>
    <t>E0602</t>
  </si>
  <si>
    <t>Warwick</t>
  </si>
  <si>
    <t>E3735</t>
  </si>
  <si>
    <t>Watford</t>
  </si>
  <si>
    <t>E1939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</si>
  <si>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</si>
  <si>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</si>
  <si>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</si>
  <si>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</si>
  <si>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</si>
  <si>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</si>
  <si>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</si>
  <si>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</si>
  <si>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West Berkshire</t>
  </si>
  <si>
    <t>E0302</t>
  </si>
  <si>
    <t>West Devon</t>
  </si>
  <si>
    <t>E1140</t>
  </si>
  <si>
    <t>West Lancashire</t>
  </si>
  <si>
    <t>E2343</t>
  </si>
  <si>
    <t>West Lindsey</t>
  </si>
  <si>
    <t>E2537</t>
  </si>
  <si>
    <t>West Northamptonshire</t>
  </si>
  <si>
    <t>E2802</t>
  </si>
  <si>
    <t>West Oxfordshire</t>
  </si>
  <si>
    <t>E3135</t>
  </si>
  <si>
    <t>West Suffolk</t>
  </si>
  <si>
    <t>E3539</t>
  </si>
  <si>
    <t>Westminster</t>
  </si>
  <si>
    <t>E5022</t>
  </si>
  <si>
    <t>Wigan</t>
  </si>
  <si>
    <t>E4210</t>
  </si>
  <si>
    <t>Wiltshire UA</t>
  </si>
  <si>
    <t>E3902</t>
  </si>
  <si>
    <t>Winchester</t>
  </si>
  <si>
    <t>E1743</t>
  </si>
  <si>
    <t>Windsor and Maidenhead</t>
  </si>
  <si>
    <t>E0305</t>
  </si>
  <si>
    <t>Wirral</t>
  </si>
  <si>
    <t>E4305</t>
  </si>
  <si>
    <t>Woking</t>
  </si>
  <si>
    <t>E3641</t>
  </si>
  <si>
    <t>Wokingham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</si>
  <si>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</si>
  <si>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</si>
  <si>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</si>
  <si>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</si>
  <si>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</si>
  <si>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</si>
  <si>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</si>
  <si>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</si>
  <si>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</si>
  <si>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Wyre</t>
  </si>
  <si>
    <t>E2344</t>
  </si>
  <si>
    <t>Wyre Forest</t>
  </si>
  <si>
    <t>E1839</t>
  </si>
  <si>
    <t>York</t>
  </si>
  <si>
    <t>E2701</t>
  </si>
  <si>
    <t>All London</t>
  </si>
  <si>
    <t>Shire Districts</t>
  </si>
  <si>
    <t>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</si>
</sst>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&quot;£&quot;#,##0"/>
    <numFmt numFmtId="166" formatCode="0.0"/>
    <numFmt numFmtId="167" formatCode="#,##0.0"/>
    <numFmt numFmtId="168" formatCode="_-* #,##0_-;\-* #,##0_-;_-* &quot;-&quot;??_-;_-@_-"/>
    <numFmt numFmtId="169" formatCode="_-* #,##0.0_-;\-* #,##0.0_-;_-* &quot;-&quot;??_-;_-@_-"/>
  </numFmts>
  <fonts count="6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1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i/>
      <sz val="12"/>
      <color rgb="FF7F7F7F"/>
      <name val="Arial"/>
      <family val="2"/>
    </font>
    <font>
      <vertAlign val="superscript"/>
      <sz val="10"/>
      <name val="Arial"/>
      <family val="2"/>
    </font>
    <font>
      <sz val="14"/>
      <color rgb="FFFF0000"/>
      <name val="Arial"/>
      <family val="2"/>
    </font>
    <font>
      <b/>
      <sz val="12"/>
      <color rgb="FF000000"/>
      <name val="Arial"/>
    </font>
    <font>
      <b/>
      <vertAlign val="superscript"/>
      <sz val="12"/>
      <color rgb="FF000000"/>
      <name val="Arial"/>
    </font>
  </fonts>
  <fills count="6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</borders>
  <cellStyleXfs count="28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24" applyNumberFormat="0" applyAlignment="0" applyProtection="0"/>
    <xf numFmtId="0" fontId="31" fillId="60" borderId="24" applyNumberFormat="0" applyAlignment="0" applyProtection="0"/>
    <xf numFmtId="0" fontId="31" fillId="60" borderId="24" applyNumberFormat="0" applyAlignment="0" applyProtection="0"/>
    <xf numFmtId="3" fontId="1" fillId="61" borderId="25">
      <alignment horizontal="right"/>
    </xf>
    <xf numFmtId="3" fontId="1" fillId="61" borderId="25">
      <alignment horizontal="right"/>
    </xf>
    <xf numFmtId="3" fontId="3" fillId="61" borderId="14">
      <alignment horizontal="right"/>
    </xf>
    <xf numFmtId="3" fontId="1" fillId="61" borderId="14">
      <alignment horizontal="right"/>
    </xf>
    <xf numFmtId="3" fontId="1" fillId="61" borderId="14">
      <alignment horizontal="right"/>
    </xf>
    <xf numFmtId="0" fontId="32" fillId="62" borderId="26" applyNumberFormat="0" applyAlignment="0" applyProtection="0"/>
    <xf numFmtId="0" fontId="32" fillId="62" borderId="26" applyNumberFormat="0" applyAlignment="0" applyProtection="0"/>
    <xf numFmtId="0" fontId="32" fillId="62" borderId="2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51" borderId="24" applyNumberFormat="0" applyAlignment="0" applyProtection="0"/>
    <xf numFmtId="0" fontId="38" fillId="51" borderId="24" applyNumberFormat="0" applyAlignment="0" applyProtection="0"/>
    <xf numFmtId="0" fontId="38" fillId="51" borderId="2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48" borderId="31" applyNumberFormat="0" applyFont="0" applyAlignment="0" applyProtection="0"/>
    <xf numFmtId="0" fontId="1" fillId="48" borderId="31" applyNumberFormat="0" applyFont="0" applyAlignment="0" applyProtection="0"/>
    <xf numFmtId="0" fontId="1" fillId="48" borderId="31" applyNumberFormat="0" applyFont="0" applyAlignment="0" applyProtection="0"/>
    <xf numFmtId="0" fontId="41" fillId="60" borderId="32" applyNumberFormat="0" applyAlignment="0" applyProtection="0"/>
    <xf numFmtId="0" fontId="41" fillId="60" borderId="32" applyNumberFormat="0" applyAlignment="0" applyProtection="0"/>
    <xf numFmtId="0" fontId="41" fillId="60" borderId="3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48" borderId="31" applyNumberFormat="0" applyFont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1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18" applyNumberFormat="0" applyAlignment="0" applyProtection="0"/>
    <xf numFmtId="0" fontId="59" fillId="19" borderId="19" applyNumberFormat="0" applyAlignment="0" applyProtection="0"/>
    <xf numFmtId="0" fontId="60" fillId="19" borderId="18" applyNumberFormat="0" applyAlignment="0" applyProtection="0"/>
    <xf numFmtId="0" fontId="61" fillId="0" borderId="20" applyNumberFormat="0" applyFill="0" applyAlignment="0" applyProtection="0"/>
    <xf numFmtId="0" fontId="49" fillId="20" borderId="21" applyNumberFormat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46" fillId="45" borderId="0" applyNumberFormat="0" applyBorder="0" applyAlignment="0" applyProtection="0"/>
    <xf numFmtId="0" fontId="27" fillId="0" borderId="0"/>
    <xf numFmtId="0" fontId="27" fillId="21" borderId="22" applyNumberFormat="0" applyFon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21" borderId="22" applyNumberFormat="0" applyFont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21" borderId="22" applyNumberFormat="0" applyFont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21" borderId="22" applyNumberFormat="0" applyFont="0" applyAlignment="0" applyProtection="0"/>
    <xf numFmtId="0" fontId="27" fillId="0" borderId="0"/>
    <xf numFmtId="0" fontId="27" fillId="21" borderId="2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horizontal="center"/>
    </xf>
    <xf numFmtId="3" fontId="3" fillId="3" borderId="0" xfId="3" applyNumberFormat="1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Continuous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7" xfId="0" applyBorder="1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3" fontId="0" fillId="0" borderId="0" xfId="0" applyNumberFormat="1"/>
    <xf numFmtId="3" fontId="3" fillId="0" borderId="0" xfId="0" applyNumberFormat="1" applyFont="1"/>
    <xf numFmtId="169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8" fontId="6" fillId="0" borderId="0" xfId="1" applyNumberFormat="1" applyFont="1" applyBorder="1" applyAlignment="1" applyProtection="1">
      <alignment horizontal="right"/>
    </xf>
    <xf numFmtId="168" fontId="6" fillId="0" borderId="8" xfId="1" applyNumberFormat="1" applyFont="1" applyBorder="1" applyAlignment="1" applyProtection="1">
      <alignment horizontal="right"/>
    </xf>
    <xf numFmtId="169" fontId="6" fillId="0" borderId="8" xfId="1" applyNumberFormat="1" applyFont="1" applyBorder="1" applyAlignment="1" applyProtection="1">
      <alignment horizontal="right"/>
    </xf>
    <xf numFmtId="169" fontId="6" fillId="0" borderId="8" xfId="1" applyNumberFormat="1" applyFont="1" applyBorder="1" applyAlignment="1">
      <alignment horizontal="right"/>
    </xf>
    <xf numFmtId="0" fontId="0" fillId="5" borderId="0" xfId="0" applyFill="1"/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9" fontId="6" fillId="0" borderId="0" xfId="1" applyNumberFormat="1" applyFont="1" applyBorder="1"/>
    <xf numFmtId="0" fontId="0" fillId="0" borderId="9" xfId="0" applyBorder="1"/>
    <xf numFmtId="3" fontId="5" fillId="0" borderId="8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/>
    <xf numFmtId="165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5" fillId="0" borderId="5" xfId="2" applyFont="1" applyFill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/>
      <protection locked="0"/>
    </xf>
    <xf numFmtId="0" fontId="3" fillId="0" borderId="9" xfId="0" applyFont="1" applyBorder="1"/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Continuous"/>
      <protection locked="0"/>
    </xf>
    <xf numFmtId="0" fontId="3" fillId="0" borderId="8" xfId="0" quotePrefix="1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6" fillId="0" borderId="7" xfId="0" applyFont="1" applyBorder="1" applyAlignment="1">
      <alignment vertical="center"/>
    </xf>
    <xf numFmtId="0" fontId="6" fillId="0" borderId="0" xfId="0" applyFont="1"/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169" fontId="2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0" xfId="0" applyNumberFormat="1" applyFont="1" applyAlignment="1">
      <alignment horizontal="right" vertical="center" indent="1"/>
    </xf>
    <xf numFmtId="3" fontId="2" fillId="0" borderId="0" xfId="0" quotePrefix="1" applyNumberFormat="1" applyFont="1" applyAlignment="1">
      <alignment horizontal="right" vertical="center" indent="1"/>
    </xf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center" wrapText="1"/>
    </xf>
    <xf numFmtId="166" fontId="0" fillId="5" borderId="0" xfId="0" applyNumberFormat="1" applyFill="1" applyAlignment="1">
      <alignment horizontal="right" wrapText="1"/>
    </xf>
    <xf numFmtId="0" fontId="14" fillId="9" borderId="0" xfId="0" quotePrefix="1" applyFont="1" applyFill="1" applyAlignment="1">
      <alignment horizontal="right"/>
    </xf>
    <xf numFmtId="0" fontId="0" fillId="5" borderId="3" xfId="0" applyFill="1" applyBorder="1" applyAlignment="1">
      <alignment horizontal="right" wrapText="1"/>
    </xf>
    <xf numFmtId="168" fontId="1" fillId="0" borderId="0" xfId="1" applyNumberFormat="1" applyFont="1" applyBorder="1" applyAlignment="1" applyProtection="1">
      <alignment horizontal="right"/>
    </xf>
    <xf numFmtId="3" fontId="1" fillId="6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applyNumberFormat="1" applyFont="1"/>
    <xf numFmtId="166" fontId="0" fillId="5" borderId="0" xfId="0" applyNumberFormat="1" applyFill="1" applyAlignment="1">
      <alignment horizontal="center"/>
    </xf>
    <xf numFmtId="0" fontId="3" fillId="4" borderId="0" xfId="0" applyFont="1" applyFill="1" applyAlignment="1">
      <alignment horizontal="center"/>
    </xf>
    <xf numFmtId="169" fontId="3" fillId="5" borderId="0" xfId="1" applyNumberFormat="1" applyFont="1" applyFill="1" applyBorder="1" applyAlignment="1">
      <alignment horizontal="right"/>
    </xf>
    <xf numFmtId="0" fontId="3" fillId="0" borderId="0" xfId="0" applyFont="1"/>
    <xf numFmtId="169" fontId="3" fillId="5" borderId="0" xfId="1" applyNumberFormat="1" applyFont="1" applyFill="1" applyBorder="1" applyAlignment="1" applyProtection="1">
      <alignment horizontal="right"/>
    </xf>
    <xf numFmtId="0" fontId="3" fillId="12" borderId="2" xfId="0" applyFont="1" applyFill="1" applyBorder="1" applyAlignment="1">
      <alignment horizontal="right"/>
    </xf>
    <xf numFmtId="0" fontId="1" fillId="12" borderId="2" xfId="0" applyFont="1" applyFill="1" applyBorder="1" applyAlignment="1">
      <alignment horizontal="center"/>
    </xf>
    <xf numFmtId="0" fontId="3" fillId="12" borderId="0" xfId="0" applyFont="1" applyFill="1" applyAlignment="1">
      <alignment horizontal="right" vertical="center"/>
    </xf>
    <xf numFmtId="0" fontId="14" fillId="9" borderId="0" xfId="0" applyFont="1" applyFill="1" applyAlignment="1">
      <alignment horizontal="left" vertical="center" wrapText="1"/>
    </xf>
    <xf numFmtId="0" fontId="14" fillId="9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0" fillId="14" borderId="0" xfId="0" applyNumberFormat="1" applyFill="1"/>
    <xf numFmtId="167" fontId="0" fillId="14" borderId="0" xfId="0" applyNumberFormat="1" applyFill="1" applyAlignment="1">
      <alignment horizontal="center"/>
    </xf>
    <xf numFmtId="166" fontId="1" fillId="5" borderId="0" xfId="0" applyNumberFormat="1" applyFont="1" applyFill="1" applyAlignment="1">
      <alignment horizontal="center"/>
    </xf>
    <xf numFmtId="0" fontId="1" fillId="5" borderId="0" xfId="0" applyFont="1" applyFill="1"/>
    <xf numFmtId="3" fontId="1" fillId="0" borderId="0" xfId="0" applyNumberFormat="1" applyFont="1" applyAlignment="1">
      <alignment horizontal="right"/>
    </xf>
    <xf numFmtId="0" fontId="1" fillId="5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64" fillId="0" borderId="5" xfId="0" applyFont="1" applyBorder="1" applyAlignment="1">
      <alignment horizontal="left" vertical="center"/>
    </xf>
    <xf numFmtId="0" fontId="1" fillId="11" borderId="34" xfId="0" applyFont="1" applyFill="1" applyBorder="1"/>
    <xf numFmtId="0" fontId="3" fillId="12" borderId="36" xfId="0" applyFont="1" applyFill="1" applyBorder="1" applyAlignment="1">
      <alignment horizontal="right" vertical="center"/>
    </xf>
    <xf numFmtId="0" fontId="3" fillId="12" borderId="34" xfId="0" applyFont="1" applyFill="1" applyBorder="1" applyAlignment="1">
      <alignment horizontal="right"/>
    </xf>
    <xf numFmtId="0" fontId="1" fillId="12" borderId="34" xfId="0" applyFont="1" applyFill="1" applyBorder="1" applyAlignment="1">
      <alignment horizontal="center"/>
    </xf>
    <xf numFmtId="0" fontId="3" fillId="12" borderId="35" xfId="0" applyFont="1" applyFill="1" applyBorder="1" applyAlignment="1">
      <alignment horizontal="right" vertical="center"/>
    </xf>
    <xf numFmtId="3" fontId="3" fillId="12" borderId="37" xfId="0" applyNumberFormat="1" applyFont="1" applyFill="1" applyBorder="1" applyAlignment="1">
      <alignment horizontal="right" vertical="center"/>
    </xf>
    <xf numFmtId="3" fontId="3" fillId="12" borderId="38" xfId="0" applyNumberFormat="1" applyFont="1" applyFill="1" applyBorder="1" applyAlignment="1">
      <alignment horizontal="center"/>
    </xf>
    <xf numFmtId="3" fontId="3" fillId="12" borderId="39" xfId="0" applyNumberFormat="1" applyFont="1" applyFill="1" applyBorder="1" applyAlignment="1">
      <alignment horizontal="right" vertical="center"/>
    </xf>
    <xf numFmtId="3" fontId="0" fillId="14" borderId="40" xfId="0" applyNumberFormat="1" applyFill="1" applyBorder="1"/>
    <xf numFmtId="3" fontId="0" fillId="14" borderId="36" xfId="0" applyNumberFormat="1" applyFill="1" applyBorder="1"/>
    <xf numFmtId="167" fontId="0" fillId="14" borderId="41" xfId="0" applyNumberFormat="1" applyFill="1" applyBorder="1" applyAlignment="1">
      <alignment horizontal="center"/>
    </xf>
    <xf numFmtId="3" fontId="0" fillId="14" borderId="35" xfId="0" applyNumberFormat="1" applyFill="1" applyBorder="1"/>
    <xf numFmtId="167" fontId="0" fillId="14" borderId="42" xfId="0" applyNumberFormat="1" applyFill="1" applyBorder="1" applyAlignment="1">
      <alignment horizontal="center"/>
    </xf>
    <xf numFmtId="3" fontId="0" fillId="14" borderId="37" xfId="0" applyNumberFormat="1" applyFill="1" applyBorder="1"/>
    <xf numFmtId="3" fontId="0" fillId="14" borderId="39" xfId="0" applyNumberFormat="1" applyFill="1" applyBorder="1"/>
    <xf numFmtId="167" fontId="0" fillId="14" borderId="38" xfId="0" applyNumberFormat="1" applyFill="1" applyBorder="1" applyAlignment="1">
      <alignment horizontal="center"/>
    </xf>
    <xf numFmtId="3" fontId="1" fillId="63" borderId="36" xfId="0" applyNumberFormat="1" applyFont="1" applyFill="1" applyBorder="1" applyAlignment="1">
      <alignment horizontal="right"/>
    </xf>
    <xf numFmtId="3" fontId="1" fillId="63" borderId="35" xfId="0" applyNumberFormat="1" applyFont="1" applyFill="1" applyBorder="1" applyAlignment="1">
      <alignment horizontal="right"/>
    </xf>
    <xf numFmtId="3" fontId="1" fillId="63" borderId="0" xfId="0" applyNumberFormat="1" applyFont="1" applyFill="1" applyAlignment="1">
      <alignment horizontal="right"/>
    </xf>
    <xf numFmtId="167" fontId="1" fillId="63" borderId="42" xfId="0" applyNumberFormat="1" applyFont="1" applyFill="1" applyBorder="1" applyAlignment="1">
      <alignment horizontal="center"/>
    </xf>
    <xf numFmtId="3" fontId="1" fillId="63" borderId="37" xfId="0" applyNumberFormat="1" applyFont="1" applyFill="1" applyBorder="1" applyAlignment="1">
      <alignment horizontal="right"/>
    </xf>
    <xf numFmtId="3" fontId="1" fillId="63" borderId="39" xfId="0" applyNumberFormat="1" applyFont="1" applyFill="1" applyBorder="1" applyAlignment="1">
      <alignment horizontal="right"/>
    </xf>
    <xf numFmtId="167" fontId="1" fillId="63" borderId="38" xfId="0" applyNumberFormat="1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horizontal="center"/>
    </xf>
    <xf numFmtId="3" fontId="21" fillId="9" borderId="40" xfId="0" applyNumberFormat="1" applyFont="1" applyFill="1" applyBorder="1" applyAlignment="1">
      <alignment horizontal="left" vertical="center" wrapText="1"/>
    </xf>
    <xf numFmtId="3" fontId="21" fillId="9" borderId="36" xfId="0" applyNumberFormat="1" applyFont="1" applyFill="1" applyBorder="1" applyAlignment="1">
      <alignment horizontal="left" vertical="center" wrapText="1"/>
    </xf>
    <xf numFmtId="3" fontId="21" fillId="9" borderId="41" xfId="0" applyNumberFormat="1" applyFont="1" applyFill="1" applyBorder="1" applyAlignment="1">
      <alignment horizontal="left" vertical="center" wrapText="1"/>
    </xf>
    <xf numFmtId="0" fontId="14" fillId="9" borderId="35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horizontal="left" vertical="center" wrapText="1"/>
    </xf>
    <xf numFmtId="0" fontId="14" fillId="9" borderId="35" xfId="0" quotePrefix="1" applyFont="1" applyFill="1" applyBorder="1" applyAlignment="1">
      <alignment horizontal="left"/>
    </xf>
    <xf numFmtId="0" fontId="14" fillId="9" borderId="37" xfId="0" quotePrefix="1" applyFont="1" applyFill="1" applyBorder="1" applyAlignment="1">
      <alignment horizontal="left"/>
    </xf>
    <xf numFmtId="0" fontId="14" fillId="9" borderId="39" xfId="0" quotePrefix="1" applyFont="1" applyFill="1" applyBorder="1" applyAlignment="1">
      <alignment horizontal="left"/>
    </xf>
    <xf numFmtId="0" fontId="21" fillId="9" borderId="39" xfId="0" applyFont="1" applyFill="1" applyBorder="1" applyAlignment="1">
      <alignment horizontal="center"/>
    </xf>
    <xf numFmtId="3" fontId="14" fillId="9" borderId="39" xfId="0" applyNumberFormat="1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left" wrapText="1"/>
    </xf>
    <xf numFmtId="0" fontId="20" fillId="9" borderId="39" xfId="0" applyFont="1" applyFill="1" applyBorder="1"/>
    <xf numFmtId="0" fontId="20" fillId="9" borderId="38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3" fontId="1" fillId="4" borderId="40" xfId="0" applyNumberFormat="1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3" fontId="1" fillId="4" borderId="35" xfId="0" applyNumberFormat="1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9" fontId="1" fillId="5" borderId="34" xfId="1" applyNumberFormat="1" applyFont="1" applyFill="1" applyBorder="1" applyAlignment="1">
      <alignment horizontal="right"/>
    </xf>
    <xf numFmtId="3" fontId="3" fillId="4" borderId="35" xfId="0" applyNumberFormat="1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169" fontId="3" fillId="5" borderId="34" xfId="1" applyNumberFormat="1" applyFont="1" applyFill="1" applyBorder="1" applyAlignment="1">
      <alignment horizontal="right"/>
    </xf>
    <xf numFmtId="168" fontId="1" fillId="0" borderId="40" xfId="1" applyNumberFormat="1" applyFont="1" applyBorder="1" applyAlignment="1" applyProtection="1">
      <alignment horizontal="right"/>
    </xf>
    <xf numFmtId="168" fontId="1" fillId="0" borderId="36" xfId="1" applyNumberFormat="1" applyFont="1" applyBorder="1" applyAlignment="1" applyProtection="1">
      <alignment horizontal="right"/>
    </xf>
    <xf numFmtId="169" fontId="1" fillId="0" borderId="41" xfId="1" applyNumberFormat="1" applyFont="1" applyBorder="1" applyAlignment="1" applyProtection="1">
      <alignment horizontal="center"/>
    </xf>
    <xf numFmtId="169" fontId="1" fillId="5" borderId="0" xfId="1" applyNumberFormat="1" applyFont="1" applyFill="1" applyBorder="1" applyAlignment="1" applyProtection="1">
      <alignment horizontal="right"/>
    </xf>
    <xf numFmtId="169" fontId="1" fillId="5" borderId="34" xfId="1" applyNumberFormat="1" applyFont="1" applyFill="1" applyBorder="1" applyAlignment="1" applyProtection="1">
      <alignment horizontal="right"/>
    </xf>
    <xf numFmtId="168" fontId="1" fillId="0" borderId="35" xfId="1" applyNumberFormat="1" applyFont="1" applyBorder="1" applyAlignment="1" applyProtection="1">
      <alignment horizontal="right"/>
    </xf>
    <xf numFmtId="169" fontId="1" fillId="0" borderId="42" xfId="1" applyNumberFormat="1" applyFont="1" applyBorder="1" applyAlignment="1" applyProtection="1">
      <alignment horizontal="right"/>
    </xf>
    <xf numFmtId="169" fontId="1" fillId="0" borderId="42" xfId="1" applyNumberFormat="1" applyFont="1" applyBorder="1" applyAlignment="1" applyProtection="1">
      <alignment horizontal="center"/>
    </xf>
    <xf numFmtId="0" fontId="1" fillId="5" borderId="0" xfId="0" applyFont="1" applyFill="1" applyAlignment="1">
      <alignment horizontal="right"/>
    </xf>
    <xf numFmtId="0" fontId="1" fillId="5" borderId="34" xfId="0" applyFont="1" applyFill="1" applyBorder="1" applyAlignment="1">
      <alignment horizontal="right"/>
    </xf>
    <xf numFmtId="169" fontId="1" fillId="0" borderId="42" xfId="1" applyNumberFormat="1" applyFont="1" applyBorder="1" applyAlignment="1">
      <alignment horizontal="center"/>
    </xf>
    <xf numFmtId="166" fontId="1" fillId="0" borderId="42" xfId="1" applyNumberFormat="1" applyFont="1" applyBorder="1" applyAlignment="1" applyProtection="1">
      <alignment horizontal="center"/>
    </xf>
    <xf numFmtId="168" fontId="3" fillId="0" borderId="37" xfId="1" applyNumberFormat="1" applyFont="1" applyBorder="1" applyAlignment="1" applyProtection="1">
      <alignment horizontal="right"/>
    </xf>
    <xf numFmtId="168" fontId="3" fillId="0" borderId="39" xfId="1" applyNumberFormat="1" applyFont="1" applyBorder="1" applyAlignment="1" applyProtection="1">
      <alignment horizontal="right"/>
    </xf>
    <xf numFmtId="169" fontId="3" fillId="0" borderId="38" xfId="1" quotePrefix="1" applyNumberFormat="1" applyFont="1" applyBorder="1" applyAlignment="1" applyProtection="1">
      <alignment horizontal="center"/>
    </xf>
    <xf numFmtId="169" fontId="3" fillId="5" borderId="34" xfId="1" applyNumberFormat="1" applyFont="1" applyFill="1" applyBorder="1" applyAlignment="1" applyProtection="1">
      <alignment horizontal="right"/>
    </xf>
    <xf numFmtId="0" fontId="1" fillId="0" borderId="35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42" xfId="0" applyFont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0" fillId="5" borderId="35" xfId="0" applyFill="1" applyBorder="1" applyAlignment="1">
      <alignment horizontal="right" wrapText="1"/>
    </xf>
    <xf numFmtId="0" fontId="0" fillId="5" borderId="42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3" fontId="3" fillId="3" borderId="35" xfId="3" applyNumberFormat="1" applyFont="1" applyFill="1" applyBorder="1" applyAlignment="1">
      <alignment horizontal="center"/>
    </xf>
    <xf numFmtId="3" fontId="1" fillId="63" borderId="40" xfId="0" applyNumberFormat="1" applyFont="1" applyFill="1" applyBorder="1" applyAlignment="1">
      <alignment horizontal="right"/>
    </xf>
    <xf numFmtId="167" fontId="1" fillId="63" borderId="41" xfId="0" applyNumberFormat="1" applyFont="1" applyFill="1" applyBorder="1" applyAlignment="1">
      <alignment horizontal="center"/>
    </xf>
    <xf numFmtId="3" fontId="1" fillId="6" borderId="40" xfId="1" applyNumberFormat="1" applyFont="1" applyFill="1" applyBorder="1" applyAlignment="1">
      <alignment horizontal="right" vertical="center"/>
    </xf>
    <xf numFmtId="3" fontId="1" fillId="6" borderId="36" xfId="1" applyNumberFormat="1" applyFont="1" applyFill="1" applyBorder="1" applyAlignment="1">
      <alignment horizontal="right" vertical="center"/>
    </xf>
    <xf numFmtId="166" fontId="0" fillId="6" borderId="41" xfId="0" applyNumberFormat="1" applyFill="1" applyBorder="1" applyAlignment="1">
      <alignment horizontal="center"/>
    </xf>
    <xf numFmtId="3" fontId="1" fillId="6" borderId="35" xfId="1" applyNumberFormat="1" applyFont="1" applyFill="1" applyBorder="1" applyAlignment="1">
      <alignment horizontal="right" vertical="center"/>
    </xf>
    <xf numFmtId="166" fontId="0" fillId="6" borderId="42" xfId="0" applyNumberFormat="1" applyFill="1" applyBorder="1" applyAlignment="1">
      <alignment horizontal="center"/>
    </xf>
    <xf numFmtId="3" fontId="1" fillId="6" borderId="37" xfId="1" applyNumberFormat="1" applyFont="1" applyFill="1" applyBorder="1" applyAlignment="1">
      <alignment horizontal="right" vertical="center"/>
    </xf>
    <xf numFmtId="3" fontId="1" fillId="6" borderId="39" xfId="1" applyNumberFormat="1" applyFont="1" applyFill="1" applyBorder="1" applyAlignment="1">
      <alignment horizontal="right" vertical="center"/>
    </xf>
    <xf numFmtId="166" fontId="0" fillId="6" borderId="38" xfId="0" applyNumberFormat="1" applyFill="1" applyBorder="1" applyAlignment="1">
      <alignment horizontal="center"/>
    </xf>
    <xf numFmtId="0" fontId="1" fillId="0" borderId="36" xfId="0" applyFont="1" applyBorder="1"/>
    <xf numFmtId="0" fontId="1" fillId="0" borderId="35" xfId="0" applyFont="1" applyBorder="1" applyAlignment="1">
      <alignment horizontal="left"/>
    </xf>
    <xf numFmtId="169" fontId="6" fillId="0" borderId="0" xfId="1" applyNumberFormat="1" applyFont="1" applyBorder="1" applyAlignment="1" applyProtection="1">
      <alignment horizontal="right"/>
    </xf>
    <xf numFmtId="0" fontId="25" fillId="0" borderId="0" xfId="0" applyFont="1" applyAlignment="1">
      <alignment horizontal="center" wrapText="1"/>
    </xf>
    <xf numFmtId="0" fontId="25" fillId="0" borderId="42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169" fontId="6" fillId="0" borderId="36" xfId="1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9" fontId="19" fillId="13" borderId="4" xfId="1" applyNumberFormat="1" applyFont="1" applyFill="1" applyBorder="1" applyAlignment="1" applyProtection="1">
      <alignment horizontal="left"/>
    </xf>
    <xf numFmtId="0" fontId="18" fillId="13" borderId="5" xfId="0" applyFont="1" applyFill="1" applyBorder="1" applyAlignment="1">
      <alignment horizontal="left"/>
    </xf>
    <xf numFmtId="0" fontId="18" fillId="13" borderId="6" xfId="0" applyFont="1" applyFill="1" applyBorder="1" applyAlignment="1">
      <alignment horizontal="left"/>
    </xf>
    <xf numFmtId="0" fontId="10" fillId="8" borderId="11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4" fillId="9" borderId="0" xfId="0" applyFont="1" applyFill="1" applyAlignment="1">
      <alignment horizontal="left" vertical="center" wrapText="1"/>
    </xf>
    <xf numFmtId="0" fontId="14" fillId="9" borderId="42" xfId="0" applyFont="1" applyFill="1" applyBorder="1" applyAlignment="1">
      <alignment horizontal="left" vertical="center" wrapText="1"/>
    </xf>
    <xf numFmtId="0" fontId="14" fillId="9" borderId="35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3" fontId="14" fillId="9" borderId="0" xfId="0" applyNumberFormat="1" applyFont="1" applyFill="1" applyAlignment="1">
      <alignment horizontal="left" vertical="center" wrapText="1"/>
    </xf>
    <xf numFmtId="3" fontId="14" fillId="9" borderId="42" xfId="0" applyNumberFormat="1" applyFont="1" applyFill="1" applyBorder="1" applyAlignment="1">
      <alignment horizontal="left" vertical="center" wrapText="1"/>
    </xf>
    <xf numFmtId="169" fontId="3" fillId="0" borderId="11" xfId="1" applyNumberFormat="1" applyFont="1" applyBorder="1" applyAlignment="1">
      <alignment horizontal="center"/>
    </xf>
    <xf numFmtId="169" fontId="3" fillId="0" borderId="12" xfId="1" applyNumberFormat="1" applyFont="1" applyBorder="1" applyAlignment="1">
      <alignment horizontal="center"/>
    </xf>
    <xf numFmtId="169" fontId="3" fillId="0" borderId="13" xfId="1" applyNumberFormat="1" applyFont="1" applyBorder="1" applyAlignment="1">
      <alignment horizontal="center"/>
    </xf>
    <xf numFmtId="168" fontId="3" fillId="0" borderId="11" xfId="1" applyNumberFormat="1" applyFont="1" applyBorder="1" applyAlignment="1">
      <alignment horizontal="center"/>
    </xf>
    <xf numFmtId="168" fontId="3" fillId="0" borderId="12" xfId="1" applyNumberFormat="1" applyFont="1" applyBorder="1" applyAlignment="1">
      <alignment horizontal="center"/>
    </xf>
    <xf numFmtId="168" fontId="3" fillId="0" borderId="13" xfId="1" applyNumberFormat="1" applyFont="1" applyBorder="1" applyAlignment="1">
      <alignment horizontal="center"/>
    </xf>
    <xf numFmtId="0" fontId="6" fillId="0" borderId="43" xfId="0" applyFont="1" applyBorder="1" applyAlignment="1">
      <alignment horizontal="left"/>
    </xf>
  </cellXfs>
  <cellStyles count="286">
    <cellStyle name="%" xfId="5" xr:uid="{DEC90CC0-0938-42D8-91E2-DAF99515AB47}"/>
    <cellStyle name="% 2" xfId="185" xr:uid="{83D55C76-CF31-4209-BDA1-B30FD4F1CAE3}"/>
    <cellStyle name="% 3" xfId="232" xr:uid="{9AF0C504-2748-4051-AC69-C1106D5360EB}"/>
    <cellStyle name="20% - Accent1 2" xfId="7" xr:uid="{0B3C9CE3-9013-44D3-BF0B-5E6CB9E21CF1}"/>
    <cellStyle name="20% - Accent1 2 2" xfId="261" xr:uid="{DAB384BF-3F7F-4634-BE02-AD566CD452CD}"/>
    <cellStyle name="20% - Accent1 2 3" xfId="233" xr:uid="{F2EF6CB2-239A-4F49-8626-85B7B7333FE3}"/>
    <cellStyle name="20% - Accent1 3" xfId="8" xr:uid="{026B5271-F28F-4DF8-B184-DB3F8D6004F4}"/>
    <cellStyle name="20% - Accent1 3 2" xfId="247" xr:uid="{04087CE2-3F67-4A69-9A09-9B286F4CD274}"/>
    <cellStyle name="20% - Accent1 4" xfId="204" xr:uid="{C17F7D5E-7E31-47B9-873A-DA75EE00217E}"/>
    <cellStyle name="20% - Accent1 5" xfId="6" xr:uid="{0CCD46C3-FACE-431A-A26D-234C7DE43DF1}"/>
    <cellStyle name="20% - Accent2 2" xfId="10" xr:uid="{AE3B4AD3-7401-4540-BC34-C9A0D7CE44E1}"/>
    <cellStyle name="20% - Accent2 2 2" xfId="263" xr:uid="{CF3904B2-97C7-43BC-B193-84987A2A40A3}"/>
    <cellStyle name="20% - Accent2 2 3" xfId="235" xr:uid="{D7BC56B9-BE90-42A7-9152-137A2C203208}"/>
    <cellStyle name="20% - Accent2 3" xfId="11" xr:uid="{C9E5855F-5CE4-48BC-ABE4-8B40DE8D491C}"/>
    <cellStyle name="20% - Accent2 3 2" xfId="249" xr:uid="{D03B283E-CD39-448A-A294-2EE621A60827}"/>
    <cellStyle name="20% - Accent2 4" xfId="208" xr:uid="{9CE177D7-18F9-4BD4-8CD7-97FE4BA6C943}"/>
    <cellStyle name="20% - Accent2 5" xfId="9" xr:uid="{DC270584-B0A6-4CAC-8E1E-0506D65A76D3}"/>
    <cellStyle name="20% - Accent3 2" xfId="13" xr:uid="{C5699EA1-6AD6-41E1-B709-A792F22CB476}"/>
    <cellStyle name="20% - Accent3 2 2" xfId="265" xr:uid="{C84D95B8-5F1B-46FB-8320-EEAD6630FDC7}"/>
    <cellStyle name="20% - Accent3 2 3" xfId="237" xr:uid="{6D52F7D6-94BB-42A9-BEA6-DA14EDD0F61C}"/>
    <cellStyle name="20% - Accent3 3" xfId="14" xr:uid="{62287F0D-F8C0-4C22-9930-6CFD6AB9BE36}"/>
    <cellStyle name="20% - Accent3 3 2" xfId="251" xr:uid="{C977BFA4-E555-45C1-94B4-A23248695E28}"/>
    <cellStyle name="20% - Accent3 4" xfId="212" xr:uid="{2B189151-A3D3-49C5-89D2-49B337667547}"/>
    <cellStyle name="20% - Accent3 5" xfId="12" xr:uid="{0A66BC5B-4F41-43B4-9A06-A1BC78BE5C19}"/>
    <cellStyle name="20% - Accent4 2" xfId="16" xr:uid="{2E0B9226-EB03-4319-A798-D18BBDF4C124}"/>
    <cellStyle name="20% - Accent4 2 2" xfId="267" xr:uid="{2D9B7B4B-F5C8-4703-BDEF-2D600B4030BA}"/>
    <cellStyle name="20% - Accent4 2 3" xfId="239" xr:uid="{7C0CD059-59AF-4A37-995C-9BBF6E2A137C}"/>
    <cellStyle name="20% - Accent4 3" xfId="17" xr:uid="{34540D95-740B-4387-88AE-3F7C0566F911}"/>
    <cellStyle name="20% - Accent4 3 2" xfId="253" xr:uid="{D59E76DF-3D8B-4CB4-9605-82F0CFAE42A6}"/>
    <cellStyle name="20% - Accent4 4" xfId="216" xr:uid="{1CD9D36B-ECB5-45DF-A7F3-33DE956C379C}"/>
    <cellStyle name="20% - Accent4 5" xfId="15" xr:uid="{1538D724-C05B-4AEA-A17B-5F8523A455DD}"/>
    <cellStyle name="20% - Accent5 2" xfId="19" xr:uid="{64D1E2C6-FB3D-4671-BA05-2FE50D71EF75}"/>
    <cellStyle name="20% - Accent5 2 2" xfId="269" xr:uid="{BC16F981-6A03-49BD-B634-829A39B64A56}"/>
    <cellStyle name="20% - Accent5 2 3" xfId="241" xr:uid="{E1B1EAC1-4B26-4A42-8548-CE3F1F4E0AFD}"/>
    <cellStyle name="20% - Accent5 3" xfId="20" xr:uid="{D0E150CD-1B5C-47A9-BB55-D0B0921B0479}"/>
    <cellStyle name="20% - Accent5 3 2" xfId="255" xr:uid="{B9C9C993-AF2C-4C4A-AF45-7F91808B0C60}"/>
    <cellStyle name="20% - Accent5 4" xfId="220" xr:uid="{108A011D-26EE-42FF-A257-29F528303975}"/>
    <cellStyle name="20% - Accent5 5" xfId="18" xr:uid="{C893AB62-BFF8-4B31-81BE-C26FD1E41F51}"/>
    <cellStyle name="20% - Accent6 2" xfId="22" xr:uid="{9E1939A8-FE19-46A9-9B32-081694DD464D}"/>
    <cellStyle name="20% - Accent6 2 2" xfId="271" xr:uid="{22016881-8956-46DC-966E-A9B1694A5B38}"/>
    <cellStyle name="20% - Accent6 2 3" xfId="243" xr:uid="{271BA7DB-BB7C-4AEA-BD27-41270BA87DF8}"/>
    <cellStyle name="20% - Accent6 3" xfId="23" xr:uid="{E5A034A3-5E77-4CCD-BDD6-B06E464A6FD4}"/>
    <cellStyle name="20% - Accent6 3 2" xfId="257" xr:uid="{5E5E7A56-BCC5-40B5-B9BB-88F9D30F826F}"/>
    <cellStyle name="20% - Accent6 4" xfId="224" xr:uid="{0EF2FE3C-6215-4B09-82E6-14EF7F0A9400}"/>
    <cellStyle name="20% - Accent6 5" xfId="21" xr:uid="{5E9CC2B5-AADD-448F-BA5F-F0FCF720EAEA}"/>
    <cellStyle name="40% - Accent1 2" xfId="25" xr:uid="{912A18C4-6E01-45F5-AB17-9AA79BF1E8C6}"/>
    <cellStyle name="40% - Accent1 2 2" xfId="262" xr:uid="{D3AFB5B9-6C0A-4013-8044-FB602E7F327E}"/>
    <cellStyle name="40% - Accent1 2 3" xfId="234" xr:uid="{03078E8B-96FA-49CB-BA12-ABB230446A6A}"/>
    <cellStyle name="40% - Accent1 3" xfId="26" xr:uid="{73BB0FA2-C6E3-4258-A76F-07BAB5F704FC}"/>
    <cellStyle name="40% - Accent1 3 2" xfId="248" xr:uid="{FB7BE4C1-7F5C-454C-ACEA-30B39561767D}"/>
    <cellStyle name="40% - Accent1 4" xfId="205" xr:uid="{941AF820-E729-4BD1-916C-A1D35D2F0B2E}"/>
    <cellStyle name="40% - Accent1 5" xfId="24" xr:uid="{E139AD55-1F9B-4CF9-B481-B75D9EFC26FF}"/>
    <cellStyle name="40% - Accent2 2" xfId="28" xr:uid="{03D07BAD-6733-4236-B374-2639E92E8D94}"/>
    <cellStyle name="40% - Accent2 2 2" xfId="264" xr:uid="{9E7790D8-9D5E-4C50-AA6E-5C44A3B44A93}"/>
    <cellStyle name="40% - Accent2 2 3" xfId="236" xr:uid="{911FBFCB-9918-404B-86BF-7DE24EABC304}"/>
    <cellStyle name="40% - Accent2 3" xfId="29" xr:uid="{A8A499E4-A862-4729-B911-A8457C2A134E}"/>
    <cellStyle name="40% - Accent2 3 2" xfId="250" xr:uid="{B058D612-9537-47EE-8158-91C8D2EA3C14}"/>
    <cellStyle name="40% - Accent2 4" xfId="209" xr:uid="{0251B6FD-9256-40BA-B4EE-25DBB3154B88}"/>
    <cellStyle name="40% - Accent2 5" xfId="27" xr:uid="{57986942-8F1A-4E25-8F36-07EAA56DD376}"/>
    <cellStyle name="40% - Accent3 2" xfId="31" xr:uid="{4AF85FB8-3228-4B1B-AF5F-5725A7B1CA14}"/>
    <cellStyle name="40% - Accent3 2 2" xfId="266" xr:uid="{961A164C-6E16-4D75-99DF-72043BC96964}"/>
    <cellStyle name="40% - Accent3 2 3" xfId="238" xr:uid="{A81571FA-41B9-460B-BDE9-58C9900F7AB0}"/>
    <cellStyle name="40% - Accent3 3" xfId="32" xr:uid="{B1A1701F-696F-4338-92D8-4F2542708FE2}"/>
    <cellStyle name="40% - Accent3 3 2" xfId="252" xr:uid="{266B7C80-544B-42FA-BC41-C421275BD7C0}"/>
    <cellStyle name="40% - Accent3 4" xfId="213" xr:uid="{EF88C307-71D3-45A1-9B79-084FB2C84A4D}"/>
    <cellStyle name="40% - Accent3 5" xfId="30" xr:uid="{CCBFC2BD-0940-4EE0-B574-308BBFFF80FF}"/>
    <cellStyle name="40% - Accent4 2" xfId="34" xr:uid="{E8A560DD-FBD6-404E-83F2-3CEAAED196CE}"/>
    <cellStyle name="40% - Accent4 2 2" xfId="268" xr:uid="{C8A0B908-7F33-41A2-812E-BF857CB6C8C2}"/>
    <cellStyle name="40% - Accent4 2 3" xfId="240" xr:uid="{CBE1AF5A-29E5-48B6-BB74-3F69F2D153CB}"/>
    <cellStyle name="40% - Accent4 3" xfId="35" xr:uid="{20FF3758-6D42-48BF-8C44-D9A58287F585}"/>
    <cellStyle name="40% - Accent4 3 2" xfId="254" xr:uid="{2BA6329B-7217-4B9C-8583-A14A63B29581}"/>
    <cellStyle name="40% - Accent4 4" xfId="217" xr:uid="{A27BAD6E-3198-482C-8091-5BAE9C4A481A}"/>
    <cellStyle name="40% - Accent4 5" xfId="33" xr:uid="{7E1B8C9F-E20A-47B1-B721-12B1793DA9BC}"/>
    <cellStyle name="40% - Accent5 2" xfId="37" xr:uid="{44097507-4B69-40BC-BD2A-491E4B1F42F7}"/>
    <cellStyle name="40% - Accent5 2 2" xfId="270" xr:uid="{D705A579-EA68-4AE5-8533-DA989C45D26D}"/>
    <cellStyle name="40% - Accent5 2 3" xfId="242" xr:uid="{6397E086-7E0A-4B8F-88C1-F52A43AC5472}"/>
    <cellStyle name="40% - Accent5 3" xfId="38" xr:uid="{83A19011-8426-4802-B5B8-3E4A03C8180A}"/>
    <cellStyle name="40% - Accent5 3 2" xfId="256" xr:uid="{9D3A82D4-A165-4444-A06F-EE941D46F47F}"/>
    <cellStyle name="40% - Accent5 4" xfId="221" xr:uid="{7ACD32D0-FDFD-4E46-B3BC-844CF700C1F2}"/>
    <cellStyle name="40% - Accent5 5" xfId="36" xr:uid="{63ECCF93-53A2-4A19-98F2-F194448AE79A}"/>
    <cellStyle name="40% - Accent6 2" xfId="40" xr:uid="{35BD3B2B-4667-409E-B183-FE1CBDFAF6F8}"/>
    <cellStyle name="40% - Accent6 2 2" xfId="272" xr:uid="{2180E7A8-E437-4FB0-A202-0896EB69B4C8}"/>
    <cellStyle name="40% - Accent6 2 3" xfId="244" xr:uid="{66AAFE85-FE72-48EF-85C9-FD0EAD35CC56}"/>
    <cellStyle name="40% - Accent6 3" xfId="41" xr:uid="{135843EF-76F5-4350-A8C4-BCD3205D2A7D}"/>
    <cellStyle name="40% - Accent6 3 2" xfId="258" xr:uid="{61D9A96B-C1AA-44B2-A5B7-879D47572A38}"/>
    <cellStyle name="40% - Accent6 4" xfId="225" xr:uid="{F93D7619-BCC7-46B3-A33A-A66DF818E0EA}"/>
    <cellStyle name="40% - Accent6 5" xfId="39" xr:uid="{7BED7CC7-60CE-4514-A311-823634C581CD}"/>
    <cellStyle name="60% - Accent1 2" xfId="43" xr:uid="{C0E52A81-D540-42FA-A406-EE184D0EAF1F}"/>
    <cellStyle name="60% - Accent1 2 2" xfId="206" xr:uid="{78530240-747D-4264-A120-D431296FE83C}"/>
    <cellStyle name="60% - Accent1 3" xfId="44" xr:uid="{DCE4EAF8-AED8-44D7-A133-E04427E905C1}"/>
    <cellStyle name="60% - Accent1 4" xfId="42" xr:uid="{9BEE77D7-2D3D-44A1-A16A-C794420452EF}"/>
    <cellStyle name="60% - Accent2 2" xfId="46" xr:uid="{E0DB8BBB-1A39-438B-8ABE-3E3BEF2A16D2}"/>
    <cellStyle name="60% - Accent2 2 2" xfId="210" xr:uid="{9EFF1077-A1EE-4C0F-898B-155CDE09A654}"/>
    <cellStyle name="60% - Accent2 3" xfId="47" xr:uid="{CBEE2639-C4FC-4265-9AC4-2E47C15DEB58}"/>
    <cellStyle name="60% - Accent2 4" xfId="45" xr:uid="{B6682499-2429-42B2-ADB7-5E6EB5AF995D}"/>
    <cellStyle name="60% - Accent3 2" xfId="49" xr:uid="{90EBF626-AFF2-42D9-A648-243FB30E42F5}"/>
    <cellStyle name="60% - Accent3 2 2" xfId="214" xr:uid="{C3FBCAA1-D0F0-4563-82EA-081D46754432}"/>
    <cellStyle name="60% - Accent3 3" xfId="50" xr:uid="{F9AB797B-D4E2-492F-854C-3EC461CE8E6D}"/>
    <cellStyle name="60% - Accent3 4" xfId="48" xr:uid="{B40B2D67-BE73-4F5B-8C8C-D362A069D8AF}"/>
    <cellStyle name="60% - Accent4 2" xfId="52" xr:uid="{53A8A3F0-809C-40E4-86B1-BAD4C0F0219C}"/>
    <cellStyle name="60% - Accent4 2 2" xfId="218" xr:uid="{86419E12-CE9E-426A-B5A7-A92B91BE319B}"/>
    <cellStyle name="60% - Accent4 3" xfId="53" xr:uid="{01383A27-7D57-4A63-B27C-E1903CADABBA}"/>
    <cellStyle name="60% - Accent4 4" xfId="51" xr:uid="{10138BCE-A41E-40E4-ADA0-0DBE905D74AB}"/>
    <cellStyle name="60% - Accent5 2" xfId="55" xr:uid="{5EE675D5-98A2-41C6-BBA0-FF916F37947C}"/>
    <cellStyle name="60% - Accent5 2 2" xfId="222" xr:uid="{906F9D37-4F2A-4929-9435-BB153ACBFC69}"/>
    <cellStyle name="60% - Accent5 3" xfId="56" xr:uid="{1F59B3E9-EA48-4B15-99A7-CF6F84CA3B81}"/>
    <cellStyle name="60% - Accent5 4" xfId="54" xr:uid="{26F58C86-4AD6-428B-A4A7-95E5C9285949}"/>
    <cellStyle name="60% - Accent6 2" xfId="58" xr:uid="{99ACDDC3-609A-4502-A617-4124B008F104}"/>
    <cellStyle name="60% - Accent6 2 2" xfId="226" xr:uid="{13607CED-8162-4DBC-86BE-BC53DBD2AE45}"/>
    <cellStyle name="60% - Accent6 3" xfId="59" xr:uid="{AF6D8FBE-DB71-4DC9-ACF5-ABB3E876D52C}"/>
    <cellStyle name="60% - Accent6 4" xfId="57" xr:uid="{9CB67F7C-4D0B-4A9E-BFE6-D15B5E12095E}"/>
    <cellStyle name="Accent1 2" xfId="61" xr:uid="{E8502FB3-455A-4762-9B53-5AD99A2065B7}"/>
    <cellStyle name="Accent1 2 2" xfId="203" xr:uid="{3A33A413-D3A7-4B0E-A3CD-27C69F7521E6}"/>
    <cellStyle name="Accent1 3" xfId="62" xr:uid="{EC9E9048-C6F8-40FC-A1BF-0C46FC79534B}"/>
    <cellStyle name="Accent1 4" xfId="60" xr:uid="{A66EEB96-B060-4D3E-83CD-DC9C5723D4B0}"/>
    <cellStyle name="Accent2 2" xfId="64" xr:uid="{B10735B1-55DC-45D3-8C41-2A2396916BA7}"/>
    <cellStyle name="Accent2 2 2" xfId="207" xr:uid="{C31FE932-7AC7-4BCB-B110-DFE22BE38953}"/>
    <cellStyle name="Accent2 3" xfId="65" xr:uid="{9C9B2EAB-2A72-456B-B7A8-10518D4DD1A0}"/>
    <cellStyle name="Accent2 4" xfId="63" xr:uid="{23BDEEC0-9CB6-491A-82D5-88E0E2A7EBB9}"/>
    <cellStyle name="Accent3 2" xfId="67" xr:uid="{B9BCF6C3-6F13-4BF3-BFF8-2AD8E43448DC}"/>
    <cellStyle name="Accent3 2 2" xfId="211" xr:uid="{648DACC0-DD28-4A23-800A-B71A3AFF5051}"/>
    <cellStyle name="Accent3 3" xfId="68" xr:uid="{EDBE3488-C91F-4835-9734-DB065990B752}"/>
    <cellStyle name="Accent3 4" xfId="66" xr:uid="{F6DA33F4-E5A7-4227-A31C-67324BD7C3A9}"/>
    <cellStyle name="Accent4 2" xfId="70" xr:uid="{40D5E4D6-1C0D-48E4-A3A8-28E9D4E58A11}"/>
    <cellStyle name="Accent4 2 2" xfId="215" xr:uid="{E557A617-A8B9-4A35-A3AB-7BA3551CDB5B}"/>
    <cellStyle name="Accent4 3" xfId="71" xr:uid="{C6D81B02-48D4-44B5-AF45-77E7756B77C5}"/>
    <cellStyle name="Accent4 4" xfId="69" xr:uid="{B54F70B5-7896-4665-B781-5938CAC6FB60}"/>
    <cellStyle name="Accent5 2" xfId="73" xr:uid="{FBF60A89-A23C-4F21-A17F-54BCBE3EF2E9}"/>
    <cellStyle name="Accent5 2 2" xfId="219" xr:uid="{90CD6972-DD3B-42D6-A180-451E662B269F}"/>
    <cellStyle name="Accent5 3" xfId="74" xr:uid="{B53BCBEA-D2E5-4984-907B-020BD3A96D2A}"/>
    <cellStyle name="Accent5 4" xfId="72" xr:uid="{DBA4D627-34D9-426B-AD7A-14BBFC88558A}"/>
    <cellStyle name="Accent6 2" xfId="76" xr:uid="{2927F1E5-D36B-4234-B514-059AE470809D}"/>
    <cellStyle name="Accent6 2 2" xfId="223" xr:uid="{D23B5DFD-DDC1-4A95-9788-0CEEBB71C73D}"/>
    <cellStyle name="Accent6 3" xfId="77" xr:uid="{70E025A1-E95B-4CD8-9FEA-8D95C0C6D702}"/>
    <cellStyle name="Accent6 4" xfId="75" xr:uid="{D51839F8-25E9-4F22-9B66-C100AF444FC5}"/>
    <cellStyle name="Bad 2" xfId="79" xr:uid="{28D3A412-53D2-43E9-AEFE-71A9D76B7A74}"/>
    <cellStyle name="Bad 2 2" xfId="193" xr:uid="{62379E4B-00C9-4075-9A7D-21D58FDD8BC1}"/>
    <cellStyle name="Bad 3" xfId="80" xr:uid="{A48FDC38-1313-4F36-AE1A-D77282D0E8E9}"/>
    <cellStyle name="Bad 4" xfId="78" xr:uid="{5DBA0D13-B6CA-4BEE-B952-EAD0AF5A2AC2}"/>
    <cellStyle name="Calculation 2" xfId="82" xr:uid="{903C9A1D-9629-40CD-A26A-71D27AD0AC82}"/>
    <cellStyle name="Calculation 2 2" xfId="197" xr:uid="{EB3CF807-44D3-4938-87FF-C2BD6CDE4E68}"/>
    <cellStyle name="Calculation 3" xfId="83" xr:uid="{C2F8FF5C-FE8B-454C-BD3C-44BAB5E355AE}"/>
    <cellStyle name="Calculation 4" xfId="81" xr:uid="{C7ED7EF1-817D-4A2F-B0FC-829EA6BEACFE}"/>
    <cellStyle name="CellBAValue" xfId="84" xr:uid="{AAD1F5E6-66CE-4BD5-BD3B-765BE730C390}"/>
    <cellStyle name="CellBAValue 2" xfId="85" xr:uid="{C847C972-BCC1-48FE-9944-D3BD4F642958}"/>
    <cellStyle name="CellNationValue" xfId="86" xr:uid="{A88B8B33-4A2E-4F61-AF5A-86E2CCF6F48F}"/>
    <cellStyle name="CellUAValue" xfId="87" xr:uid="{117F606D-1A58-4D0B-9DE8-5D6B6087B7BA}"/>
    <cellStyle name="CellUAValue 2" xfId="88" xr:uid="{FAC3931D-C091-4E7C-9613-5023D24FDB6F}"/>
    <cellStyle name="Check Cell 2" xfId="90" xr:uid="{D7317158-3E09-4AED-B3B7-0815C5E4B091}"/>
    <cellStyle name="Check Cell 2 2" xfId="199" xr:uid="{CCE17A73-DFCA-4318-AEED-227D3EB8D7EB}"/>
    <cellStyle name="Check Cell 3" xfId="91" xr:uid="{A5B56801-AE17-44A7-B730-2AF0DB5DD570}"/>
    <cellStyle name="Check Cell 4" xfId="89" xr:uid="{01B27F75-0ACA-4009-BF91-CA51D87D4362}"/>
    <cellStyle name="Comma" xfId="1" builtinId="3"/>
    <cellStyle name="Comma 2" xfId="93" xr:uid="{4FFFA2EB-A519-4B1D-A562-EB2B27A3698B}"/>
    <cellStyle name="Comma 2 2" xfId="94" xr:uid="{650D2B6B-3B03-4531-AFC8-95C95BFD2AE0}"/>
    <cellStyle name="Comma 2 2 2" xfId="279" xr:uid="{F793C581-591C-48DB-A23B-721073E02BB7}"/>
    <cellStyle name="Comma 2 2 3" xfId="171" xr:uid="{6549BAF9-8C51-494A-85DA-7D9B75ED59A9}"/>
    <cellStyle name="Comma 2 3" xfId="95" xr:uid="{6E6E4273-A567-4A2F-B7A0-409797A83698}"/>
    <cellStyle name="Comma 2 3 2" xfId="280" xr:uid="{F93EEFDA-9F13-40B3-9842-46CBDCAB03CB}"/>
    <cellStyle name="Comma 2 3 3" xfId="172" xr:uid="{232F8F3C-1C15-46A3-AD1E-0CA112619EFD}"/>
    <cellStyle name="Comma 2 4" xfId="96" xr:uid="{C60EF8FE-B984-4EB3-877F-E8A73EDBA22A}"/>
    <cellStyle name="Comma 2 4 2" xfId="281" xr:uid="{3978DD7A-261A-4EAE-AA23-1591F08A2722}"/>
    <cellStyle name="Comma 2 4 3" xfId="173" xr:uid="{B1D5C70C-D51E-4445-8B41-F6FD053F1A91}"/>
    <cellStyle name="Comma 2 5" xfId="170" xr:uid="{1A8075EE-C9BE-4DBA-9E4B-9F74DECA400C}"/>
    <cellStyle name="Comma 2 5 2" xfId="278" xr:uid="{1D3A5537-CFEA-43FD-BCCB-515BCE366162}"/>
    <cellStyle name="Comma 2 6" xfId="168" xr:uid="{7B2A6F27-B3B8-40BE-A429-5C9DD7BCE5AD}"/>
    <cellStyle name="Comma 3" xfId="97" xr:uid="{2F60D6C2-A4F7-478F-ABCF-05A2688FF607}"/>
    <cellStyle name="Comma 3 2" xfId="282" xr:uid="{D62B19F5-F839-4110-819D-5347ED25F45E}"/>
    <cellStyle name="Comma 3 3" xfId="174" xr:uid="{7778636C-74FA-4BCB-9822-8AFE0AB3EF5A}"/>
    <cellStyle name="Comma 4" xfId="98" xr:uid="{E4030B09-89B2-4F1D-95E7-9BB8B5E0EC03}"/>
    <cellStyle name="Comma 4 2" xfId="99" xr:uid="{7F9B5FEF-1F1B-4319-BE23-F903F3D76F00}"/>
    <cellStyle name="Comma 4 2 2" xfId="284" xr:uid="{9D94594C-7094-4432-AA79-A9C392E9F5FE}"/>
    <cellStyle name="Comma 4 2 3" xfId="176" xr:uid="{2D2909C2-C706-42B3-A3DA-2F02FD4F3314}"/>
    <cellStyle name="Comma 4 3" xfId="283" xr:uid="{815B6FF9-7403-492B-8D81-CC10C2FF6DE5}"/>
    <cellStyle name="Comma 4 4" xfId="175" xr:uid="{E4ECF385-009E-404C-8E10-0B5209082143}"/>
    <cellStyle name="Comma 5" xfId="100" xr:uid="{1EE4BAC3-E963-4729-A288-6603C98DB33E}"/>
    <cellStyle name="Comma 5 2" xfId="285" xr:uid="{3FFC94D1-4632-4096-B83C-185D6ABF8D1A}"/>
    <cellStyle name="Comma 5 3" xfId="177" xr:uid="{02CC5D4D-2F52-4C53-AABD-005E90D11123}"/>
    <cellStyle name="Comma 6" xfId="169" xr:uid="{14F229DA-A8BB-464A-BD8E-0ADF952BCCC0}"/>
    <cellStyle name="Comma 6 2" xfId="277" xr:uid="{5201E521-3912-4ABF-9457-40870128B7E7}"/>
    <cellStyle name="Comma 7" xfId="167" xr:uid="{BFA11E0D-905D-4BE4-8599-BC8468E7A64B}"/>
    <cellStyle name="Comma 8" xfId="92" xr:uid="{A0D1F8D5-42D7-4F8D-A095-8161250B067F}"/>
    <cellStyle name="Explanatory Text 2" xfId="102" xr:uid="{65794E7D-95BC-43C6-8139-D6A733604D8A}"/>
    <cellStyle name="Explanatory Text 2 2" xfId="201" xr:uid="{EA9512C1-1F37-45E2-ADD7-E83B173B5BE8}"/>
    <cellStyle name="Explanatory Text 3" xfId="103" xr:uid="{8B2836C6-B000-4CDF-B6D8-60D471C6A6C0}"/>
    <cellStyle name="Explanatory Text 4" xfId="101" xr:uid="{6E6C043A-6844-47D3-AE52-46251C17BE3E}"/>
    <cellStyle name="Good 2" xfId="105" xr:uid="{95046F9F-282C-4099-956E-04F3F15C5510}"/>
    <cellStyle name="Good 2 2" xfId="192" xr:uid="{5D6FABED-DDBE-4EB8-BCB7-BE9808592B09}"/>
    <cellStyle name="Good 3" xfId="106" xr:uid="{317BCEAB-ADBC-4043-82A1-BFF6FC89A3AA}"/>
    <cellStyle name="Good 4" xfId="104" xr:uid="{9922E9DF-7ED0-4F31-906F-122C5B468AEC}"/>
    <cellStyle name="Heading 1 2" xfId="108" xr:uid="{E457FCEA-B333-4BD5-A652-CE1B340DF5BE}"/>
    <cellStyle name="Heading 1 2 2" xfId="188" xr:uid="{333A9FCB-B6E1-4560-AB4B-368326EA042B}"/>
    <cellStyle name="Heading 1 3" xfId="109" xr:uid="{7FE56E35-8C7E-4BDE-893D-AD90BBE1C4D4}"/>
    <cellStyle name="Heading 1 4" xfId="107" xr:uid="{9B426BC1-2E7F-474E-AF47-94D72C3D648C}"/>
    <cellStyle name="Heading 2 2" xfId="111" xr:uid="{7728BE44-671C-44E1-893D-B8BC2E4EFECC}"/>
    <cellStyle name="Heading 2 2 2" xfId="189" xr:uid="{2E8CDEB1-2619-42A3-877E-D2BFFA4BC4A5}"/>
    <cellStyle name="Heading 2 3" xfId="112" xr:uid="{AD1684A6-2E86-460F-9EFC-39F3F22A9D5B}"/>
    <cellStyle name="Heading 2 4" xfId="110" xr:uid="{939E89FD-64F3-4126-9188-384C8D52ECCB}"/>
    <cellStyle name="Heading 3 2" xfId="114" xr:uid="{BD9C2251-0D26-49CA-BE55-61A57E26E502}"/>
    <cellStyle name="Heading 3 2 2" xfId="190" xr:uid="{9975BF16-BEE9-4C10-9CEE-578904C4FDB2}"/>
    <cellStyle name="Heading 3 3" xfId="115" xr:uid="{B3664839-29B2-4F0F-AE40-8BEE34F8EE54}"/>
    <cellStyle name="Heading 3 4" xfId="113" xr:uid="{7D70F26D-1D14-458D-8C1F-AA2B8497A785}"/>
    <cellStyle name="Heading 4 2" xfId="117" xr:uid="{3DB26CD2-7145-4739-9726-DF74B850DDF9}"/>
    <cellStyle name="Heading 4 2 2" xfId="191" xr:uid="{44FBB329-AAF5-4479-9F8C-D33AF48F9A9F}"/>
    <cellStyle name="Heading 4 3" xfId="118" xr:uid="{667C268F-11B4-418F-84D2-BB5A1B1D34FD}"/>
    <cellStyle name="Heading 4 4" xfId="116" xr:uid="{0DBF50BE-2A6A-4F7F-B52B-5A30B26092D4}"/>
    <cellStyle name="Hyperlink" xfId="2" builtinId="8"/>
    <cellStyle name="Hyperlink 2" xfId="119" xr:uid="{87A2F065-44D0-4FD0-96EA-A51F0980A985}"/>
    <cellStyle name="Hyperlink 2 2" xfId="120" xr:uid="{AC813BAB-28DB-4677-9171-FDF26D806FB1}"/>
    <cellStyle name="Hyperlink 2 3" xfId="229" xr:uid="{6B02879C-EBF0-408C-ADC3-263323EB79DC}"/>
    <cellStyle name="Hyperlink 3" xfId="121" xr:uid="{AF9BD99C-00F7-42E5-A22E-478A1803B00A}"/>
    <cellStyle name="Hyperlink 4" xfId="122" xr:uid="{EB960C59-953D-4131-8B20-E329271B9C10}"/>
    <cellStyle name="Hyperlink 4 2" xfId="123" xr:uid="{FC2D5281-4BDF-4816-841E-C772C55DBCA9}"/>
    <cellStyle name="Hyperlink 4 3" xfId="124" xr:uid="{2A21771B-AA14-47D0-ABAE-C28DFFBDC5AB}"/>
    <cellStyle name="Hyperlink 4 4" xfId="178" xr:uid="{4D3F4376-F36F-45AC-842A-B2C4243F8A9C}"/>
    <cellStyle name="Hyperlink 5" xfId="125" xr:uid="{5BCCA8A7-B560-40E7-A8A7-6914E61E8D80}"/>
    <cellStyle name="Hyperlink 5 2" xfId="230" xr:uid="{23A73608-7B09-4628-8893-BB1A577F19FC}"/>
    <cellStyle name="Input 2" xfId="127" xr:uid="{FAD8B6A8-AC2A-4C0D-8BA8-A2A9CE548430}"/>
    <cellStyle name="Input 2 2" xfId="195" xr:uid="{4C4A0960-0902-4BA9-BEB1-3D657326D633}"/>
    <cellStyle name="Input 3" xfId="128" xr:uid="{7A318A0B-4923-48F1-A456-33B207945FE4}"/>
    <cellStyle name="Input 4" xfId="126" xr:uid="{F0E1AAD0-4973-4579-BC56-A04BCA872B5F}"/>
    <cellStyle name="Linked Cell 2" xfId="130" xr:uid="{126D98BB-F29D-40D0-A6D2-754D751768AA}"/>
    <cellStyle name="Linked Cell 2 2" xfId="198" xr:uid="{457DE9BA-B1CB-4684-A751-6DE70F366C6A}"/>
    <cellStyle name="Linked Cell 3" xfId="131" xr:uid="{7B9F776C-D840-4ADA-B65D-1FF83ADA8B7E}"/>
    <cellStyle name="Linked Cell 4" xfId="129" xr:uid="{82962E86-D0E7-4E43-9387-A7F6FC282ED2}"/>
    <cellStyle name="Neutral 2" xfId="133" xr:uid="{1D59E75E-6342-4FC0-AD77-52F6BE7F058C}"/>
    <cellStyle name="Neutral 2 2" xfId="194" xr:uid="{6988A5F2-99F1-406D-997B-FB0A03E4EC68}"/>
    <cellStyle name="Neutral 3" xfId="134" xr:uid="{4F4B2574-9332-4C3C-B354-2ED2DA5BE6F2}"/>
    <cellStyle name="Neutral 4" xfId="132" xr:uid="{C797819D-CD62-4A65-939C-54748CB3C8B5}"/>
    <cellStyle name="Normal" xfId="0" builtinId="0"/>
    <cellStyle name="Normal 2" xfId="4" xr:uid="{0760C773-1196-481D-BB9E-E56F6BB72064}"/>
    <cellStyle name="Normal 2 2" xfId="136" xr:uid="{BCABE6B3-6F77-472B-B8F2-080F6755F38B}"/>
    <cellStyle name="Normal 2 2 2" xfId="137" xr:uid="{EF6D98F6-14E0-452E-AAC1-479FD8A3ACFC}"/>
    <cellStyle name="Normal 2 2 3" xfId="138" xr:uid="{9DDD5C8B-75BF-4213-BD06-084AA859A332}"/>
    <cellStyle name="Normal 2 2 4" xfId="179" xr:uid="{903D24BF-395B-4DD9-87A3-49731EC522FA}"/>
    <cellStyle name="Normal 2 3" xfId="139" xr:uid="{AF36132B-504D-4255-A911-DBD47F7EA7A0}"/>
    <cellStyle name="Normal 2 3 2" xfId="186" xr:uid="{E24F28A1-024E-45FF-A525-D011C34A4445}"/>
    <cellStyle name="Normal 2 4" xfId="140" xr:uid="{E379458B-ED23-4B6A-91F4-8EFD7950D412}"/>
    <cellStyle name="Normal 2 5" xfId="135" xr:uid="{10CA7B0D-2D14-44A7-BE69-0524EEC96B12}"/>
    <cellStyle name="Normal 3" xfId="141" xr:uid="{08BEA9F6-000C-4A2A-9D8C-F74DD3F1A822}"/>
    <cellStyle name="Normal 3 2" xfId="142" xr:uid="{D38DF37B-8DB6-4D29-BDC8-7E7D233DD224}"/>
    <cellStyle name="Normal 3 2 2" xfId="231" xr:uid="{4E6E25E7-B153-4466-8560-02514778305F}"/>
    <cellStyle name="Normal 3 3" xfId="143" xr:uid="{C5C73468-4CFB-470C-BDAD-59BEC8E14167}"/>
    <cellStyle name="Normal 3 3 2" xfId="273" xr:uid="{C3708C7C-EA9A-4962-B070-AD7093C2DF5D}"/>
    <cellStyle name="Normal 3 3 3" xfId="245" xr:uid="{E8A58DC4-B51B-4E86-9CD8-6907CA6FCBA1}"/>
    <cellStyle name="Normal 3 4" xfId="144" xr:uid="{EFAB9C4E-523A-4AC3-8264-49ED6E0C8D72}"/>
    <cellStyle name="Normal 3 4 2" xfId="275" xr:uid="{CF8E79F4-693D-431C-A111-F486E28A4B79}"/>
    <cellStyle name="Normal 3 5" xfId="180" xr:uid="{A00B11D0-6644-4ACA-855A-5DAC264ABCDF}"/>
    <cellStyle name="Normal 3 5 2" xfId="259" xr:uid="{F80C348E-ABF4-41C6-BD07-6FC382CAC9B6}"/>
    <cellStyle name="Normal 3 6" xfId="227" xr:uid="{A8BBC41D-B80E-4818-8A16-4539E6BECF4A}"/>
    <cellStyle name="Normal 4" xfId="145" xr:uid="{DAC7069B-DEBC-42BA-B002-20E528265D64}"/>
    <cellStyle name="Normal 5" xfId="146" xr:uid="{5842E081-98F2-4DAA-B5A3-0A31B1C05007}"/>
    <cellStyle name="Normal 5 2" xfId="181" xr:uid="{94C2430C-B4BA-4310-A3D7-8EFB39842951}"/>
    <cellStyle name="Normal 6" xfId="147" xr:uid="{E6862053-4180-4CB5-B338-01700EA3E4B6}"/>
    <cellStyle name="Normal 6 2" xfId="182" xr:uid="{5939B2DD-B50A-42B1-805F-1B8D91C7A3CC}"/>
    <cellStyle name="Normal 7" xfId="148" xr:uid="{43D300B5-D2D4-4087-BA72-706919A4F1C6}"/>
    <cellStyle name="Normal 7 2" xfId="183" xr:uid="{6896D73B-4E6B-4204-AB09-7B2B3ACA891E}"/>
    <cellStyle name="Normal_10-11 Data (2009)" xfId="3" xr:uid="{00000000-0005-0000-0000-000003000000}"/>
    <cellStyle name="Note 2" xfId="150" xr:uid="{950B6136-F0A9-40B1-8DFE-495EBE53BEDE}"/>
    <cellStyle name="Note 2 2" xfId="246" xr:uid="{38F8342E-4322-4138-A2B2-762E12F5B539}"/>
    <cellStyle name="Note 2 2 2" xfId="274" xr:uid="{FEC2AB6E-3A02-4D84-A2D1-B14985215B6C}"/>
    <cellStyle name="Note 2 3" xfId="276" xr:uid="{FFFC26C7-596E-4147-89E4-DBBC44A78D6D}"/>
    <cellStyle name="Note 2 4" xfId="260" xr:uid="{269E7F3D-AB67-4009-A608-7DC5F093FFE4}"/>
    <cellStyle name="Note 2 5" xfId="228" xr:uid="{A4F1E6B6-68B5-4496-AE1A-D40C194805DB}"/>
    <cellStyle name="Note 3" xfId="151" xr:uid="{8C4E12F2-201B-4A15-975B-66538D095898}"/>
    <cellStyle name="Note 4" xfId="184" xr:uid="{BB408C57-4567-439B-8416-C2F72BA4855B}"/>
    <cellStyle name="Note 5" xfId="149" xr:uid="{11570376-5D9F-4B31-A342-E23F549DD84C}"/>
    <cellStyle name="Output 2" xfId="153" xr:uid="{1A9181AE-E8C2-41AA-BE36-631012823B77}"/>
    <cellStyle name="Output 2 2" xfId="196" xr:uid="{151C9EC1-DAF9-41AA-B641-9A061533C5B3}"/>
    <cellStyle name="Output 3" xfId="154" xr:uid="{28B6289A-6E38-4296-9F92-C0765D1236CE}"/>
    <cellStyle name="Output 4" xfId="152" xr:uid="{B86E9F66-FF7E-465E-BFAE-CF1C2F4AD36C}"/>
    <cellStyle name="Percent 2" xfId="156" xr:uid="{ADA5080A-B67D-4F06-B971-40967657B203}"/>
    <cellStyle name="Percent 3" xfId="157" xr:uid="{9D6A638D-5040-41E6-9822-6064DB05DEA8}"/>
    <cellStyle name="Percent 4" xfId="155" xr:uid="{BEC4564E-55CC-41BD-A0FA-CBCA25F792EE}"/>
    <cellStyle name="Title 2" xfId="159" xr:uid="{0E82CB73-32B7-49E5-AFCB-CE6549C8B2B7}"/>
    <cellStyle name="Title 2 2" xfId="187" xr:uid="{95D4F194-84A2-4118-B365-FDF9205F290B}"/>
    <cellStyle name="Title 3" xfId="160" xr:uid="{6695A081-EF1C-406A-8B2F-FC2B35F3247D}"/>
    <cellStyle name="Title 4" xfId="158" xr:uid="{63467487-EA53-4C9D-A41D-25ACF75D7A2E}"/>
    <cellStyle name="Total 2" xfId="162" xr:uid="{DE0A7333-08EC-4A27-8DE6-B28D50FC2219}"/>
    <cellStyle name="Total 2 2" xfId="202" xr:uid="{DCF99193-4290-4D82-AF6A-EDB6D8F82DCB}"/>
    <cellStyle name="Total 3" xfId="163" xr:uid="{AA5FF4B3-5F9B-4B44-BF26-330E7D4DB3A1}"/>
    <cellStyle name="Total 4" xfId="161" xr:uid="{A4C98B38-D719-430A-83C1-6D297FFAB352}"/>
    <cellStyle name="Warning Text 2" xfId="165" xr:uid="{3C753B98-04FA-4AEF-8C64-7A32A0D1D5AC}"/>
    <cellStyle name="Warning Text 2 2" xfId="200" xr:uid="{54A8C604-999D-4B86-ACB7-E24D44AC7AC9}"/>
    <cellStyle name="Warning Text 3" xfId="166" xr:uid="{C768DA4E-EBDB-4BC1-AC11-69FAAA37184C}"/>
    <cellStyle name="Warning Text 4" xfId="164" xr:uid="{6BCDB26E-1C7B-4CDC-926C-042E42FED8F9}"/>
  </cellStyles>
  <dxfs count="0"/>
  <tableStyles count="0" defaultTableStyle="TableStyleMedium2" defaultPivotStyle="PivotStyleLight16"/>
  <colors>
    <mruColors>
      <color rgb="FFD8E4BC"/>
      <color rgb="FF000080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ist" dx="16" fmlaLink="L2" fmlaRange="LAlist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107950</xdr:colOff>
          <xdr:row>1</xdr:row>
          <xdr:rowOff>31750</xdr:rowOff>
        </xdr:from>
        <xdr:to>
          <xdr:col>2</xdr:col>
          <xdr:colOff>127000</xdr:colOff>
          <xdr:row>8</xdr:row>
          <xdr:rowOff>88900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41"/>
  <sheetViews>
    <sheetView showGridLines="0" tabSelected="1" zoomScale="90" zoomScaleNormal="90" zoomScaleSheetLayoutView="75" workbookViewId="0">
      <selection sqref="A1:L1"/>
    </sheetView>
  </sheetViews>
  <sheetFormatPr defaultRowHeight="15.6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customWidth="1"/>
  </cols>
  <sheetData>
    <row r="1" spans="1:12" ht="18.600000000000001" thickBot="1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s="5" customFormat="1" ht="23.1">
      <c r="A2" s="47"/>
      <c r="B2" s="48"/>
      <c r="C2" s="49"/>
      <c r="D2" s="116"/>
      <c r="E2" s="50"/>
      <c r="F2" s="49"/>
      <c r="G2" s="49"/>
      <c r="H2" s="49"/>
      <c r="I2" s="49"/>
      <c r="J2" s="49"/>
      <c r="K2" s="49"/>
      <c r="L2" s="51">
        <v>1</v>
      </c>
    </row>
    <row r="3" spans="1:12" s="5" customFormat="1" ht="20.100000000000001">
      <c r="A3" s="10"/>
      <c r="B3" s="9"/>
      <c r="C3" s="211"/>
      <c r="D3" s="212"/>
      <c r="E3" s="142"/>
      <c r="F3" s="143"/>
      <c r="G3" s="143"/>
      <c r="H3" s="143"/>
      <c r="I3" s="143"/>
      <c r="J3" s="143"/>
      <c r="K3" s="144"/>
      <c r="L3" s="17"/>
    </row>
    <row r="4" spans="1:12" s="5" customFormat="1" ht="20.100000000000001">
      <c r="A4" s="11"/>
      <c r="B4" s="19"/>
      <c r="C4" s="211"/>
      <c r="D4" s="212"/>
      <c r="E4" s="232" t="s">
        <v>1</v>
      </c>
      <c r="F4" s="233"/>
      <c r="G4" s="230" t="str">
        <f>INDEX(Data!B13:B335,L2)</f>
        <v>Adur</v>
      </c>
      <c r="H4" s="230"/>
      <c r="I4" s="230"/>
      <c r="J4" s="230"/>
      <c r="K4" s="231"/>
      <c r="L4" s="17"/>
    </row>
    <row r="5" spans="1:12" s="5" customFormat="1" ht="20.100000000000001">
      <c r="A5" s="11"/>
      <c r="B5" s="19"/>
      <c r="C5" s="75"/>
      <c r="D5" s="101"/>
      <c r="E5" s="145"/>
      <c r="F5" s="100"/>
      <c r="G5" s="99"/>
      <c r="H5" s="99"/>
      <c r="I5" s="99"/>
      <c r="J5" s="99"/>
      <c r="K5" s="146"/>
      <c r="L5" s="17"/>
    </row>
    <row r="6" spans="1:12" ht="20.100000000000001">
      <c r="A6" s="11"/>
      <c r="B6" s="19"/>
      <c r="C6" s="75"/>
      <c r="D6" s="102"/>
      <c r="E6" s="147"/>
      <c r="F6" s="82" t="s">
        <v>2</v>
      </c>
      <c r="G6" s="234" t="str">
        <f>VLOOKUP(G$4,Data!B$13:U$335,3,FALSE)</f>
        <v>Shire District</v>
      </c>
      <c r="H6" s="234"/>
      <c r="I6" s="234"/>
      <c r="J6" s="234"/>
      <c r="K6" s="235"/>
      <c r="L6" s="17"/>
    </row>
    <row r="7" spans="1:12" ht="14.1" customHeight="1">
      <c r="A7" s="12"/>
      <c r="B7" s="19"/>
      <c r="C7" s="75"/>
      <c r="D7" s="102"/>
      <c r="E7" s="148"/>
      <c r="F7" s="149"/>
      <c r="G7" s="150"/>
      <c r="H7" s="151"/>
      <c r="I7" s="152"/>
      <c r="J7" s="153"/>
      <c r="K7" s="154"/>
      <c r="L7" s="17"/>
    </row>
    <row r="8" spans="1:12" ht="14.1" customHeight="1">
      <c r="A8" s="12"/>
      <c r="B8" s="18"/>
      <c r="C8" s="75"/>
      <c r="D8" s="75"/>
      <c r="E8"/>
      <c r="F8"/>
      <c r="G8"/>
      <c r="H8"/>
      <c r="I8"/>
      <c r="J8"/>
      <c r="K8"/>
      <c r="L8" s="17"/>
    </row>
    <row r="9" spans="1:12" ht="14.1" customHeight="1" thickBot="1">
      <c r="A9" s="52"/>
      <c r="B9" s="39"/>
      <c r="C9" s="53"/>
      <c r="D9" s="53"/>
      <c r="E9" s="54"/>
      <c r="F9" s="54"/>
      <c r="G9" s="55"/>
      <c r="H9" s="56"/>
      <c r="I9" s="57"/>
      <c r="J9" s="57"/>
      <c r="K9" s="57"/>
      <c r="L9" s="58"/>
    </row>
    <row r="10" spans="1:12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2" ht="18">
      <c r="A11" s="13"/>
      <c r="B11" s="14"/>
      <c r="C11" s="224" t="s">
        <v>3</v>
      </c>
      <c r="D11" s="225"/>
      <c r="E11" s="225"/>
      <c r="F11" s="225"/>
      <c r="G11" s="225"/>
      <c r="H11" s="225"/>
      <c r="I11" s="225"/>
      <c r="J11" s="225"/>
      <c r="K11" s="226"/>
      <c r="L11" s="15"/>
    </row>
    <row r="12" spans="1:12" ht="15.75">
      <c r="A12" s="13"/>
      <c r="B12" s="14"/>
      <c r="C12" s="213" t="s">
        <v>4</v>
      </c>
      <c r="D12" s="214"/>
      <c r="E12" s="214"/>
      <c r="F12" s="215"/>
      <c r="G12" s="60"/>
      <c r="H12" s="216" t="s">
        <v>5</v>
      </c>
      <c r="I12" s="214"/>
      <c r="J12" s="214"/>
      <c r="K12" s="215"/>
      <c r="L12" s="15"/>
    </row>
    <row r="13" spans="1:12" s="60" customFormat="1">
      <c r="A13" s="16"/>
      <c r="B13" s="14"/>
      <c r="C13" s="24" t="s">
        <v>6</v>
      </c>
      <c r="D13" s="24" t="s">
        <v>7</v>
      </c>
      <c r="E13" s="217" t="s">
        <v>8</v>
      </c>
      <c r="F13" s="217"/>
      <c r="G13" s="61"/>
      <c r="H13" s="24" t="s">
        <v>6</v>
      </c>
      <c r="I13" s="24" t="s">
        <v>7</v>
      </c>
      <c r="J13" s="217" t="s">
        <v>8</v>
      </c>
      <c r="K13" s="217"/>
      <c r="L13" s="59"/>
    </row>
    <row r="14" spans="1:12" s="60" customFormat="1">
      <c r="A14" s="16"/>
      <c r="B14" s="14"/>
      <c r="C14" s="24" t="s">
        <v>9</v>
      </c>
      <c r="D14" s="24" t="s">
        <v>10</v>
      </c>
      <c r="E14" s="210" t="s">
        <v>11</v>
      </c>
      <c r="F14" s="218"/>
      <c r="G14" s="61"/>
      <c r="H14" s="24" t="s">
        <v>9</v>
      </c>
      <c r="I14" s="24" t="s">
        <v>10</v>
      </c>
      <c r="J14" s="210" t="s">
        <v>12</v>
      </c>
      <c r="K14" s="218"/>
      <c r="L14" s="59"/>
    </row>
    <row r="15" spans="1:12" s="60" customFormat="1">
      <c r="A15" s="16"/>
      <c r="B15" s="14"/>
      <c r="C15" s="24" t="s">
        <v>13</v>
      </c>
      <c r="D15" s="24" t="s">
        <v>14</v>
      </c>
      <c r="E15" s="210" t="s">
        <v>15</v>
      </c>
      <c r="F15" s="210"/>
      <c r="G15" s="61"/>
      <c r="H15" s="24" t="s">
        <v>13</v>
      </c>
      <c r="I15" s="24" t="s">
        <v>16</v>
      </c>
      <c r="J15" s="210" t="s">
        <v>15</v>
      </c>
      <c r="K15" s="210"/>
      <c r="L15" s="59"/>
    </row>
    <row r="16" spans="1:12" s="60" customFormat="1">
      <c r="A16" s="13"/>
      <c r="B16" s="14"/>
      <c r="C16" s="24" t="s">
        <v>17</v>
      </c>
      <c r="D16" s="24"/>
      <c r="E16" s="210" t="s">
        <v>18</v>
      </c>
      <c r="F16" s="210"/>
      <c r="G16" s="61"/>
      <c r="H16" s="24" t="s">
        <v>19</v>
      </c>
      <c r="I16" s="24"/>
      <c r="J16" s="210" t="s">
        <v>18</v>
      </c>
      <c r="K16" s="210"/>
      <c r="L16" s="59"/>
    </row>
    <row r="17" spans="1:12" ht="18.600000000000001" thickBot="1">
      <c r="A17" s="10"/>
      <c r="B17" s="9"/>
      <c r="C17" s="25" t="s">
        <v>20</v>
      </c>
      <c r="D17" s="25" t="s">
        <v>20</v>
      </c>
      <c r="E17" s="26"/>
      <c r="F17" s="41" t="s">
        <v>21</v>
      </c>
      <c r="G17" s="62"/>
      <c r="H17" s="25" t="s">
        <v>20</v>
      </c>
      <c r="I17" s="25" t="s">
        <v>20</v>
      </c>
      <c r="J17" s="40"/>
      <c r="K17" s="41" t="s">
        <v>21</v>
      </c>
      <c r="L17" s="30"/>
    </row>
    <row r="18" spans="1:12" ht="18">
      <c r="A18" s="10"/>
      <c r="B18" s="70" t="str">
        <f>INDEX(Data!$B$13:$B$335,L2)</f>
        <v>Adur</v>
      </c>
      <c r="C18" s="77">
        <f>VLOOKUP(G4,Data!B13:S335,4,FALSE)</f>
        <v>41571</v>
      </c>
      <c r="D18" s="77">
        <f>VLOOKUP(G4,Data!B13:S335,5,FALSE)</f>
        <v>39944</v>
      </c>
      <c r="E18" s="64"/>
      <c r="F18" s="65">
        <f>VLOOKUP(G4,Data!B13:S335,6,FALSE)</f>
        <v>96.09</v>
      </c>
      <c r="G18" s="64"/>
      <c r="H18" s="77">
        <f>VLOOKUP(G4,Data!B13:S335,8,FALSE)</f>
        <v>44060</v>
      </c>
      <c r="I18" s="77">
        <f>VLOOKUP(G4,Data!B13:S335,9,FALSE)</f>
        <v>42768</v>
      </c>
      <c r="J18" s="64"/>
      <c r="K18" s="65">
        <f>VLOOKUP(G4,Data!B13:S335,10,FALSE)</f>
        <v>97.07</v>
      </c>
      <c r="L18" s="30"/>
    </row>
    <row r="19" spans="1:12" ht="20.100000000000001" customHeight="1">
      <c r="A19" s="10"/>
      <c r="B19" s="70"/>
      <c r="C19" s="77"/>
      <c r="D19" s="77"/>
      <c r="E19" s="64"/>
      <c r="F19" s="65"/>
      <c r="G19" s="64"/>
      <c r="H19" s="77"/>
      <c r="I19" s="77"/>
      <c r="J19" s="64"/>
      <c r="K19" s="65"/>
      <c r="L19" s="30"/>
    </row>
    <row r="20" spans="1:12">
      <c r="A20" s="155"/>
      <c r="B20" s="71" t="str">
        <f>+IF(G$6="Unitary Authority","Unitary Authorities",G$6)</f>
        <v>Shire District</v>
      </c>
      <c r="C20" s="77">
        <f>VLOOKUP($G$6,Data!$C$13:$S$335,3,FALSE)</f>
        <v>14384849</v>
      </c>
      <c r="D20" s="77">
        <f>VLOOKUP($G$6,Data!$C$13:$S$335,4,FALSE)</f>
        <v>13937177</v>
      </c>
      <c r="E20" s="64"/>
      <c r="F20" s="67">
        <f>VLOOKUP($G$6,Data!$C$13:$S$335,5,FALSE)</f>
        <v>96.887892253856819</v>
      </c>
      <c r="G20" s="64"/>
      <c r="H20" s="77">
        <f>VLOOKUP($G$6,Data!$C$13:$S$335,7,FALSE)</f>
        <v>14763647.022511303</v>
      </c>
      <c r="I20" s="77">
        <f>VLOOKUP($G$6,Data!$C$13:$S$335,8,FALSE)</f>
        <v>14352313.415003257</v>
      </c>
      <c r="J20" s="66"/>
      <c r="K20" s="67">
        <f>VLOOKUP($G$6,Data!$C$13:$S$335,9,FALSE)</f>
        <v>97.220204160265027</v>
      </c>
      <c r="L20" s="30"/>
    </row>
    <row r="21" spans="1:12">
      <c r="A21" s="155"/>
      <c r="B21" s="71"/>
      <c r="C21" s="77"/>
      <c r="D21" s="77"/>
      <c r="E21" s="64"/>
      <c r="F21" s="67"/>
      <c r="G21" s="64"/>
      <c r="H21" s="77"/>
      <c r="I21" s="77"/>
      <c r="J21" s="66"/>
      <c r="K21" s="67"/>
      <c r="L21" s="30"/>
    </row>
    <row r="22" spans="1:12">
      <c r="A22" s="12"/>
      <c r="B22" s="70" t="s">
        <v>22</v>
      </c>
      <c r="C22" s="77">
        <f>Data!$E$335</f>
        <v>33101727</v>
      </c>
      <c r="D22" s="77">
        <f>Data!$F$335</f>
        <v>31678072</v>
      </c>
      <c r="E22" s="64"/>
      <c r="F22" s="65">
        <f>Data!$G$335</f>
        <v>95.699151890171777</v>
      </c>
      <c r="G22" s="64"/>
      <c r="H22" s="77">
        <f>Data!$I$335</f>
        <v>35341791.022511303</v>
      </c>
      <c r="I22" s="77">
        <f>Data!$J$335</f>
        <v>33874616.415003255</v>
      </c>
      <c r="J22" s="66"/>
      <c r="K22" s="65">
        <f>Data!$K$335</f>
        <v>95.848612746950153</v>
      </c>
      <c r="L22" s="30"/>
    </row>
    <row r="23" spans="1:12" ht="16.5">
      <c r="A23" s="12"/>
      <c r="B23" s="46"/>
      <c r="C23" s="69"/>
      <c r="D23" s="69"/>
      <c r="E23" s="64"/>
      <c r="F23" s="65"/>
      <c r="G23" s="64"/>
      <c r="H23" s="63"/>
      <c r="I23" s="63"/>
      <c r="J23" s="66"/>
      <c r="K23" s="65"/>
      <c r="L23" s="30"/>
    </row>
    <row r="24" spans="1:12" ht="18" thickBot="1">
      <c r="A24" s="33"/>
      <c r="B24" s="31"/>
      <c r="C24" s="34"/>
      <c r="D24" s="34"/>
      <c r="E24" s="156"/>
      <c r="F24" s="35"/>
      <c r="G24" s="36"/>
      <c r="H24" s="34"/>
      <c r="I24" s="34"/>
      <c r="J24" s="37"/>
      <c r="K24" s="35"/>
      <c r="L24" s="38"/>
    </row>
    <row r="25" spans="1:12">
      <c r="A25" s="12"/>
      <c r="B25" s="29"/>
      <c r="C25" s="24"/>
      <c r="D25" s="24"/>
      <c r="E25" s="60"/>
      <c r="F25" s="22"/>
      <c r="G25" s="60"/>
      <c r="H25" s="24"/>
      <c r="I25" s="24"/>
      <c r="J25" s="32"/>
      <c r="K25" s="23"/>
      <c r="L25" s="30"/>
    </row>
    <row r="26" spans="1:12" ht="18">
      <c r="A26" s="12"/>
      <c r="B26" s="29"/>
      <c r="C26" s="227" t="s">
        <v>23</v>
      </c>
      <c r="D26" s="228"/>
      <c r="E26" s="228"/>
      <c r="F26" s="228"/>
      <c r="G26" s="228"/>
      <c r="H26" s="228"/>
      <c r="I26" s="228"/>
      <c r="J26" s="228"/>
      <c r="K26" s="229"/>
      <c r="L26" s="30"/>
    </row>
    <row r="27" spans="1:12" ht="15.75">
      <c r="A27" s="12"/>
      <c r="B27" s="29"/>
      <c r="C27" s="213" t="s">
        <v>4</v>
      </c>
      <c r="D27" s="214"/>
      <c r="E27" s="214"/>
      <c r="F27" s="215"/>
      <c r="G27" s="60"/>
      <c r="H27" s="216" t="s">
        <v>5</v>
      </c>
      <c r="I27" s="214"/>
      <c r="J27" s="214"/>
      <c r="K27" s="215"/>
      <c r="L27" s="30"/>
    </row>
    <row r="28" spans="1:12">
      <c r="A28" s="12"/>
      <c r="B28" s="29"/>
      <c r="C28" s="24" t="s">
        <v>6</v>
      </c>
      <c r="D28" s="24" t="s">
        <v>7</v>
      </c>
      <c r="E28" s="217" t="s">
        <v>8</v>
      </c>
      <c r="F28" s="217"/>
      <c r="G28" s="61"/>
      <c r="H28" s="24" t="s">
        <v>6</v>
      </c>
      <c r="I28" s="24" t="s">
        <v>7</v>
      </c>
      <c r="J28" s="217" t="s">
        <v>8</v>
      </c>
      <c r="K28" s="217"/>
      <c r="L28" s="30"/>
    </row>
    <row r="29" spans="1:12">
      <c r="A29" s="12"/>
      <c r="B29" s="29"/>
      <c r="C29" s="24" t="s">
        <v>9</v>
      </c>
      <c r="D29" s="24" t="s">
        <v>10</v>
      </c>
      <c r="E29" s="210" t="s">
        <v>11</v>
      </c>
      <c r="F29" s="218"/>
      <c r="G29" s="61"/>
      <c r="H29" s="24" t="s">
        <v>9</v>
      </c>
      <c r="I29" s="24" t="s">
        <v>10</v>
      </c>
      <c r="J29" s="210" t="s">
        <v>12</v>
      </c>
      <c r="K29" s="218"/>
      <c r="L29" s="30"/>
    </row>
    <row r="30" spans="1:12">
      <c r="A30" s="12"/>
      <c r="B30" s="29"/>
      <c r="C30" s="24" t="s">
        <v>13</v>
      </c>
      <c r="D30" s="24" t="s">
        <v>14</v>
      </c>
      <c r="E30" s="210" t="s">
        <v>15</v>
      </c>
      <c r="F30" s="210"/>
      <c r="G30" s="61"/>
      <c r="H30" s="24" t="s">
        <v>13</v>
      </c>
      <c r="I30" s="24" t="s">
        <v>16</v>
      </c>
      <c r="J30" s="210" t="s">
        <v>15</v>
      </c>
      <c r="K30" s="210"/>
      <c r="L30" s="30"/>
    </row>
    <row r="31" spans="1:12">
      <c r="A31" s="12"/>
      <c r="B31" s="60"/>
      <c r="C31" s="24" t="s">
        <v>17</v>
      </c>
      <c r="D31" s="24"/>
      <c r="E31" s="210" t="s">
        <v>18</v>
      </c>
      <c r="F31" s="210"/>
      <c r="G31" s="61"/>
      <c r="H31" s="24" t="s">
        <v>19</v>
      </c>
      <c r="I31" s="24"/>
      <c r="J31" s="210" t="s">
        <v>18</v>
      </c>
      <c r="K31" s="210"/>
      <c r="L31" s="17"/>
    </row>
    <row r="32" spans="1:12" ht="15.95" thickBot="1">
      <c r="A32" s="13"/>
      <c r="B32" s="72"/>
      <c r="C32" s="25" t="s">
        <v>20</v>
      </c>
      <c r="D32" s="25" t="s">
        <v>20</v>
      </c>
      <c r="E32" s="27"/>
      <c r="F32" s="41" t="s">
        <v>21</v>
      </c>
      <c r="G32" s="62"/>
      <c r="H32" s="25" t="s">
        <v>20</v>
      </c>
      <c r="I32" s="25" t="s">
        <v>20</v>
      </c>
      <c r="J32" s="27"/>
      <c r="K32" s="41" t="s">
        <v>21</v>
      </c>
      <c r="L32" s="15"/>
    </row>
    <row r="33" spans="1:13" ht="20.100000000000001" customHeight="1">
      <c r="A33" s="10"/>
      <c r="B33" s="70" t="str">
        <f>INDEX(Data!B13:B335,L2)</f>
        <v>Adur</v>
      </c>
      <c r="C33" s="77">
        <f>VLOOKUP($G$4,Data!$B$13:$S$335,12,FALSE)</f>
        <v>10442</v>
      </c>
      <c r="D33" s="77">
        <f>VLOOKUP($G$4,Data!$B$13:$S$335,13,FALSE)</f>
        <v>10068</v>
      </c>
      <c r="E33" s="73"/>
      <c r="F33" s="65">
        <f>VLOOKUP($G$4,Data!$B$13:$S$335,14,FALSE)</f>
        <v>96.42</v>
      </c>
      <c r="G33" s="73"/>
      <c r="H33" s="77">
        <f>VLOOKUP($G$4,Data!$B$13:$S$335,16,FALSE)</f>
        <v>16609</v>
      </c>
      <c r="I33" s="77">
        <f>VLOOKUP($G$4,Data!$B$13:$S$335,17,FALSE)</f>
        <v>16392</v>
      </c>
      <c r="J33" s="73"/>
      <c r="K33" s="65">
        <f>VLOOKUP($G$4,Data!$B$13:$S$335,18,FALSE)</f>
        <v>98.69</v>
      </c>
      <c r="L33" s="15"/>
    </row>
    <row r="34" spans="1:13">
      <c r="A34" s="13"/>
      <c r="B34" s="70"/>
      <c r="C34" s="78"/>
      <c r="D34" s="78"/>
      <c r="E34" s="68"/>
      <c r="F34" s="74"/>
      <c r="G34" s="75"/>
      <c r="H34" s="77"/>
      <c r="I34" s="77"/>
      <c r="J34" s="68"/>
      <c r="K34" s="74"/>
      <c r="L34" s="15"/>
    </row>
    <row r="35" spans="1:13">
      <c r="A35" s="155"/>
      <c r="B35" s="71" t="str">
        <f>+IF(G$6="Unitary Authority","Unitary Authorities",G$6)</f>
        <v>Shire District</v>
      </c>
      <c r="C35" s="77">
        <f>VLOOKUP($G$6,Data!$C$13:$S$335,11,FALSE)</f>
        <v>8089452</v>
      </c>
      <c r="D35" s="77">
        <f>VLOOKUP($G$6,Data!$C$13:$S$335,12,FALSE)</f>
        <v>7949515</v>
      </c>
      <c r="E35" s="64"/>
      <c r="F35" s="67">
        <f>VLOOKUP($G$6,Data!$C$13:$S$335,13,FALSE)</f>
        <v>98.270130040947151</v>
      </c>
      <c r="G35" s="64"/>
      <c r="H35" s="77">
        <f>VLOOKUP($G$6,Data!$C$13:$S$335,15,FALSE)</f>
        <v>6346429.3541420214</v>
      </c>
      <c r="I35" s="77">
        <f>VLOOKUP($G$6,Data!$C$13:$S$335,16,FALSE)</f>
        <v>6156361.4926655376</v>
      </c>
      <c r="J35" s="66"/>
      <c r="K35" s="67">
        <f>VLOOKUP($G$6,Data!$C$13:$S$335,17,FALSE)</f>
        <v>97.005121291511188</v>
      </c>
      <c r="L35" s="17"/>
    </row>
    <row r="36" spans="1:13">
      <c r="A36" s="12"/>
      <c r="B36" s="70"/>
      <c r="C36" s="78"/>
      <c r="D36" s="78"/>
      <c r="E36" s="68"/>
      <c r="F36" s="74"/>
      <c r="G36" s="75"/>
      <c r="H36" s="77"/>
      <c r="I36" s="77"/>
      <c r="J36" s="68"/>
      <c r="K36" s="74"/>
      <c r="L36" s="17"/>
    </row>
    <row r="37" spans="1:13">
      <c r="A37" s="12"/>
      <c r="B37" s="70" t="s">
        <v>22</v>
      </c>
      <c r="C37" s="77">
        <f>Data!$M$335</f>
        <v>26416752</v>
      </c>
      <c r="D37" s="77">
        <f>Data!$N$335</f>
        <v>25899784</v>
      </c>
      <c r="E37" s="64"/>
      <c r="F37" s="65">
        <f>Data!$O$335</f>
        <v>98.043029665418373</v>
      </c>
      <c r="G37" s="64"/>
      <c r="H37" s="77">
        <f>Data!$Q$335</f>
        <v>21752246.354142021</v>
      </c>
      <c r="I37" s="77">
        <f>Data!$R$335</f>
        <v>20776105.492665537</v>
      </c>
      <c r="J37" s="66"/>
      <c r="K37" s="65">
        <f>Data!$S$335</f>
        <v>95.512459515287674</v>
      </c>
      <c r="L37" s="17"/>
    </row>
    <row r="38" spans="1:13">
      <c r="A38" s="15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17"/>
    </row>
    <row r="39" spans="1:13">
      <c r="A39" s="242"/>
      <c r="B39" s="75" t="s">
        <v>24</v>
      </c>
      <c r="C39" s="60"/>
      <c r="D39" s="60"/>
      <c r="E39" s="60"/>
      <c r="F39" s="60"/>
      <c r="G39" s="60"/>
      <c r="H39" s="60"/>
      <c r="I39" s="60"/>
      <c r="J39" s="60"/>
      <c r="K39" s="60"/>
      <c r="M39" s="12"/>
    </row>
    <row r="40" spans="1:13" ht="32.1" customHeight="1">
      <c r="A40" s="242"/>
      <c r="B40" s="219" t="s">
        <v>25</v>
      </c>
      <c r="C40" s="219"/>
      <c r="D40" s="219"/>
      <c r="E40" s="219"/>
      <c r="F40" s="219"/>
      <c r="G40" s="219"/>
      <c r="H40" s="219"/>
      <c r="I40" s="219"/>
      <c r="J40" s="219"/>
      <c r="K40" s="219"/>
      <c r="L40" s="17"/>
    </row>
    <row r="41" spans="1:13" s="76" customFormat="1" ht="27" customHeight="1">
      <c r="A41" s="157"/>
      <c r="B41" s="220" t="s">
        <v>26</v>
      </c>
      <c r="C41" s="220"/>
      <c r="D41" s="220"/>
      <c r="E41" s="220"/>
      <c r="F41" s="220"/>
      <c r="G41" s="220"/>
      <c r="H41" s="220"/>
      <c r="I41" s="220"/>
      <c r="J41" s="220"/>
      <c r="K41" s="220"/>
      <c r="L41" s="140"/>
    </row>
  </sheetData>
  <mergeCells count="29">
    <mergeCell ref="B40:K40"/>
    <mergeCell ref="B41:K41"/>
    <mergeCell ref="A1:L1"/>
    <mergeCell ref="C11:K11"/>
    <mergeCell ref="C26:K26"/>
    <mergeCell ref="G4:K4"/>
    <mergeCell ref="E4:F4"/>
    <mergeCell ref="G6:K6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  <mergeCell ref="C3:D4"/>
    <mergeCell ref="E31:F31"/>
    <mergeCell ref="J31:K31"/>
    <mergeCell ref="J16:K16"/>
    <mergeCell ref="C27:F27"/>
    <mergeCell ref="H27:K27"/>
    <mergeCell ref="E28:F28"/>
    <mergeCell ref="J28:K28"/>
    <mergeCell ref="E29:F29"/>
    <mergeCell ref="J29:K29"/>
    <mergeCell ref="E30:F30"/>
    <mergeCell ref="J30:K30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0</xdr:col>
                    <xdr:colOff>107950</xdr:colOff>
                    <xdr:row>1</xdr:row>
                    <xdr:rowOff>31750</xdr:rowOff>
                  </from>
                  <to>
                    <xdr:col>2</xdr:col>
                    <xdr:colOff>127000</xdr:colOff>
                    <xdr:row>8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V343"/>
  <sheetViews>
    <sheetView zoomScale="70" zoomScaleNormal="70" workbookViewId="0">
      <pane xSplit="2" ySplit="12" topLeftCell="C13" activePane="bottomRight" state="frozen"/>
      <selection pane="bottomRight"/>
      <selection pane="bottomLeft" activeCell="A10" sqref="A10"/>
      <selection pane="topRight" activeCell="C1" sqref="C1"/>
    </sheetView>
  </sheetViews>
  <sheetFormatPr defaultRowHeight="12.6"/>
  <cols>
    <col min="1" max="1" width="6.42578125" style="3" customWidth="1"/>
    <col min="2" max="2" width="27.5703125" style="3" bestFit="1" customWidth="1"/>
    <col min="3" max="3" width="15" style="4" bestFit="1" customWidth="1"/>
    <col min="4" max="4" width="22.85546875" style="4" bestFit="1" customWidth="1"/>
    <col min="5" max="5" width="15" bestFit="1" customWidth="1"/>
    <col min="6" max="6" width="17.85546875" customWidth="1"/>
    <col min="7" max="7" width="18.85546875" style="7" bestFit="1" customWidth="1"/>
    <col min="8" max="8" width="3.28515625" style="28" customWidth="1"/>
    <col min="9" max="9" width="15" style="6" bestFit="1" customWidth="1"/>
    <col min="10" max="10" width="15.85546875" bestFit="1" customWidth="1"/>
    <col min="11" max="11" width="17.7109375" style="7" customWidth="1"/>
    <col min="12" max="12" width="3.28515625" style="28" customWidth="1"/>
    <col min="13" max="13" width="15.7109375" bestFit="1" customWidth="1"/>
    <col min="14" max="14" width="18.28515625" customWidth="1"/>
    <col min="15" max="15" width="18.85546875" style="7" bestFit="1" customWidth="1"/>
    <col min="16" max="16" width="3.28515625" style="28" customWidth="1"/>
    <col min="17" max="17" width="15.7109375" bestFit="1" customWidth="1"/>
    <col min="18" max="18" width="15.85546875" customWidth="1"/>
    <col min="19" max="19" width="17.7109375" style="7" bestFit="1" customWidth="1"/>
    <col min="20" max="20" width="7.42578125" style="7" bestFit="1" customWidth="1"/>
    <col min="21" max="21" width="21.140625" bestFit="1" customWidth="1"/>
    <col min="22" max="22" width="14.28515625" customWidth="1"/>
  </cols>
  <sheetData>
    <row r="1" spans="1:22">
      <c r="A1" s="158"/>
      <c r="B1" s="159">
        <v>1</v>
      </c>
      <c r="C1" s="160">
        <v>2</v>
      </c>
      <c r="D1" s="160">
        <v>3</v>
      </c>
      <c r="E1" s="160">
        <v>4</v>
      </c>
      <c r="F1" s="160">
        <v>5</v>
      </c>
      <c r="G1" s="160">
        <v>6</v>
      </c>
      <c r="H1" s="160">
        <v>7</v>
      </c>
      <c r="I1" s="160">
        <v>8</v>
      </c>
      <c r="J1" s="160">
        <v>9</v>
      </c>
      <c r="K1" s="160">
        <v>10</v>
      </c>
      <c r="L1" s="161">
        <v>11</v>
      </c>
      <c r="M1" s="160">
        <v>12</v>
      </c>
      <c r="N1" s="160">
        <v>13</v>
      </c>
      <c r="O1" s="160">
        <v>14</v>
      </c>
      <c r="P1" s="160">
        <v>15</v>
      </c>
      <c r="Q1" s="160">
        <v>16</v>
      </c>
      <c r="R1" s="160">
        <v>17</v>
      </c>
      <c r="S1" s="160">
        <v>18</v>
      </c>
      <c r="T1" s="161">
        <v>19</v>
      </c>
      <c r="U1" s="161">
        <v>20</v>
      </c>
      <c r="V1" s="7"/>
    </row>
    <row r="2" spans="1:22" ht="12.95">
      <c r="A2" s="162"/>
      <c r="B2" s="163"/>
      <c r="C2" s="164"/>
      <c r="D2" s="165"/>
      <c r="E2" s="236" t="s">
        <v>3</v>
      </c>
      <c r="F2" s="237"/>
      <c r="G2" s="237"/>
      <c r="H2" s="237"/>
      <c r="I2" s="237"/>
      <c r="J2" s="237"/>
      <c r="K2" s="238"/>
      <c r="L2" s="166"/>
      <c r="M2" s="237" t="s">
        <v>27</v>
      </c>
      <c r="N2" s="237"/>
      <c r="O2" s="237"/>
      <c r="P2" s="237"/>
      <c r="Q2" s="237"/>
      <c r="R2" s="237"/>
      <c r="S2" s="238"/>
      <c r="U2" s="7"/>
      <c r="V2" s="7"/>
    </row>
    <row r="3" spans="1:22" s="94" customFormat="1" ht="12.95">
      <c r="A3" s="167"/>
      <c r="B3" s="168"/>
      <c r="C3" s="169"/>
      <c r="D3" s="92"/>
      <c r="E3" s="239" t="s">
        <v>4</v>
      </c>
      <c r="F3" s="240"/>
      <c r="G3" s="241"/>
      <c r="H3" s="93"/>
      <c r="I3" s="239" t="s">
        <v>28</v>
      </c>
      <c r="J3" s="240"/>
      <c r="K3" s="241"/>
      <c r="L3" s="170"/>
      <c r="M3" s="239" t="s">
        <v>4</v>
      </c>
      <c r="N3" s="240"/>
      <c r="O3" s="241"/>
      <c r="P3" s="93"/>
      <c r="Q3" s="239" t="s">
        <v>28</v>
      </c>
      <c r="R3" s="240"/>
      <c r="S3" s="241"/>
      <c r="T3" s="86"/>
      <c r="U3" s="86"/>
      <c r="V3" s="86"/>
    </row>
    <row r="4" spans="1:22">
      <c r="A4" s="162"/>
      <c r="B4" s="163"/>
      <c r="C4" s="164"/>
      <c r="D4" s="165"/>
      <c r="E4" s="171"/>
      <c r="F4" s="172"/>
      <c r="G4" s="173"/>
      <c r="H4" s="174"/>
      <c r="I4" s="171"/>
      <c r="J4" s="172"/>
      <c r="K4" s="173"/>
      <c r="L4" s="175"/>
      <c r="M4" s="171"/>
      <c r="N4" s="172"/>
      <c r="O4" s="173"/>
      <c r="P4" s="174"/>
      <c r="Q4" s="171"/>
      <c r="R4" s="172"/>
      <c r="S4" s="173"/>
      <c r="U4" s="7"/>
      <c r="V4" s="7"/>
    </row>
    <row r="5" spans="1:22">
      <c r="A5" s="162"/>
      <c r="B5" s="163"/>
      <c r="C5" s="164"/>
      <c r="D5" s="165"/>
      <c r="E5" s="176" t="s">
        <v>6</v>
      </c>
      <c r="F5" s="84" t="s">
        <v>7</v>
      </c>
      <c r="G5" s="177" t="s">
        <v>8</v>
      </c>
      <c r="H5" s="174"/>
      <c r="I5" s="176" t="s">
        <v>6</v>
      </c>
      <c r="J5" s="84" t="s">
        <v>7</v>
      </c>
      <c r="K5" s="178" t="s">
        <v>8</v>
      </c>
      <c r="L5" s="175"/>
      <c r="M5" s="176" t="s">
        <v>6</v>
      </c>
      <c r="N5" s="84" t="s">
        <v>7</v>
      </c>
      <c r="O5" s="178" t="s">
        <v>8</v>
      </c>
      <c r="P5" s="174"/>
      <c r="Q5" s="176" t="s">
        <v>6</v>
      </c>
      <c r="R5" s="84" t="s">
        <v>7</v>
      </c>
      <c r="S5" s="178" t="s">
        <v>8</v>
      </c>
      <c r="U5" s="7"/>
      <c r="V5" s="7"/>
    </row>
    <row r="6" spans="1:22">
      <c r="A6" s="162"/>
      <c r="B6" s="163"/>
      <c r="C6" s="164"/>
      <c r="D6" s="165"/>
      <c r="E6" s="176" t="s">
        <v>9</v>
      </c>
      <c r="F6" s="84" t="s">
        <v>10</v>
      </c>
      <c r="G6" s="177" t="s">
        <v>11</v>
      </c>
      <c r="H6" s="179"/>
      <c r="I6" s="176" t="s">
        <v>9</v>
      </c>
      <c r="J6" s="84" t="s">
        <v>10</v>
      </c>
      <c r="K6" s="178" t="s">
        <v>12</v>
      </c>
      <c r="L6" s="180"/>
      <c r="M6" s="176" t="s">
        <v>9</v>
      </c>
      <c r="N6" s="84" t="s">
        <v>10</v>
      </c>
      <c r="O6" s="178" t="s">
        <v>11</v>
      </c>
      <c r="P6" s="179"/>
      <c r="Q6" s="176" t="s">
        <v>9</v>
      </c>
      <c r="R6" s="84" t="s">
        <v>10</v>
      </c>
      <c r="S6" s="178" t="s">
        <v>12</v>
      </c>
      <c r="U6" s="7"/>
      <c r="V6" s="7"/>
    </row>
    <row r="7" spans="1:22">
      <c r="A7" s="162"/>
      <c r="B7" s="163"/>
      <c r="C7" s="164"/>
      <c r="D7" s="165"/>
      <c r="E7" s="176" t="s">
        <v>13</v>
      </c>
      <c r="F7" s="84" t="s">
        <v>14</v>
      </c>
      <c r="G7" s="177" t="s">
        <v>29</v>
      </c>
      <c r="H7" s="174"/>
      <c r="I7" s="176" t="s">
        <v>13</v>
      </c>
      <c r="J7" s="84" t="s">
        <v>16</v>
      </c>
      <c r="K7" s="178" t="s">
        <v>29</v>
      </c>
      <c r="L7" s="175"/>
      <c r="M7" s="176" t="s">
        <v>13</v>
      </c>
      <c r="N7" s="84" t="s">
        <v>14</v>
      </c>
      <c r="O7" s="178" t="s">
        <v>29</v>
      </c>
      <c r="P7" s="174"/>
      <c r="Q7" s="176" t="s">
        <v>13</v>
      </c>
      <c r="R7" s="84" t="s">
        <v>16</v>
      </c>
      <c r="S7" s="178" t="s">
        <v>29</v>
      </c>
      <c r="U7" s="7"/>
      <c r="V7" s="7"/>
    </row>
    <row r="8" spans="1:22">
      <c r="A8" s="162"/>
      <c r="B8" s="163"/>
      <c r="C8" s="164"/>
      <c r="D8" s="165"/>
      <c r="E8" s="176" t="s">
        <v>17</v>
      </c>
      <c r="F8" s="84" t="s">
        <v>30</v>
      </c>
      <c r="G8" s="177" t="s">
        <v>31</v>
      </c>
      <c r="H8" s="174"/>
      <c r="I8" s="176" t="s">
        <v>17</v>
      </c>
      <c r="J8" s="84" t="s">
        <v>30</v>
      </c>
      <c r="K8" s="178" t="s">
        <v>31</v>
      </c>
      <c r="L8" s="175"/>
      <c r="M8" s="176" t="s">
        <v>17</v>
      </c>
      <c r="N8" s="84" t="s">
        <v>30</v>
      </c>
      <c r="O8" s="178" t="s">
        <v>31</v>
      </c>
      <c r="P8" s="174"/>
      <c r="Q8" s="176" t="s">
        <v>17</v>
      </c>
      <c r="R8" s="84" t="s">
        <v>30</v>
      </c>
      <c r="S8" s="178" t="s">
        <v>31</v>
      </c>
      <c r="U8" s="7"/>
      <c r="V8" s="7"/>
    </row>
    <row r="9" spans="1:22">
      <c r="A9" s="162"/>
      <c r="B9" s="163"/>
      <c r="C9" s="164"/>
      <c r="D9" s="165"/>
      <c r="E9" s="176"/>
      <c r="F9" s="84"/>
      <c r="G9" s="181"/>
      <c r="H9" s="174"/>
      <c r="I9" s="176"/>
      <c r="J9" s="84"/>
      <c r="K9" s="182"/>
      <c r="L9" s="175"/>
      <c r="M9" s="176"/>
      <c r="N9" s="84"/>
      <c r="O9" s="182"/>
      <c r="P9" s="174"/>
      <c r="Q9" s="176"/>
      <c r="R9" s="84"/>
      <c r="S9" s="182"/>
      <c r="U9" s="7"/>
      <c r="V9" s="7"/>
    </row>
    <row r="10" spans="1:22" s="94" customFormat="1" ht="12.95">
      <c r="A10" s="167"/>
      <c r="B10" s="168"/>
      <c r="C10" s="169"/>
      <c r="D10" s="92"/>
      <c r="E10" s="183" t="s">
        <v>20</v>
      </c>
      <c r="F10" s="184" t="s">
        <v>20</v>
      </c>
      <c r="G10" s="185" t="s">
        <v>21</v>
      </c>
      <c r="H10" s="95"/>
      <c r="I10" s="183" t="s">
        <v>20</v>
      </c>
      <c r="J10" s="184" t="s">
        <v>20</v>
      </c>
      <c r="K10" s="185" t="s">
        <v>21</v>
      </c>
      <c r="L10" s="186"/>
      <c r="M10" s="183" t="s">
        <v>20</v>
      </c>
      <c r="N10" s="184" t="s">
        <v>20</v>
      </c>
      <c r="O10" s="185" t="s">
        <v>21</v>
      </c>
      <c r="P10" s="95"/>
      <c r="Q10" s="183" t="s">
        <v>20</v>
      </c>
      <c r="R10" s="184" t="s">
        <v>20</v>
      </c>
      <c r="S10" s="185" t="s">
        <v>21</v>
      </c>
      <c r="T10" s="86"/>
      <c r="U10" s="86"/>
      <c r="V10" s="86"/>
    </row>
    <row r="11" spans="1:22">
      <c r="A11" s="162"/>
      <c r="B11" s="163"/>
      <c r="C11" s="164"/>
      <c r="D11" s="165"/>
      <c r="E11" s="187"/>
      <c r="F11" s="141"/>
      <c r="G11" s="141"/>
      <c r="H11" s="108"/>
      <c r="I11" s="188"/>
      <c r="J11" s="141"/>
      <c r="K11" s="189"/>
      <c r="L11" s="190"/>
      <c r="M11" s="188"/>
      <c r="N11" s="141"/>
      <c r="O11" s="141"/>
      <c r="P11" s="108"/>
      <c r="Q11" s="188"/>
      <c r="R11" s="141"/>
      <c r="S11" s="141"/>
      <c r="U11" s="7"/>
      <c r="V11" s="7"/>
    </row>
    <row r="12" spans="1:22" s="28" customFormat="1" ht="12.95">
      <c r="A12" s="162"/>
      <c r="B12" s="163"/>
      <c r="C12" s="164"/>
      <c r="D12" s="165"/>
      <c r="E12" s="191"/>
      <c r="F12" s="79"/>
      <c r="G12" s="80"/>
      <c r="H12" s="79"/>
      <c r="I12" s="81"/>
      <c r="J12" s="79"/>
      <c r="K12" s="192"/>
      <c r="L12" s="83"/>
      <c r="M12" s="79"/>
      <c r="N12" s="79"/>
      <c r="O12" s="80"/>
      <c r="P12" s="79"/>
      <c r="Q12" s="79"/>
      <c r="R12" s="79"/>
      <c r="S12" s="80"/>
      <c r="T12" s="86" t="s">
        <v>32</v>
      </c>
      <c r="U12" s="79"/>
      <c r="V12" s="79"/>
    </row>
    <row r="13" spans="1:22" ht="12.95">
      <c r="A13" s="193">
        <v>1</v>
      </c>
      <c r="B13" s="194" t="s">
        <v>33</v>
      </c>
      <c r="C13" s="195" t="s">
        <v>34</v>
      </c>
      <c r="D13" s="8" t="s">
        <v>35</v>
      </c>
      <c r="E13" s="107">
        <v>41571</v>
      </c>
      <c r="F13" s="107">
        <v>39944</v>
      </c>
      <c r="G13" s="115">
        <v>96.09</v>
      </c>
      <c r="H13" s="91"/>
      <c r="I13" s="103">
        <v>44060</v>
      </c>
      <c r="J13" s="103">
        <v>42768</v>
      </c>
      <c r="K13" s="104">
        <v>97.07</v>
      </c>
      <c r="M13" s="107">
        <v>10442</v>
      </c>
      <c r="N13" s="107">
        <v>10068</v>
      </c>
      <c r="O13" s="111">
        <v>96.42</v>
      </c>
      <c r="Q13" s="103">
        <v>16609</v>
      </c>
      <c r="R13" s="103">
        <v>16392</v>
      </c>
      <c r="S13" s="104">
        <v>98.69</v>
      </c>
      <c r="T13" s="87" t="s">
        <v>36</v>
      </c>
      <c r="U13" s="90" t="s">
        <v>37</v>
      </c>
    </row>
    <row r="14" spans="1:22" ht="12.95">
      <c r="A14" s="193">
        <f>A13+1</f>
        <v>2</v>
      </c>
      <c r="B14" s="194" t="s">
        <v>38</v>
      </c>
      <c r="C14" s="196" t="s">
        <v>39</v>
      </c>
      <c r="D14" s="8" t="s">
        <v>35</v>
      </c>
      <c r="E14" s="107">
        <v>60424</v>
      </c>
      <c r="F14" s="107">
        <v>58486</v>
      </c>
      <c r="G14" s="115">
        <v>96.79</v>
      </c>
      <c r="H14" s="91"/>
      <c r="I14" s="103">
        <v>63762</v>
      </c>
      <c r="J14" s="103">
        <v>61807</v>
      </c>
      <c r="K14" s="104">
        <v>96.93</v>
      </c>
      <c r="M14" s="107">
        <v>14139</v>
      </c>
      <c r="N14" s="107">
        <v>13707</v>
      </c>
      <c r="O14" s="111">
        <v>96.94</v>
      </c>
      <c r="Q14" s="103">
        <v>22017</v>
      </c>
      <c r="R14" s="103">
        <v>21724</v>
      </c>
      <c r="S14" s="104">
        <v>98.67</v>
      </c>
      <c r="T14" s="87" t="s">
        <v>40</v>
      </c>
      <c r="U14" s="90" t="s">
        <v>41</v>
      </c>
      <c r="V14" s="20"/>
    </row>
    <row r="15" spans="1:22" ht="12.95">
      <c r="A15" s="193">
        <f t="shared" ref="A15:A78" si="0">A14+1</f>
        <v>3</v>
      </c>
      <c r="B15" s="194" t="s">
        <v>42</v>
      </c>
      <c r="C15" s="196" t="s">
        <v>43</v>
      </c>
      <c r="D15" s="8" t="s">
        <v>35</v>
      </c>
      <c r="E15" s="107">
        <v>74903</v>
      </c>
      <c r="F15" s="107">
        <v>73731</v>
      </c>
      <c r="G15" s="115">
        <v>98.44</v>
      </c>
      <c r="H15" s="91"/>
      <c r="I15" s="103">
        <v>78905</v>
      </c>
      <c r="J15" s="103">
        <v>77887</v>
      </c>
      <c r="K15" s="104">
        <v>98.71</v>
      </c>
      <c r="M15" s="107">
        <v>21968</v>
      </c>
      <c r="N15" s="107">
        <v>21524</v>
      </c>
      <c r="O15" s="111">
        <v>97.98</v>
      </c>
      <c r="Q15" s="103">
        <v>29234</v>
      </c>
      <c r="R15" s="103">
        <v>28794</v>
      </c>
      <c r="S15" s="104">
        <v>98.49</v>
      </c>
      <c r="T15" s="87" t="s">
        <v>44</v>
      </c>
      <c r="U15" s="90" t="s">
        <v>45</v>
      </c>
      <c r="V15" s="20"/>
    </row>
    <row r="16" spans="1:22" ht="12.95">
      <c r="A16" s="193">
        <f t="shared" si="0"/>
        <v>4</v>
      </c>
      <c r="B16" s="194" t="s">
        <v>46</v>
      </c>
      <c r="C16" s="196" t="s">
        <v>47</v>
      </c>
      <c r="D16" s="8" t="s">
        <v>35</v>
      </c>
      <c r="E16" s="107">
        <v>117716</v>
      </c>
      <c r="F16" s="107">
        <v>114118</v>
      </c>
      <c r="G16" s="115">
        <v>96.94</v>
      </c>
      <c r="H16" s="91"/>
      <c r="I16" s="103">
        <v>124795</v>
      </c>
      <c r="J16" s="103">
        <v>121798</v>
      </c>
      <c r="K16" s="104">
        <v>97.6</v>
      </c>
      <c r="M16" s="107">
        <v>15779</v>
      </c>
      <c r="N16" s="107">
        <v>14725</v>
      </c>
      <c r="O16" s="111">
        <v>93.32</v>
      </c>
      <c r="Q16" s="103">
        <v>30587</v>
      </c>
      <c r="R16" s="103">
        <v>29735</v>
      </c>
      <c r="S16" s="104">
        <v>97.21</v>
      </c>
      <c r="T16" s="87" t="s">
        <v>36</v>
      </c>
      <c r="U16" s="90" t="s">
        <v>37</v>
      </c>
      <c r="V16" s="20"/>
    </row>
    <row r="17" spans="1:22" ht="12.95">
      <c r="A17" s="193">
        <f t="shared" si="0"/>
        <v>5</v>
      </c>
      <c r="B17" s="194" t="s">
        <v>48</v>
      </c>
      <c r="C17" s="196" t="s">
        <v>49</v>
      </c>
      <c r="D17" s="8" t="s">
        <v>35</v>
      </c>
      <c r="E17" s="107">
        <v>68794</v>
      </c>
      <c r="F17" s="107">
        <v>65836</v>
      </c>
      <c r="G17" s="115">
        <v>95.7</v>
      </c>
      <c r="H17" s="91"/>
      <c r="I17" s="103">
        <v>71585</v>
      </c>
      <c r="J17" s="103">
        <v>69163</v>
      </c>
      <c r="K17" s="104">
        <v>96.62</v>
      </c>
      <c r="M17" s="107">
        <v>28914</v>
      </c>
      <c r="N17" s="107">
        <v>27584</v>
      </c>
      <c r="O17" s="111">
        <v>95.4</v>
      </c>
      <c r="Q17" s="103">
        <v>38037</v>
      </c>
      <c r="R17" s="103">
        <v>36724</v>
      </c>
      <c r="S17" s="104">
        <v>96.55</v>
      </c>
      <c r="T17" s="87" t="s">
        <v>44</v>
      </c>
      <c r="U17" s="90" t="s">
        <v>45</v>
      </c>
      <c r="V17" s="20"/>
    </row>
    <row r="18" spans="1:22" ht="12.95">
      <c r="A18" s="193">
        <f t="shared" si="0"/>
        <v>6</v>
      </c>
      <c r="B18" s="194" t="s">
        <v>50</v>
      </c>
      <c r="C18" s="196" t="s">
        <v>51</v>
      </c>
      <c r="D18" s="8" t="s">
        <v>35</v>
      </c>
      <c r="E18" s="107">
        <v>86474</v>
      </c>
      <c r="F18" s="107">
        <v>83564</v>
      </c>
      <c r="G18" s="115">
        <v>96.63</v>
      </c>
      <c r="H18" s="91"/>
      <c r="I18" s="103">
        <v>92804</v>
      </c>
      <c r="J18" s="103">
        <v>90425</v>
      </c>
      <c r="K18" s="104">
        <v>97.44</v>
      </c>
      <c r="M18" s="107">
        <v>27461</v>
      </c>
      <c r="N18" s="107">
        <v>24941</v>
      </c>
      <c r="O18" s="111">
        <v>90.82</v>
      </c>
      <c r="Q18" s="103">
        <v>43566</v>
      </c>
      <c r="R18" s="103">
        <v>42499</v>
      </c>
      <c r="S18" s="104">
        <v>97.55</v>
      </c>
      <c r="T18" s="87" t="s">
        <v>36</v>
      </c>
      <c r="U18" s="90" t="s">
        <v>37</v>
      </c>
      <c r="V18" s="20"/>
    </row>
    <row r="19" spans="1:22" ht="12.95">
      <c r="A19" s="193">
        <f t="shared" si="0"/>
        <v>7</v>
      </c>
      <c r="B19" s="194" t="s">
        <v>52</v>
      </c>
      <c r="C19" s="196" t="s">
        <v>53</v>
      </c>
      <c r="D19" s="8" t="s">
        <v>35</v>
      </c>
      <c r="E19" s="107">
        <v>60888</v>
      </c>
      <c r="F19" s="107">
        <v>59462</v>
      </c>
      <c r="G19" s="115">
        <v>97.66</v>
      </c>
      <c r="H19" s="91"/>
      <c r="I19" s="103">
        <v>65171</v>
      </c>
      <c r="J19" s="103">
        <v>63911</v>
      </c>
      <c r="K19" s="104">
        <v>98.07</v>
      </c>
      <c r="M19" s="107">
        <v>13144</v>
      </c>
      <c r="N19" s="107">
        <v>12727</v>
      </c>
      <c r="O19" s="111">
        <v>96.83</v>
      </c>
      <c r="Q19" s="103">
        <v>20407</v>
      </c>
      <c r="R19" s="103">
        <v>19749</v>
      </c>
      <c r="S19" s="104">
        <v>96.78</v>
      </c>
      <c r="T19" s="87" t="s">
        <v>54</v>
      </c>
      <c r="U19" s="90" t="s">
        <v>55</v>
      </c>
      <c r="V19" s="20"/>
    </row>
    <row r="20" spans="1:22" ht="12.95">
      <c r="A20" s="193">
        <f t="shared" si="0"/>
        <v>8</v>
      </c>
      <c r="B20" s="194" t="s">
        <v>56</v>
      </c>
      <c r="C20" s="196" t="s">
        <v>57</v>
      </c>
      <c r="D20" s="8" t="s">
        <v>58</v>
      </c>
      <c r="E20" s="107">
        <v>82528</v>
      </c>
      <c r="F20" s="107">
        <v>76896</v>
      </c>
      <c r="G20" s="115">
        <v>93.18</v>
      </c>
      <c r="H20" s="91"/>
      <c r="I20" s="103">
        <v>90786</v>
      </c>
      <c r="J20" s="103">
        <v>85010</v>
      </c>
      <c r="K20" s="104">
        <v>93.64</v>
      </c>
      <c r="M20" s="107">
        <v>43543</v>
      </c>
      <c r="N20" s="107">
        <v>37819</v>
      </c>
      <c r="O20" s="111">
        <v>86.85</v>
      </c>
      <c r="Q20" s="103">
        <v>55381</v>
      </c>
      <c r="R20" s="103">
        <v>52511</v>
      </c>
      <c r="S20" s="104">
        <v>94.82</v>
      </c>
      <c r="T20" s="87" t="s">
        <v>59</v>
      </c>
      <c r="U20" s="90" t="s">
        <v>60</v>
      </c>
      <c r="V20" s="20"/>
    </row>
    <row r="21" spans="1:22" ht="12.95">
      <c r="A21" s="193">
        <f t="shared" si="0"/>
        <v>9</v>
      </c>
      <c r="B21" s="194" t="s">
        <v>61</v>
      </c>
      <c r="C21" s="196" t="s">
        <v>62</v>
      </c>
      <c r="D21" s="8" t="s">
        <v>58</v>
      </c>
      <c r="E21" s="107">
        <v>234358</v>
      </c>
      <c r="F21" s="107">
        <v>222495</v>
      </c>
      <c r="G21" s="115">
        <v>94.94</v>
      </c>
      <c r="H21" s="91"/>
      <c r="I21" s="103">
        <v>254690</v>
      </c>
      <c r="J21" s="103">
        <v>240599</v>
      </c>
      <c r="K21" s="104">
        <v>94.47</v>
      </c>
      <c r="M21" s="107">
        <v>42161</v>
      </c>
      <c r="N21" s="107">
        <v>34749</v>
      </c>
      <c r="O21" s="111">
        <v>82.42</v>
      </c>
      <c r="Q21" s="103">
        <v>84538</v>
      </c>
      <c r="R21" s="103">
        <v>76785</v>
      </c>
      <c r="S21" s="104">
        <v>90.83</v>
      </c>
      <c r="T21" s="87" t="s">
        <v>59</v>
      </c>
      <c r="U21" s="90" t="s">
        <v>60</v>
      </c>
      <c r="V21" s="20"/>
    </row>
    <row r="22" spans="1:22" ht="12.95">
      <c r="A22" s="193">
        <f t="shared" si="0"/>
        <v>10</v>
      </c>
      <c r="B22" s="194" t="s">
        <v>63</v>
      </c>
      <c r="C22" s="196" t="s">
        <v>64</v>
      </c>
      <c r="D22" s="8" t="s">
        <v>65</v>
      </c>
      <c r="E22" s="107">
        <v>121207</v>
      </c>
      <c r="F22" s="107">
        <v>116672</v>
      </c>
      <c r="G22" s="115">
        <v>96.26</v>
      </c>
      <c r="H22" s="91"/>
      <c r="I22" s="103">
        <v>126454</v>
      </c>
      <c r="J22" s="103">
        <v>122375</v>
      </c>
      <c r="K22" s="104">
        <v>96.77</v>
      </c>
      <c r="M22" s="107">
        <v>35873</v>
      </c>
      <c r="N22" s="107">
        <v>35254</v>
      </c>
      <c r="O22" s="111">
        <v>98.27</v>
      </c>
      <c r="Q22" s="103">
        <v>46258</v>
      </c>
      <c r="R22" s="103">
        <v>45390</v>
      </c>
      <c r="S22" s="104">
        <v>98.12</v>
      </c>
      <c r="T22" s="87" t="s">
        <v>66</v>
      </c>
      <c r="U22" s="90" t="s">
        <v>67</v>
      </c>
      <c r="V22" s="20"/>
    </row>
    <row r="23" spans="1:22" ht="12.95">
      <c r="A23" s="193">
        <f t="shared" si="0"/>
        <v>11</v>
      </c>
      <c r="B23" s="194" t="s">
        <v>68</v>
      </c>
      <c r="C23" s="196" t="s">
        <v>69</v>
      </c>
      <c r="D23" s="8" t="s">
        <v>35</v>
      </c>
      <c r="E23" s="107">
        <v>37968</v>
      </c>
      <c r="F23" s="107">
        <v>36170</v>
      </c>
      <c r="G23" s="115">
        <v>95.26</v>
      </c>
      <c r="H23" s="91"/>
      <c r="I23" s="103">
        <v>40087</v>
      </c>
      <c r="J23" s="103">
        <v>38220</v>
      </c>
      <c r="K23" s="104">
        <v>95.34</v>
      </c>
      <c r="M23" s="107">
        <v>13566</v>
      </c>
      <c r="N23" s="107">
        <v>13276</v>
      </c>
      <c r="O23" s="111">
        <v>97.86</v>
      </c>
      <c r="Q23" s="103">
        <v>19188</v>
      </c>
      <c r="R23" s="103">
        <v>18793</v>
      </c>
      <c r="S23" s="104">
        <v>97.94</v>
      </c>
      <c r="T23" s="87" t="s">
        <v>40</v>
      </c>
      <c r="U23" s="90" t="s">
        <v>41</v>
      </c>
      <c r="V23" s="20"/>
    </row>
    <row r="24" spans="1:22" ht="12.95">
      <c r="A24" s="193">
        <f t="shared" si="0"/>
        <v>12</v>
      </c>
      <c r="B24" s="194" t="s">
        <v>70</v>
      </c>
      <c r="C24" s="196" t="s">
        <v>71</v>
      </c>
      <c r="D24" s="8" t="s">
        <v>35</v>
      </c>
      <c r="E24" s="107">
        <v>114181</v>
      </c>
      <c r="F24" s="107">
        <v>109325</v>
      </c>
      <c r="G24" s="115">
        <v>95.75</v>
      </c>
      <c r="H24" s="91"/>
      <c r="I24" s="103">
        <v>118215</v>
      </c>
      <c r="J24" s="103">
        <v>113800</v>
      </c>
      <c r="K24" s="104">
        <v>96.27</v>
      </c>
      <c r="M24" s="107">
        <v>47269</v>
      </c>
      <c r="N24" s="107">
        <v>45472</v>
      </c>
      <c r="O24" s="111">
        <v>96.2</v>
      </c>
      <c r="Q24" s="103">
        <v>68400</v>
      </c>
      <c r="R24" s="103">
        <v>67385</v>
      </c>
      <c r="S24" s="104">
        <v>98.52</v>
      </c>
      <c r="T24" s="87" t="s">
        <v>54</v>
      </c>
      <c r="U24" s="90" t="s">
        <v>55</v>
      </c>
      <c r="V24" s="20"/>
    </row>
    <row r="25" spans="1:22" ht="12.95">
      <c r="A25" s="193">
        <f t="shared" si="0"/>
        <v>13</v>
      </c>
      <c r="B25" s="194" t="s">
        <v>72</v>
      </c>
      <c r="C25" s="196" t="s">
        <v>73</v>
      </c>
      <c r="D25" s="8" t="s">
        <v>35</v>
      </c>
      <c r="E25" s="107">
        <v>114989</v>
      </c>
      <c r="F25" s="107">
        <v>112636</v>
      </c>
      <c r="G25" s="115">
        <v>97.95</v>
      </c>
      <c r="H25" s="91"/>
      <c r="I25" s="103">
        <v>123320</v>
      </c>
      <c r="J25" s="103">
        <v>121056</v>
      </c>
      <c r="K25" s="104">
        <v>98.16</v>
      </c>
      <c r="M25" s="107">
        <v>46950</v>
      </c>
      <c r="N25" s="107">
        <v>46777</v>
      </c>
      <c r="O25" s="111">
        <v>99.63</v>
      </c>
      <c r="Q25" s="103">
        <v>65679</v>
      </c>
      <c r="R25" s="103">
        <v>65422</v>
      </c>
      <c r="S25" s="104">
        <v>99.61</v>
      </c>
      <c r="T25" s="87" t="s">
        <v>36</v>
      </c>
      <c r="U25" s="90" t="s">
        <v>37</v>
      </c>
      <c r="V25" s="20"/>
    </row>
    <row r="26" spans="1:22" ht="12.95">
      <c r="A26" s="193">
        <f t="shared" si="0"/>
        <v>14</v>
      </c>
      <c r="B26" s="194" t="s">
        <v>74</v>
      </c>
      <c r="C26" s="196" t="s">
        <v>75</v>
      </c>
      <c r="D26" s="8" t="s">
        <v>35</v>
      </c>
      <c r="E26" s="107">
        <v>73146</v>
      </c>
      <c r="F26" s="107">
        <v>70198</v>
      </c>
      <c r="G26" s="115">
        <v>95.97</v>
      </c>
      <c r="H26" s="91"/>
      <c r="I26" s="103">
        <v>78063</v>
      </c>
      <c r="J26" s="103">
        <v>74818</v>
      </c>
      <c r="K26" s="104">
        <v>95.84</v>
      </c>
      <c r="M26" s="107">
        <v>36545</v>
      </c>
      <c r="N26" s="107">
        <v>36152</v>
      </c>
      <c r="O26" s="111">
        <v>98.92</v>
      </c>
      <c r="Q26" s="103">
        <v>45074</v>
      </c>
      <c r="R26" s="103">
        <v>44858</v>
      </c>
      <c r="S26" s="104">
        <v>99.52</v>
      </c>
      <c r="T26" s="87" t="s">
        <v>44</v>
      </c>
      <c r="U26" s="90" t="s">
        <v>45</v>
      </c>
      <c r="V26" s="20"/>
    </row>
    <row r="27" spans="1:22" ht="12.95">
      <c r="A27" s="193">
        <f t="shared" si="0"/>
        <v>15</v>
      </c>
      <c r="B27" s="194" t="s">
        <v>76</v>
      </c>
      <c r="C27" s="196" t="s">
        <v>77</v>
      </c>
      <c r="D27" s="8" t="s">
        <v>78</v>
      </c>
      <c r="E27" s="107">
        <v>119792</v>
      </c>
      <c r="F27" s="107">
        <v>117958</v>
      </c>
      <c r="G27" s="115">
        <v>98.47</v>
      </c>
      <c r="H27" s="91"/>
      <c r="I27" s="103">
        <v>128085</v>
      </c>
      <c r="J27" s="103">
        <v>125304</v>
      </c>
      <c r="K27" s="104">
        <v>97.83</v>
      </c>
      <c r="M27" s="107">
        <v>29549</v>
      </c>
      <c r="N27" s="107">
        <v>27881</v>
      </c>
      <c r="O27" s="111">
        <v>94.36</v>
      </c>
      <c r="Q27" s="103">
        <v>49922</v>
      </c>
      <c r="R27" s="103">
        <v>48514</v>
      </c>
      <c r="S27" s="104">
        <v>97.18</v>
      </c>
      <c r="T27" s="87" t="s">
        <v>79</v>
      </c>
      <c r="U27" s="90" t="s">
        <v>80</v>
      </c>
      <c r="V27" s="20"/>
    </row>
    <row r="28" spans="1:22" ht="12.95">
      <c r="A28" s="193">
        <f t="shared" si="0"/>
        <v>16</v>
      </c>
      <c r="B28" s="194" t="s">
        <v>81</v>
      </c>
      <c r="C28" s="196" t="s">
        <v>82</v>
      </c>
      <c r="D28" s="8" t="s">
        <v>78</v>
      </c>
      <c r="E28" s="107">
        <v>115413</v>
      </c>
      <c r="F28" s="107">
        <v>111627</v>
      </c>
      <c r="G28" s="115">
        <v>96.72</v>
      </c>
      <c r="H28" s="91"/>
      <c r="I28" s="103">
        <v>123560</v>
      </c>
      <c r="J28" s="103">
        <v>119917</v>
      </c>
      <c r="K28" s="104">
        <v>97.05</v>
      </c>
      <c r="M28" s="107">
        <v>44611</v>
      </c>
      <c r="N28" s="107">
        <v>43518</v>
      </c>
      <c r="O28" s="111">
        <v>97.55</v>
      </c>
      <c r="Q28" s="103">
        <v>61400</v>
      </c>
      <c r="R28" s="103">
        <v>59960</v>
      </c>
      <c r="S28" s="104">
        <v>97.65</v>
      </c>
      <c r="T28" s="87" t="s">
        <v>54</v>
      </c>
      <c r="U28" s="90" t="s">
        <v>55</v>
      </c>
      <c r="V28" s="20"/>
    </row>
    <row r="29" spans="1:22" ht="12.95">
      <c r="A29" s="193">
        <f t="shared" si="0"/>
        <v>17</v>
      </c>
      <c r="B29" s="194" t="s">
        <v>83</v>
      </c>
      <c r="C29" s="196" t="s">
        <v>84</v>
      </c>
      <c r="D29" s="8" t="s">
        <v>58</v>
      </c>
      <c r="E29" s="107">
        <v>142541</v>
      </c>
      <c r="F29" s="107">
        <v>135549</v>
      </c>
      <c r="G29" s="115">
        <v>95.09</v>
      </c>
      <c r="H29" s="91"/>
      <c r="I29" s="103">
        <v>154173</v>
      </c>
      <c r="J29" s="103">
        <v>147051</v>
      </c>
      <c r="K29" s="104">
        <v>95.38</v>
      </c>
      <c r="M29" s="107">
        <v>49059</v>
      </c>
      <c r="N29" s="107">
        <v>44558</v>
      </c>
      <c r="O29" s="111">
        <v>90.83</v>
      </c>
      <c r="Q29" s="103">
        <v>68446</v>
      </c>
      <c r="R29" s="103">
        <v>65110</v>
      </c>
      <c r="S29" s="104">
        <v>95.13</v>
      </c>
      <c r="T29" s="87" t="s">
        <v>59</v>
      </c>
      <c r="U29" s="90" t="s">
        <v>60</v>
      </c>
      <c r="V29" s="20"/>
    </row>
    <row r="30" spans="1:22" ht="12.95">
      <c r="A30" s="193">
        <f t="shared" si="0"/>
        <v>18</v>
      </c>
      <c r="B30" s="194" t="s">
        <v>85</v>
      </c>
      <c r="C30" s="196" t="s">
        <v>86</v>
      </c>
      <c r="D30" s="8" t="s">
        <v>65</v>
      </c>
      <c r="E30" s="107">
        <v>425716</v>
      </c>
      <c r="F30" s="107">
        <v>394302</v>
      </c>
      <c r="G30" s="115">
        <v>92.62</v>
      </c>
      <c r="H30" s="91"/>
      <c r="I30" s="103">
        <v>447705</v>
      </c>
      <c r="J30" s="103">
        <v>415882</v>
      </c>
      <c r="K30" s="104">
        <v>92.89</v>
      </c>
      <c r="M30" s="107">
        <v>263711</v>
      </c>
      <c r="N30" s="107">
        <v>240715</v>
      </c>
      <c r="O30" s="111">
        <v>91.28</v>
      </c>
      <c r="Q30" s="103">
        <v>356958</v>
      </c>
      <c r="R30" s="103">
        <v>341892</v>
      </c>
      <c r="S30" s="104">
        <v>95.78</v>
      </c>
      <c r="T30" s="87" t="s">
        <v>87</v>
      </c>
      <c r="U30" s="90" t="s">
        <v>88</v>
      </c>
      <c r="V30" s="20"/>
    </row>
    <row r="31" spans="1:22" ht="12.95">
      <c r="A31" s="193">
        <f t="shared" si="0"/>
        <v>19</v>
      </c>
      <c r="B31" s="194" t="s">
        <v>89</v>
      </c>
      <c r="C31" s="196" t="s">
        <v>90</v>
      </c>
      <c r="D31" s="8" t="s">
        <v>35</v>
      </c>
      <c r="E31" s="107">
        <v>64538</v>
      </c>
      <c r="F31" s="107">
        <v>63110</v>
      </c>
      <c r="G31" s="115">
        <v>97.79</v>
      </c>
      <c r="H31" s="91"/>
      <c r="I31" s="103">
        <v>68621</v>
      </c>
      <c r="J31" s="103">
        <v>67260</v>
      </c>
      <c r="K31" s="104">
        <v>98.02</v>
      </c>
      <c r="M31" s="107">
        <v>27077</v>
      </c>
      <c r="N31" s="107">
        <v>26627</v>
      </c>
      <c r="O31" s="111">
        <v>98.34</v>
      </c>
      <c r="Q31" s="103">
        <v>46087</v>
      </c>
      <c r="R31" s="103">
        <v>45115</v>
      </c>
      <c r="S31" s="104">
        <v>97.89</v>
      </c>
      <c r="T31" s="87" t="s">
        <v>44</v>
      </c>
      <c r="U31" s="90" t="s">
        <v>45</v>
      </c>
      <c r="V31" s="20"/>
    </row>
    <row r="32" spans="1:22" ht="12.95">
      <c r="A32" s="193">
        <f t="shared" si="0"/>
        <v>20</v>
      </c>
      <c r="B32" s="194" t="s">
        <v>91</v>
      </c>
      <c r="C32" s="196" t="s">
        <v>92</v>
      </c>
      <c r="D32" s="8" t="s">
        <v>78</v>
      </c>
      <c r="E32" s="107">
        <v>64903</v>
      </c>
      <c r="F32" s="107">
        <v>61508</v>
      </c>
      <c r="G32" s="115">
        <v>94.77</v>
      </c>
      <c r="H32" s="91"/>
      <c r="I32" s="103">
        <v>71113</v>
      </c>
      <c r="J32" s="103">
        <v>67386</v>
      </c>
      <c r="K32" s="104">
        <v>94.76</v>
      </c>
      <c r="M32" s="107">
        <v>27781</v>
      </c>
      <c r="N32" s="107">
        <v>26815</v>
      </c>
      <c r="O32" s="111">
        <v>96.52</v>
      </c>
      <c r="Q32" s="103">
        <v>38185</v>
      </c>
      <c r="R32" s="103">
        <v>37324</v>
      </c>
      <c r="S32" s="104">
        <v>97.75</v>
      </c>
      <c r="T32" s="87" t="s">
        <v>40</v>
      </c>
      <c r="U32" s="90" t="s">
        <v>41</v>
      </c>
      <c r="V32" s="20"/>
    </row>
    <row r="33" spans="1:22" ht="12.95">
      <c r="A33" s="193">
        <f t="shared" si="0"/>
        <v>21</v>
      </c>
      <c r="B33" s="194" t="s">
        <v>93</v>
      </c>
      <c r="C33" s="196" t="s">
        <v>94</v>
      </c>
      <c r="D33" s="8" t="s">
        <v>78</v>
      </c>
      <c r="E33" s="107">
        <v>71349</v>
      </c>
      <c r="F33" s="107">
        <v>62613</v>
      </c>
      <c r="G33" s="115">
        <v>87.76</v>
      </c>
      <c r="H33" s="91"/>
      <c r="I33" s="103">
        <v>78703</v>
      </c>
      <c r="J33" s="103">
        <v>69255</v>
      </c>
      <c r="K33" s="104">
        <v>88</v>
      </c>
      <c r="M33" s="107">
        <v>18050</v>
      </c>
      <c r="N33" s="107">
        <v>15482</v>
      </c>
      <c r="O33" s="111">
        <v>85.77</v>
      </c>
      <c r="Q33" s="103">
        <v>31608</v>
      </c>
      <c r="R33" s="103">
        <v>29164</v>
      </c>
      <c r="S33" s="104">
        <v>92.27</v>
      </c>
      <c r="T33" s="87" t="s">
        <v>40</v>
      </c>
      <c r="U33" s="90" t="s">
        <v>41</v>
      </c>
      <c r="V33" s="20"/>
    </row>
    <row r="34" spans="1:22" ht="12.95">
      <c r="A34" s="193">
        <f t="shared" si="0"/>
        <v>22</v>
      </c>
      <c r="B34" s="194" t="s">
        <v>95</v>
      </c>
      <c r="C34" s="196" t="s">
        <v>96</v>
      </c>
      <c r="D34" s="8" t="s">
        <v>35</v>
      </c>
      <c r="E34" s="107">
        <v>43005</v>
      </c>
      <c r="F34" s="107">
        <v>41288</v>
      </c>
      <c r="G34" s="115">
        <v>96.01</v>
      </c>
      <c r="H34" s="91"/>
      <c r="I34" s="103">
        <v>45924</v>
      </c>
      <c r="J34" s="103">
        <v>44376</v>
      </c>
      <c r="K34" s="104">
        <v>96.63</v>
      </c>
      <c r="M34" s="107">
        <v>20911</v>
      </c>
      <c r="N34" s="107">
        <v>20561</v>
      </c>
      <c r="O34" s="111">
        <v>98.33</v>
      </c>
      <c r="Q34" s="103">
        <v>24706</v>
      </c>
      <c r="R34" s="103">
        <v>24276</v>
      </c>
      <c r="S34" s="104">
        <v>98.26</v>
      </c>
      <c r="T34" s="87" t="s">
        <v>44</v>
      </c>
      <c r="U34" s="90" t="s">
        <v>45</v>
      </c>
      <c r="V34" s="20"/>
    </row>
    <row r="35" spans="1:22" ht="12.95">
      <c r="A35" s="193">
        <f t="shared" si="0"/>
        <v>23</v>
      </c>
      <c r="B35" s="194" t="s">
        <v>97</v>
      </c>
      <c r="C35" s="196" t="s">
        <v>98</v>
      </c>
      <c r="D35" s="8" t="s">
        <v>65</v>
      </c>
      <c r="E35" s="107">
        <v>138315</v>
      </c>
      <c r="F35" s="107">
        <v>130799</v>
      </c>
      <c r="G35" s="115">
        <v>94.57</v>
      </c>
      <c r="H35" s="91"/>
      <c r="I35" s="103">
        <v>148410</v>
      </c>
      <c r="J35" s="103">
        <v>139496</v>
      </c>
      <c r="K35" s="104">
        <v>93.99</v>
      </c>
      <c r="M35" s="107">
        <v>51913</v>
      </c>
      <c r="N35" s="107">
        <v>46462</v>
      </c>
      <c r="O35" s="111">
        <v>89.5</v>
      </c>
      <c r="Q35" s="103">
        <v>77725</v>
      </c>
      <c r="R35" s="103">
        <v>72623</v>
      </c>
      <c r="S35" s="104">
        <v>93.44</v>
      </c>
      <c r="T35" s="87" t="s">
        <v>40</v>
      </c>
      <c r="U35" s="90" t="s">
        <v>41</v>
      </c>
      <c r="V35" s="20"/>
    </row>
    <row r="36" spans="1:22" ht="12.95">
      <c r="A36" s="193">
        <f t="shared" si="0"/>
        <v>24</v>
      </c>
      <c r="B36" s="194" t="s">
        <v>99</v>
      </c>
      <c r="C36" s="196" t="s">
        <v>100</v>
      </c>
      <c r="D36" s="8" t="s">
        <v>35</v>
      </c>
      <c r="E36" s="107">
        <v>35928</v>
      </c>
      <c r="F36" s="107">
        <v>33846</v>
      </c>
      <c r="G36" s="115">
        <v>94.21</v>
      </c>
      <c r="H36" s="91"/>
      <c r="I36" s="103">
        <v>38071</v>
      </c>
      <c r="J36" s="103">
        <v>35789</v>
      </c>
      <c r="K36" s="104">
        <v>94.01</v>
      </c>
      <c r="M36" s="107">
        <v>10888</v>
      </c>
      <c r="N36" s="107">
        <v>10518</v>
      </c>
      <c r="O36" s="111">
        <v>96.6</v>
      </c>
      <c r="Q36" s="103">
        <v>17292</v>
      </c>
      <c r="R36" s="103">
        <v>16269</v>
      </c>
      <c r="S36" s="104">
        <v>94.08</v>
      </c>
      <c r="T36" s="87" t="s">
        <v>44</v>
      </c>
      <c r="U36" s="90" t="s">
        <v>45</v>
      </c>
      <c r="V36" s="20"/>
    </row>
    <row r="37" spans="1:22" ht="12.95">
      <c r="A37" s="193">
        <f t="shared" si="0"/>
        <v>25</v>
      </c>
      <c r="B37" s="194" t="s">
        <v>101</v>
      </c>
      <c r="C37" s="196" t="s">
        <v>102</v>
      </c>
      <c r="D37" s="8" t="s">
        <v>78</v>
      </c>
      <c r="E37" s="107">
        <v>261664</v>
      </c>
      <c r="F37" s="107">
        <v>248883</v>
      </c>
      <c r="G37" s="115">
        <v>95.12</v>
      </c>
      <c r="H37" s="105"/>
      <c r="I37" s="103">
        <v>272351</v>
      </c>
      <c r="J37" s="103">
        <v>259616</v>
      </c>
      <c r="K37" s="104">
        <v>95.32</v>
      </c>
      <c r="L37" s="108"/>
      <c r="M37" s="107">
        <v>66852</v>
      </c>
      <c r="N37" s="107">
        <v>60613</v>
      </c>
      <c r="O37" s="111">
        <v>90.67</v>
      </c>
      <c r="Q37" s="103">
        <v>112479</v>
      </c>
      <c r="R37" s="103">
        <v>107810</v>
      </c>
      <c r="S37" s="104">
        <v>95.85</v>
      </c>
      <c r="T37" s="87" t="s">
        <v>79</v>
      </c>
      <c r="U37" s="90" t="s">
        <v>80</v>
      </c>
      <c r="V37" s="20"/>
    </row>
    <row r="38" spans="1:22" ht="12.95">
      <c r="A38" s="193">
        <f t="shared" si="0"/>
        <v>26</v>
      </c>
      <c r="B38" s="194" t="s">
        <v>103</v>
      </c>
      <c r="C38" s="196" t="s">
        <v>104</v>
      </c>
      <c r="D38" s="8" t="s">
        <v>78</v>
      </c>
      <c r="E38" s="107">
        <v>80230</v>
      </c>
      <c r="F38" s="107">
        <v>78552</v>
      </c>
      <c r="G38" s="115">
        <v>97.91</v>
      </c>
      <c r="H38" s="91"/>
      <c r="I38" s="103">
        <v>84895</v>
      </c>
      <c r="J38" s="103">
        <v>82608</v>
      </c>
      <c r="K38" s="104">
        <v>97.31</v>
      </c>
      <c r="M38" s="107">
        <v>52250</v>
      </c>
      <c r="N38" s="107">
        <v>50620</v>
      </c>
      <c r="O38" s="111">
        <v>96.88</v>
      </c>
      <c r="Q38" s="103">
        <v>67952</v>
      </c>
      <c r="R38" s="103">
        <v>65637</v>
      </c>
      <c r="S38" s="104">
        <v>96.59</v>
      </c>
      <c r="T38" s="87" t="s">
        <v>36</v>
      </c>
      <c r="U38" s="90" t="s">
        <v>37</v>
      </c>
      <c r="V38" s="20"/>
    </row>
    <row r="39" spans="1:22" ht="12.95">
      <c r="A39" s="193">
        <f t="shared" si="0"/>
        <v>27</v>
      </c>
      <c r="B39" s="194" t="s">
        <v>105</v>
      </c>
      <c r="C39" s="196" t="s">
        <v>106</v>
      </c>
      <c r="D39" s="8" t="s">
        <v>65</v>
      </c>
      <c r="E39" s="107">
        <v>241549</v>
      </c>
      <c r="F39" s="107">
        <v>227488</v>
      </c>
      <c r="G39" s="115">
        <v>94.18</v>
      </c>
      <c r="H39" s="91"/>
      <c r="I39" s="103">
        <v>258681</v>
      </c>
      <c r="J39" s="103">
        <v>244123</v>
      </c>
      <c r="K39" s="104">
        <v>94.37</v>
      </c>
      <c r="M39" s="107">
        <v>85033</v>
      </c>
      <c r="N39" s="107">
        <v>78502</v>
      </c>
      <c r="O39" s="111">
        <v>92.32</v>
      </c>
      <c r="Q39" s="103">
        <v>117844</v>
      </c>
      <c r="R39" s="103">
        <v>112647</v>
      </c>
      <c r="S39" s="104">
        <v>95.59</v>
      </c>
      <c r="T39" s="87" t="s">
        <v>66</v>
      </c>
      <c r="U39" s="90" t="s">
        <v>67</v>
      </c>
      <c r="V39" s="20"/>
    </row>
    <row r="40" spans="1:22" ht="12.95">
      <c r="A40" s="193">
        <f t="shared" si="0"/>
        <v>28</v>
      </c>
      <c r="B40" s="194" t="s">
        <v>107</v>
      </c>
      <c r="C40" s="196" t="s">
        <v>108</v>
      </c>
      <c r="D40" s="8" t="s">
        <v>35</v>
      </c>
      <c r="E40" s="107">
        <v>97927</v>
      </c>
      <c r="F40" s="107">
        <v>94644</v>
      </c>
      <c r="G40" s="115">
        <v>96.65</v>
      </c>
      <c r="H40" s="91"/>
      <c r="I40" s="103">
        <v>102585</v>
      </c>
      <c r="J40" s="103">
        <v>99913</v>
      </c>
      <c r="K40" s="104">
        <v>97.4</v>
      </c>
      <c r="M40" s="107">
        <v>26476</v>
      </c>
      <c r="N40" s="107">
        <v>25344</v>
      </c>
      <c r="O40" s="111">
        <v>95.72</v>
      </c>
      <c r="Q40" s="103">
        <v>37914</v>
      </c>
      <c r="R40" s="103">
        <v>37406</v>
      </c>
      <c r="S40" s="104">
        <v>98.66</v>
      </c>
      <c r="T40" s="87" t="s">
        <v>54</v>
      </c>
      <c r="U40" s="90" t="s">
        <v>55</v>
      </c>
      <c r="V40" s="20"/>
    </row>
    <row r="41" spans="1:22" ht="12.95">
      <c r="A41" s="193">
        <f t="shared" si="0"/>
        <v>29</v>
      </c>
      <c r="B41" s="194" t="s">
        <v>109</v>
      </c>
      <c r="C41" s="196" t="s">
        <v>110</v>
      </c>
      <c r="D41" s="8" t="s">
        <v>35</v>
      </c>
      <c r="E41" s="107">
        <v>82170</v>
      </c>
      <c r="F41" s="107">
        <v>79949</v>
      </c>
      <c r="G41" s="115">
        <v>97.3</v>
      </c>
      <c r="H41" s="91"/>
      <c r="I41" s="103">
        <v>87700</v>
      </c>
      <c r="J41" s="103">
        <v>85574</v>
      </c>
      <c r="K41" s="104">
        <v>97.58</v>
      </c>
      <c r="M41" s="107">
        <v>22122</v>
      </c>
      <c r="N41" s="107">
        <v>21354</v>
      </c>
      <c r="O41" s="111">
        <v>96.53</v>
      </c>
      <c r="Q41" s="103">
        <v>30440</v>
      </c>
      <c r="R41" s="103">
        <v>29949</v>
      </c>
      <c r="S41" s="104">
        <v>98.39</v>
      </c>
      <c r="T41" s="87" t="s">
        <v>54</v>
      </c>
      <c r="U41" s="90" t="s">
        <v>55</v>
      </c>
      <c r="V41" s="20"/>
    </row>
    <row r="42" spans="1:22" ht="12.95">
      <c r="A42" s="193">
        <f t="shared" si="0"/>
        <v>30</v>
      </c>
      <c r="B42" s="194" t="s">
        <v>111</v>
      </c>
      <c r="C42" s="196" t="s">
        <v>112</v>
      </c>
      <c r="D42" s="8" t="s">
        <v>58</v>
      </c>
      <c r="E42" s="107">
        <v>158592</v>
      </c>
      <c r="F42" s="107">
        <v>145799</v>
      </c>
      <c r="G42" s="115">
        <v>91.93</v>
      </c>
      <c r="H42" s="91"/>
      <c r="I42" s="103">
        <v>173703</v>
      </c>
      <c r="J42" s="103">
        <v>160065</v>
      </c>
      <c r="K42" s="104">
        <v>92.15</v>
      </c>
      <c r="M42" s="107">
        <v>72573</v>
      </c>
      <c r="N42" s="107">
        <v>63319</v>
      </c>
      <c r="O42" s="111">
        <v>87.25</v>
      </c>
      <c r="Q42" s="103">
        <v>101998</v>
      </c>
      <c r="R42" s="103">
        <v>93078</v>
      </c>
      <c r="S42" s="104">
        <v>91.25</v>
      </c>
      <c r="T42" s="87" t="s">
        <v>59</v>
      </c>
      <c r="U42" s="90" t="s">
        <v>60</v>
      </c>
      <c r="V42" s="20"/>
    </row>
    <row r="43" spans="1:22" ht="12.95">
      <c r="A43" s="193">
        <f t="shared" si="0"/>
        <v>31</v>
      </c>
      <c r="B43" s="194" t="s">
        <v>113</v>
      </c>
      <c r="C43" s="196" t="s">
        <v>114</v>
      </c>
      <c r="D43" s="8" t="s">
        <v>35</v>
      </c>
      <c r="E43" s="107">
        <v>60094</v>
      </c>
      <c r="F43" s="107">
        <v>58274</v>
      </c>
      <c r="G43" s="115">
        <v>96.97</v>
      </c>
      <c r="H43" s="91"/>
      <c r="I43" s="103">
        <v>61745</v>
      </c>
      <c r="J43" s="103">
        <v>60255</v>
      </c>
      <c r="K43" s="104">
        <v>97.59</v>
      </c>
      <c r="M43" s="107">
        <v>14812</v>
      </c>
      <c r="N43" s="107">
        <v>13876</v>
      </c>
      <c r="O43" s="111">
        <v>93.68</v>
      </c>
      <c r="Q43" s="103">
        <v>20476</v>
      </c>
      <c r="R43" s="103">
        <v>19786</v>
      </c>
      <c r="S43" s="104">
        <v>96.63</v>
      </c>
      <c r="T43" s="87" t="s">
        <v>54</v>
      </c>
      <c r="U43" s="90" t="s">
        <v>55</v>
      </c>
      <c r="V43" s="20"/>
    </row>
    <row r="44" spans="1:22" ht="12.95">
      <c r="A44" s="193">
        <f t="shared" si="0"/>
        <v>32</v>
      </c>
      <c r="B44" s="194" t="s">
        <v>115</v>
      </c>
      <c r="C44" s="196" t="s">
        <v>116</v>
      </c>
      <c r="D44" s="8" t="s">
        <v>78</v>
      </c>
      <c r="E44" s="107">
        <v>174284</v>
      </c>
      <c r="F44" s="107">
        <v>165471</v>
      </c>
      <c r="G44" s="115">
        <v>94.94</v>
      </c>
      <c r="H44" s="91"/>
      <c r="I44" s="103">
        <v>186972</v>
      </c>
      <c r="J44" s="103">
        <v>178510</v>
      </c>
      <c r="K44" s="104">
        <v>95.47</v>
      </c>
      <c r="M44" s="107">
        <v>52940</v>
      </c>
      <c r="N44" s="107">
        <v>44996</v>
      </c>
      <c r="O44" s="111">
        <v>84.99</v>
      </c>
      <c r="Q44" s="103">
        <v>87322</v>
      </c>
      <c r="R44" s="103">
        <v>81657</v>
      </c>
      <c r="S44" s="104">
        <v>93.51</v>
      </c>
      <c r="T44" s="87" t="s">
        <v>36</v>
      </c>
      <c r="U44" s="90" t="s">
        <v>37</v>
      </c>
      <c r="V44" s="20"/>
    </row>
    <row r="45" spans="1:22" ht="12.95">
      <c r="A45" s="193">
        <f t="shared" si="0"/>
        <v>33</v>
      </c>
      <c r="B45" s="194" t="s">
        <v>117</v>
      </c>
      <c r="C45" s="196" t="s">
        <v>118</v>
      </c>
      <c r="D45" s="8" t="s">
        <v>78</v>
      </c>
      <c r="E45" s="107">
        <v>265174</v>
      </c>
      <c r="F45" s="107">
        <v>252438</v>
      </c>
      <c r="G45" s="115">
        <v>95.2</v>
      </c>
      <c r="H45" s="91"/>
      <c r="I45" s="103">
        <v>283972</v>
      </c>
      <c r="J45" s="103">
        <v>263143</v>
      </c>
      <c r="K45" s="104">
        <v>92.67</v>
      </c>
      <c r="M45" s="107">
        <v>148453</v>
      </c>
      <c r="N45" s="107">
        <v>136927</v>
      </c>
      <c r="O45" s="111">
        <v>92.24</v>
      </c>
      <c r="Q45" s="103">
        <v>201535</v>
      </c>
      <c r="R45" s="103">
        <v>183907</v>
      </c>
      <c r="S45" s="104">
        <v>91.25</v>
      </c>
      <c r="T45" s="87" t="s">
        <v>79</v>
      </c>
      <c r="U45" s="90" t="s">
        <v>80</v>
      </c>
      <c r="V45" s="20"/>
    </row>
    <row r="46" spans="1:22" ht="12.95">
      <c r="A46" s="193">
        <f t="shared" si="0"/>
        <v>34</v>
      </c>
      <c r="B46" s="194" t="s">
        <v>119</v>
      </c>
      <c r="C46" s="196" t="s">
        <v>120</v>
      </c>
      <c r="D46" s="8" t="s">
        <v>35</v>
      </c>
      <c r="E46" s="107">
        <v>87401</v>
      </c>
      <c r="F46" s="107">
        <v>86349</v>
      </c>
      <c r="G46" s="115">
        <v>98.8</v>
      </c>
      <c r="H46" s="91"/>
      <c r="I46" s="103">
        <v>93006</v>
      </c>
      <c r="J46" s="103">
        <v>91914</v>
      </c>
      <c r="K46" s="104">
        <v>98.83</v>
      </c>
      <c r="M46" s="107">
        <v>17958</v>
      </c>
      <c r="N46" s="107">
        <v>17366</v>
      </c>
      <c r="O46" s="111">
        <v>96.7</v>
      </c>
      <c r="Q46" s="103">
        <v>24737</v>
      </c>
      <c r="R46" s="103">
        <v>24592</v>
      </c>
      <c r="S46" s="104">
        <v>99.41</v>
      </c>
      <c r="T46" s="87" t="s">
        <v>54</v>
      </c>
      <c r="U46" s="90" t="s">
        <v>55</v>
      </c>
      <c r="V46" s="20"/>
    </row>
    <row r="47" spans="1:22" ht="12.95">
      <c r="A47" s="193">
        <f t="shared" si="0"/>
        <v>35</v>
      </c>
      <c r="B47" s="194" t="s">
        <v>121</v>
      </c>
      <c r="C47" s="196" t="s">
        <v>122</v>
      </c>
      <c r="D47" s="8" t="s">
        <v>58</v>
      </c>
      <c r="E47" s="107">
        <v>217882</v>
      </c>
      <c r="F47" s="107">
        <v>210330</v>
      </c>
      <c r="G47" s="115">
        <v>96.53</v>
      </c>
      <c r="H47" s="91"/>
      <c r="I47" s="103">
        <v>233416</v>
      </c>
      <c r="J47" s="103">
        <v>226151</v>
      </c>
      <c r="K47" s="104">
        <v>96.89</v>
      </c>
      <c r="M47" s="107">
        <v>39223</v>
      </c>
      <c r="N47" s="107">
        <v>36098</v>
      </c>
      <c r="O47" s="111">
        <v>92.03</v>
      </c>
      <c r="Q47" s="103">
        <v>73164</v>
      </c>
      <c r="R47" s="103">
        <v>69879</v>
      </c>
      <c r="S47" s="104">
        <v>95.51</v>
      </c>
      <c r="T47" s="87" t="s">
        <v>59</v>
      </c>
      <c r="U47" s="90" t="s">
        <v>60</v>
      </c>
      <c r="V47" s="20"/>
    </row>
    <row r="48" spans="1:22" ht="12.95">
      <c r="A48" s="193">
        <f t="shared" si="0"/>
        <v>36</v>
      </c>
      <c r="B48" s="194" t="s">
        <v>123</v>
      </c>
      <c r="C48" s="196" t="s">
        <v>124</v>
      </c>
      <c r="D48" s="8" t="s">
        <v>35</v>
      </c>
      <c r="E48" s="107">
        <v>70008</v>
      </c>
      <c r="F48" s="107">
        <v>68659</v>
      </c>
      <c r="G48" s="115">
        <v>98.07</v>
      </c>
      <c r="H48" s="91"/>
      <c r="I48" s="103">
        <v>72824</v>
      </c>
      <c r="J48" s="103">
        <v>71342</v>
      </c>
      <c r="K48" s="104">
        <v>97.96</v>
      </c>
      <c r="M48" s="107">
        <v>15624</v>
      </c>
      <c r="N48" s="107">
        <v>14407</v>
      </c>
      <c r="O48" s="111">
        <v>92.21</v>
      </c>
      <c r="Q48" s="103">
        <v>21951</v>
      </c>
      <c r="R48" s="103">
        <v>20870</v>
      </c>
      <c r="S48" s="104">
        <v>95.08</v>
      </c>
      <c r="T48" s="87" t="s">
        <v>87</v>
      </c>
      <c r="U48" s="90" t="s">
        <v>88</v>
      </c>
      <c r="V48" s="20"/>
    </row>
    <row r="49" spans="1:22" ht="12.95">
      <c r="A49" s="193">
        <f t="shared" si="0"/>
        <v>37</v>
      </c>
      <c r="B49" s="194" t="s">
        <v>125</v>
      </c>
      <c r="C49" s="196" t="s">
        <v>126</v>
      </c>
      <c r="D49" s="8" t="s">
        <v>35</v>
      </c>
      <c r="E49" s="107">
        <v>62498</v>
      </c>
      <c r="F49" s="107">
        <v>60387</v>
      </c>
      <c r="G49" s="115">
        <v>96.62</v>
      </c>
      <c r="H49" s="91"/>
      <c r="I49" s="103">
        <v>66438</v>
      </c>
      <c r="J49" s="103">
        <v>64227</v>
      </c>
      <c r="K49" s="104">
        <v>96.67</v>
      </c>
      <c r="M49" s="107">
        <v>24271</v>
      </c>
      <c r="N49" s="107">
        <v>23559</v>
      </c>
      <c r="O49" s="111">
        <v>97.07</v>
      </c>
      <c r="Q49" s="103">
        <v>33864</v>
      </c>
      <c r="R49" s="103">
        <v>32997</v>
      </c>
      <c r="S49" s="104">
        <v>97.44</v>
      </c>
      <c r="T49" s="87" t="s">
        <v>54</v>
      </c>
      <c r="U49" s="90" t="s">
        <v>55</v>
      </c>
      <c r="V49" s="20"/>
    </row>
    <row r="50" spans="1:22" ht="12.95">
      <c r="A50" s="193">
        <f t="shared" si="0"/>
        <v>38</v>
      </c>
      <c r="B50" s="194" t="s">
        <v>127</v>
      </c>
      <c r="C50" s="196" t="s">
        <v>128</v>
      </c>
      <c r="D50" s="8" t="s">
        <v>35</v>
      </c>
      <c r="E50" s="107">
        <v>68979</v>
      </c>
      <c r="F50" s="107">
        <v>66929</v>
      </c>
      <c r="G50" s="115">
        <v>97.03</v>
      </c>
      <c r="H50" s="91"/>
      <c r="I50" s="103">
        <v>72677</v>
      </c>
      <c r="J50" s="103">
        <v>70474</v>
      </c>
      <c r="K50" s="104">
        <v>96.97</v>
      </c>
      <c r="M50" s="107">
        <v>11048</v>
      </c>
      <c r="N50" s="107">
        <v>10668</v>
      </c>
      <c r="O50" s="111">
        <v>96.56</v>
      </c>
      <c r="Q50" s="103">
        <v>24162</v>
      </c>
      <c r="R50" s="103">
        <v>23538</v>
      </c>
      <c r="S50" s="104">
        <v>97.42</v>
      </c>
      <c r="T50" s="87" t="s">
        <v>44</v>
      </c>
      <c r="U50" s="90" t="s">
        <v>45</v>
      </c>
      <c r="V50" s="20"/>
    </row>
    <row r="51" spans="1:22" ht="12.95">
      <c r="A51" s="193">
        <f t="shared" si="0"/>
        <v>39</v>
      </c>
      <c r="B51" s="194" t="s">
        <v>129</v>
      </c>
      <c r="C51" s="196" t="s">
        <v>130</v>
      </c>
      <c r="D51" s="8" t="s">
        <v>78</v>
      </c>
      <c r="E51" s="107">
        <v>422843</v>
      </c>
      <c r="F51" s="107">
        <v>414875</v>
      </c>
      <c r="G51" s="115">
        <v>98.12</v>
      </c>
      <c r="H51" s="91"/>
      <c r="I51" s="103">
        <v>447594</v>
      </c>
      <c r="J51" s="103">
        <v>436546</v>
      </c>
      <c r="K51" s="104">
        <v>97.53</v>
      </c>
      <c r="M51" s="107" t="s">
        <v>131</v>
      </c>
      <c r="N51" s="107" t="s">
        <v>131</v>
      </c>
      <c r="O51" s="111" t="s">
        <v>131</v>
      </c>
      <c r="Q51" s="103">
        <v>152744</v>
      </c>
      <c r="R51" s="103">
        <v>147813</v>
      </c>
      <c r="S51" s="104">
        <v>96.77</v>
      </c>
      <c r="T51" s="87" t="s">
        <v>36</v>
      </c>
      <c r="U51" s="90" t="s">
        <v>37</v>
      </c>
      <c r="V51" s="20"/>
    </row>
    <row r="52" spans="1:22" ht="12.95">
      <c r="A52" s="193">
        <f t="shared" si="0"/>
        <v>40</v>
      </c>
      <c r="B52" s="194" t="s">
        <v>132</v>
      </c>
      <c r="C52" s="196" t="s">
        <v>133</v>
      </c>
      <c r="D52" s="8" t="s">
        <v>35</v>
      </c>
      <c r="E52" s="107">
        <v>46104</v>
      </c>
      <c r="F52" s="107">
        <v>42805</v>
      </c>
      <c r="G52" s="115">
        <v>92.84</v>
      </c>
      <c r="H52" s="91"/>
      <c r="I52" s="103">
        <v>49413</v>
      </c>
      <c r="J52" s="103">
        <v>45849</v>
      </c>
      <c r="K52" s="104">
        <v>92.79</v>
      </c>
      <c r="M52" s="107">
        <v>18026</v>
      </c>
      <c r="N52" s="107">
        <v>16916</v>
      </c>
      <c r="O52" s="111">
        <v>93.84</v>
      </c>
      <c r="Q52" s="103">
        <v>25316</v>
      </c>
      <c r="R52" s="103">
        <v>24426</v>
      </c>
      <c r="S52" s="104">
        <v>96.48</v>
      </c>
      <c r="T52" s="87" t="s">
        <v>40</v>
      </c>
      <c r="U52" s="90" t="s">
        <v>41</v>
      </c>
      <c r="V52" s="20"/>
    </row>
    <row r="53" spans="1:22" ht="12.95">
      <c r="A53" s="193">
        <f t="shared" si="0"/>
        <v>41</v>
      </c>
      <c r="B53" s="194" t="s">
        <v>134</v>
      </c>
      <c r="C53" s="196" t="s">
        <v>135</v>
      </c>
      <c r="D53" s="8" t="s">
        <v>65</v>
      </c>
      <c r="E53" s="107">
        <v>106616</v>
      </c>
      <c r="F53" s="107">
        <v>102365</v>
      </c>
      <c r="G53" s="115">
        <v>96.01</v>
      </c>
      <c r="H53" s="91"/>
      <c r="I53" s="103">
        <v>114405</v>
      </c>
      <c r="J53" s="103">
        <v>109568</v>
      </c>
      <c r="K53" s="104">
        <v>95.77</v>
      </c>
      <c r="M53" s="107">
        <v>26302</v>
      </c>
      <c r="N53" s="107">
        <v>23047</v>
      </c>
      <c r="O53" s="111">
        <v>87.62</v>
      </c>
      <c r="Q53" s="103">
        <v>42301</v>
      </c>
      <c r="R53" s="103">
        <v>39650</v>
      </c>
      <c r="S53" s="104">
        <v>93.73</v>
      </c>
      <c r="T53" s="87" t="s">
        <v>40</v>
      </c>
      <c r="U53" s="90" t="s">
        <v>41</v>
      </c>
      <c r="V53" s="20"/>
    </row>
    <row r="54" spans="1:22" ht="12.95">
      <c r="A54" s="193">
        <f t="shared" si="0"/>
        <v>42</v>
      </c>
      <c r="B54" s="194" t="s">
        <v>136</v>
      </c>
      <c r="C54" s="196" t="s">
        <v>137</v>
      </c>
      <c r="D54" s="8" t="s">
        <v>65</v>
      </c>
      <c r="E54" s="107">
        <v>113340</v>
      </c>
      <c r="F54" s="107">
        <v>108058</v>
      </c>
      <c r="G54" s="115">
        <v>95.34</v>
      </c>
      <c r="H54" s="91"/>
      <c r="I54" s="103">
        <v>121866</v>
      </c>
      <c r="J54" s="103">
        <v>116592</v>
      </c>
      <c r="K54" s="104">
        <v>95.67</v>
      </c>
      <c r="M54" s="107">
        <v>37200</v>
      </c>
      <c r="N54" s="107">
        <v>34689</v>
      </c>
      <c r="O54" s="111">
        <v>93.25</v>
      </c>
      <c r="Q54" s="103">
        <v>50479</v>
      </c>
      <c r="R54" s="103">
        <v>48944</v>
      </c>
      <c r="S54" s="104">
        <v>96.96</v>
      </c>
      <c r="T54" s="87" t="s">
        <v>66</v>
      </c>
      <c r="U54" s="90" t="s">
        <v>67</v>
      </c>
      <c r="V54" s="20"/>
    </row>
    <row r="55" spans="1:22" ht="12.95">
      <c r="A55" s="193">
        <f t="shared" si="0"/>
        <v>43</v>
      </c>
      <c r="B55" s="194" t="s">
        <v>138</v>
      </c>
      <c r="C55" s="196" t="s">
        <v>139</v>
      </c>
      <c r="D55" s="8" t="s">
        <v>35</v>
      </c>
      <c r="E55" s="107">
        <v>81903</v>
      </c>
      <c r="F55" s="107">
        <v>79188</v>
      </c>
      <c r="G55" s="115">
        <v>96.69</v>
      </c>
      <c r="H55" s="91"/>
      <c r="I55" s="103">
        <v>85976</v>
      </c>
      <c r="J55" s="103">
        <v>83598</v>
      </c>
      <c r="K55" s="104">
        <v>97.23</v>
      </c>
      <c r="M55" s="107">
        <v>65169</v>
      </c>
      <c r="N55" s="107">
        <v>64084</v>
      </c>
      <c r="O55" s="111">
        <v>98.34</v>
      </c>
      <c r="Q55" s="103">
        <v>94106</v>
      </c>
      <c r="R55" s="103">
        <v>91488</v>
      </c>
      <c r="S55" s="104">
        <v>97.22</v>
      </c>
      <c r="T55" s="87" t="s">
        <v>54</v>
      </c>
      <c r="U55" s="90" t="s">
        <v>55</v>
      </c>
      <c r="V55" s="20"/>
    </row>
    <row r="56" spans="1:22" ht="12.95">
      <c r="A56" s="193">
        <f t="shared" si="0"/>
        <v>44</v>
      </c>
      <c r="B56" s="194" t="s">
        <v>140</v>
      </c>
      <c r="C56" s="196" t="s">
        <v>141</v>
      </c>
      <c r="D56" s="8" t="s">
        <v>142</v>
      </c>
      <c r="E56" s="107">
        <v>151289</v>
      </c>
      <c r="F56" s="107">
        <v>137669</v>
      </c>
      <c r="G56" s="115">
        <v>91</v>
      </c>
      <c r="H56" s="91"/>
      <c r="I56" s="103">
        <v>159376</v>
      </c>
      <c r="J56" s="103">
        <v>150051</v>
      </c>
      <c r="K56" s="104">
        <v>94.15</v>
      </c>
      <c r="M56" s="107">
        <v>477448</v>
      </c>
      <c r="N56" s="107">
        <v>441383</v>
      </c>
      <c r="O56" s="111">
        <v>92.45</v>
      </c>
      <c r="Q56" s="103">
        <v>543971</v>
      </c>
      <c r="R56" s="103">
        <v>523800</v>
      </c>
      <c r="S56" s="104">
        <v>96.29</v>
      </c>
      <c r="T56" s="87" t="s">
        <v>59</v>
      </c>
      <c r="U56" s="90" t="s">
        <v>60</v>
      </c>
      <c r="V56" s="20"/>
    </row>
    <row r="57" spans="1:22" ht="12.95">
      <c r="A57" s="193">
        <f t="shared" si="0"/>
        <v>45</v>
      </c>
      <c r="B57" s="194" t="s">
        <v>143</v>
      </c>
      <c r="C57" s="196" t="s">
        <v>144</v>
      </c>
      <c r="D57" s="8" t="s">
        <v>35</v>
      </c>
      <c r="E57" s="107">
        <v>53835</v>
      </c>
      <c r="F57" s="107">
        <v>51641</v>
      </c>
      <c r="G57" s="115">
        <v>95.92</v>
      </c>
      <c r="H57" s="91"/>
      <c r="I57" s="103">
        <v>57526</v>
      </c>
      <c r="J57" s="103">
        <v>55341</v>
      </c>
      <c r="K57" s="104">
        <v>96.2</v>
      </c>
      <c r="M57" s="107">
        <v>20036</v>
      </c>
      <c r="N57" s="107">
        <v>19151</v>
      </c>
      <c r="O57" s="111">
        <v>95.58</v>
      </c>
      <c r="Q57" s="103">
        <v>32102</v>
      </c>
      <c r="R57" s="103">
        <v>31203</v>
      </c>
      <c r="S57" s="104">
        <v>97.2</v>
      </c>
      <c r="T57" s="87" t="s">
        <v>87</v>
      </c>
      <c r="U57" s="90" t="s">
        <v>88</v>
      </c>
      <c r="V57" s="20"/>
    </row>
    <row r="58" spans="1:22" ht="12.95">
      <c r="A58" s="193">
        <f t="shared" si="0"/>
        <v>46</v>
      </c>
      <c r="B58" s="194" t="s">
        <v>145</v>
      </c>
      <c r="C58" s="196" t="s">
        <v>146</v>
      </c>
      <c r="D58" s="8" t="s">
        <v>35</v>
      </c>
      <c r="E58" s="107">
        <v>94390</v>
      </c>
      <c r="F58" s="107">
        <v>91808</v>
      </c>
      <c r="G58" s="115">
        <v>97.26</v>
      </c>
      <c r="H58" s="91"/>
      <c r="I58" s="103">
        <v>100788</v>
      </c>
      <c r="J58" s="103">
        <v>98216</v>
      </c>
      <c r="K58" s="104">
        <v>97.45</v>
      </c>
      <c r="M58" s="107">
        <v>21612</v>
      </c>
      <c r="N58" s="107">
        <v>20289</v>
      </c>
      <c r="O58" s="111">
        <v>93.88</v>
      </c>
      <c r="Q58" s="103">
        <v>42128</v>
      </c>
      <c r="R58" s="103">
        <v>40461</v>
      </c>
      <c r="S58" s="104">
        <v>96.04</v>
      </c>
      <c r="T58" s="87" t="s">
        <v>36</v>
      </c>
      <c r="U58" s="90" t="s">
        <v>37</v>
      </c>
      <c r="V58" s="20"/>
    </row>
    <row r="59" spans="1:22" ht="12.95">
      <c r="A59" s="193">
        <f t="shared" si="0"/>
        <v>47</v>
      </c>
      <c r="B59" s="194" t="s">
        <v>147</v>
      </c>
      <c r="C59" s="196" t="s">
        <v>148</v>
      </c>
      <c r="D59" s="8" t="s">
        <v>35</v>
      </c>
      <c r="E59" s="107">
        <v>66570</v>
      </c>
      <c r="F59" s="107">
        <v>63686</v>
      </c>
      <c r="G59" s="115">
        <v>95.67</v>
      </c>
      <c r="H59" s="91"/>
      <c r="I59" s="103">
        <v>70126</v>
      </c>
      <c r="J59" s="103">
        <v>67722</v>
      </c>
      <c r="K59" s="104">
        <v>96.57</v>
      </c>
      <c r="M59" s="107">
        <v>21598</v>
      </c>
      <c r="N59" s="107">
        <v>20375</v>
      </c>
      <c r="O59" s="111">
        <v>94.34</v>
      </c>
      <c r="Q59" s="103">
        <v>36748</v>
      </c>
      <c r="R59" s="103">
        <v>35973</v>
      </c>
      <c r="S59" s="104">
        <v>97.89</v>
      </c>
      <c r="T59" s="87" t="s">
        <v>40</v>
      </c>
      <c r="U59" s="90" t="s">
        <v>41</v>
      </c>
      <c r="V59" s="20"/>
    </row>
    <row r="60" spans="1:22" ht="12.95">
      <c r="A60" s="193">
        <f t="shared" si="0"/>
        <v>48</v>
      </c>
      <c r="B60" s="194" t="s">
        <v>149</v>
      </c>
      <c r="C60" s="196" t="s">
        <v>150</v>
      </c>
      <c r="D60" s="8" t="s">
        <v>35</v>
      </c>
      <c r="E60" s="107">
        <v>58039</v>
      </c>
      <c r="F60" s="107">
        <v>55833</v>
      </c>
      <c r="G60" s="115">
        <v>96.2</v>
      </c>
      <c r="H60" s="91"/>
      <c r="I60" s="103">
        <v>59936</v>
      </c>
      <c r="J60" s="103">
        <v>58262</v>
      </c>
      <c r="K60" s="104">
        <v>97.21</v>
      </c>
      <c r="M60" s="107">
        <v>6246</v>
      </c>
      <c r="N60" s="107">
        <v>5981</v>
      </c>
      <c r="O60" s="111">
        <v>95.76</v>
      </c>
      <c r="Q60" s="103">
        <v>12482</v>
      </c>
      <c r="R60" s="103">
        <v>12017</v>
      </c>
      <c r="S60" s="104">
        <v>96.27</v>
      </c>
      <c r="T60" s="87" t="s">
        <v>54</v>
      </c>
      <c r="U60" s="90" t="s">
        <v>55</v>
      </c>
      <c r="V60" s="20"/>
    </row>
    <row r="61" spans="1:22" ht="12.95">
      <c r="A61" s="193">
        <f t="shared" si="0"/>
        <v>49</v>
      </c>
      <c r="B61" s="194" t="s">
        <v>151</v>
      </c>
      <c r="C61" s="196" t="s">
        <v>152</v>
      </c>
      <c r="D61" s="8" t="s">
        <v>78</v>
      </c>
      <c r="E61" s="107">
        <v>209349</v>
      </c>
      <c r="F61" s="107">
        <v>202883</v>
      </c>
      <c r="G61" s="115">
        <v>96.91</v>
      </c>
      <c r="H61" s="91"/>
      <c r="I61" s="103">
        <v>225897</v>
      </c>
      <c r="J61" s="103">
        <v>219951</v>
      </c>
      <c r="K61" s="104">
        <v>97.37</v>
      </c>
      <c r="M61" s="107">
        <v>58070</v>
      </c>
      <c r="N61" s="107">
        <v>56006</v>
      </c>
      <c r="O61" s="111">
        <v>96.45</v>
      </c>
      <c r="Q61" s="103">
        <v>81926</v>
      </c>
      <c r="R61" s="103">
        <v>79734</v>
      </c>
      <c r="S61" s="104">
        <v>97.32</v>
      </c>
      <c r="T61" s="87" t="s">
        <v>54</v>
      </c>
      <c r="U61" s="90" t="s">
        <v>55</v>
      </c>
      <c r="V61" s="20"/>
    </row>
    <row r="62" spans="1:22" ht="12.95">
      <c r="A62" s="193">
        <f t="shared" si="0"/>
        <v>50</v>
      </c>
      <c r="B62" s="194" t="s">
        <v>153</v>
      </c>
      <c r="C62" s="196" t="s">
        <v>154</v>
      </c>
      <c r="D62" s="8" t="s">
        <v>35</v>
      </c>
      <c r="E62" s="107">
        <v>107334</v>
      </c>
      <c r="F62" s="107">
        <v>104522</v>
      </c>
      <c r="G62" s="115">
        <v>97.38</v>
      </c>
      <c r="H62" s="91"/>
      <c r="I62" s="103">
        <v>114731</v>
      </c>
      <c r="J62" s="103">
        <v>111525</v>
      </c>
      <c r="K62" s="104">
        <v>97.21</v>
      </c>
      <c r="M62" s="107">
        <v>30395</v>
      </c>
      <c r="N62" s="107">
        <v>29076</v>
      </c>
      <c r="O62" s="111">
        <v>95.66</v>
      </c>
      <c r="Q62" s="103">
        <v>43596</v>
      </c>
      <c r="R62" s="103">
        <v>42055</v>
      </c>
      <c r="S62" s="104">
        <v>96.47</v>
      </c>
      <c r="T62" s="87" t="s">
        <v>44</v>
      </c>
      <c r="U62" s="90" t="s">
        <v>45</v>
      </c>
      <c r="V62" s="20"/>
    </row>
    <row r="63" spans="1:22" ht="12.95">
      <c r="A63" s="193">
        <f t="shared" si="0"/>
        <v>51</v>
      </c>
      <c r="B63" s="194" t="s">
        <v>155</v>
      </c>
      <c r="C63" s="196" t="s">
        <v>156</v>
      </c>
      <c r="D63" s="8" t="s">
        <v>35</v>
      </c>
      <c r="E63" s="107">
        <v>124202</v>
      </c>
      <c r="F63" s="107">
        <v>119983</v>
      </c>
      <c r="G63" s="115">
        <v>96.6</v>
      </c>
      <c r="H63" s="91"/>
      <c r="I63" s="103">
        <v>128991</v>
      </c>
      <c r="J63" s="103">
        <v>125030</v>
      </c>
      <c r="K63" s="104">
        <v>96.93</v>
      </c>
      <c r="M63" s="107">
        <v>43830</v>
      </c>
      <c r="N63" s="107">
        <v>41619</v>
      </c>
      <c r="O63" s="111">
        <v>94.96</v>
      </c>
      <c r="Q63" s="103">
        <v>68134</v>
      </c>
      <c r="R63" s="103">
        <v>64938</v>
      </c>
      <c r="S63" s="104">
        <v>95.31</v>
      </c>
      <c r="T63" s="87" t="s">
        <v>54</v>
      </c>
      <c r="U63" s="90" t="s">
        <v>55</v>
      </c>
      <c r="V63" s="20"/>
    </row>
    <row r="64" spans="1:22" ht="12.95">
      <c r="A64" s="193">
        <f t="shared" si="0"/>
        <v>52</v>
      </c>
      <c r="B64" s="194" t="s">
        <v>157</v>
      </c>
      <c r="C64" s="196" t="s">
        <v>158</v>
      </c>
      <c r="D64" s="8" t="s">
        <v>35</v>
      </c>
      <c r="E64" s="107">
        <v>77869</v>
      </c>
      <c r="F64" s="107">
        <v>75943</v>
      </c>
      <c r="G64" s="115">
        <v>97.53</v>
      </c>
      <c r="H64" s="91"/>
      <c r="I64" s="103">
        <v>82809</v>
      </c>
      <c r="J64" s="103">
        <v>81409</v>
      </c>
      <c r="K64" s="104">
        <v>98.31</v>
      </c>
      <c r="M64" s="107">
        <v>21913</v>
      </c>
      <c r="N64" s="107">
        <v>19879</v>
      </c>
      <c r="O64" s="111">
        <v>90.72</v>
      </c>
      <c r="Q64" s="103">
        <v>43434</v>
      </c>
      <c r="R64" s="103">
        <v>42318</v>
      </c>
      <c r="S64" s="104">
        <v>97.43</v>
      </c>
      <c r="T64" s="87" t="s">
        <v>79</v>
      </c>
      <c r="U64" s="90" t="s">
        <v>80</v>
      </c>
      <c r="V64" s="20"/>
    </row>
    <row r="65" spans="1:22" ht="12.95">
      <c r="A65" s="193">
        <f t="shared" si="0"/>
        <v>53</v>
      </c>
      <c r="B65" s="194" t="s">
        <v>159</v>
      </c>
      <c r="C65" s="196" t="s">
        <v>160</v>
      </c>
      <c r="D65" s="8" t="s">
        <v>35</v>
      </c>
      <c r="E65" s="107">
        <v>110543</v>
      </c>
      <c r="F65" s="107">
        <v>107731</v>
      </c>
      <c r="G65" s="115">
        <v>97.46</v>
      </c>
      <c r="H65" s="91"/>
      <c r="I65" s="103">
        <v>117680</v>
      </c>
      <c r="J65" s="103">
        <v>115408</v>
      </c>
      <c r="K65" s="104">
        <v>98.07</v>
      </c>
      <c r="M65" s="107">
        <v>46050</v>
      </c>
      <c r="N65" s="107">
        <v>44951</v>
      </c>
      <c r="O65" s="111">
        <v>97.61</v>
      </c>
      <c r="Q65" s="103">
        <v>79638</v>
      </c>
      <c r="R65" s="103">
        <v>77916</v>
      </c>
      <c r="S65" s="104">
        <v>97.84</v>
      </c>
      <c r="T65" s="87" t="s">
        <v>36</v>
      </c>
      <c r="U65" s="90" t="s">
        <v>37</v>
      </c>
      <c r="V65" s="20"/>
    </row>
    <row r="66" spans="1:22" ht="12.95">
      <c r="A66" s="193">
        <f t="shared" si="0"/>
        <v>54</v>
      </c>
      <c r="B66" s="194" t="s">
        <v>161</v>
      </c>
      <c r="C66" s="196" t="s">
        <v>162</v>
      </c>
      <c r="D66" s="8" t="s">
        <v>78</v>
      </c>
      <c r="E66" s="107">
        <v>281035</v>
      </c>
      <c r="F66" s="107">
        <v>273695</v>
      </c>
      <c r="G66" s="115">
        <v>97.39</v>
      </c>
      <c r="H66" s="91"/>
      <c r="I66" s="103">
        <v>303088</v>
      </c>
      <c r="J66" s="103">
        <v>296435</v>
      </c>
      <c r="K66" s="104">
        <v>97.8</v>
      </c>
      <c r="M66" s="107">
        <v>84919</v>
      </c>
      <c r="N66" s="107">
        <v>78458</v>
      </c>
      <c r="O66" s="111">
        <v>92.39</v>
      </c>
      <c r="Q66" s="103">
        <v>123206</v>
      </c>
      <c r="R66" s="103">
        <v>117770</v>
      </c>
      <c r="S66" s="104">
        <v>95.59</v>
      </c>
      <c r="T66" s="87" t="s">
        <v>40</v>
      </c>
      <c r="U66" s="90" t="s">
        <v>41</v>
      </c>
      <c r="V66" s="20"/>
    </row>
    <row r="67" spans="1:22" ht="12.95">
      <c r="A67" s="193">
        <f t="shared" si="0"/>
        <v>55</v>
      </c>
      <c r="B67" s="194" t="s">
        <v>163</v>
      </c>
      <c r="C67" s="196" t="s">
        <v>164</v>
      </c>
      <c r="D67" s="8" t="s">
        <v>78</v>
      </c>
      <c r="E67" s="107">
        <v>235703</v>
      </c>
      <c r="F67" s="107">
        <v>228630</v>
      </c>
      <c r="G67" s="115">
        <v>97</v>
      </c>
      <c r="H67" s="91"/>
      <c r="I67" s="103">
        <v>252199</v>
      </c>
      <c r="J67" s="103">
        <v>244209</v>
      </c>
      <c r="K67" s="104">
        <v>96.83</v>
      </c>
      <c r="M67" s="107">
        <v>85204</v>
      </c>
      <c r="N67" s="107">
        <v>80222</v>
      </c>
      <c r="O67" s="111">
        <v>94.15</v>
      </c>
      <c r="Q67" s="103">
        <v>133144</v>
      </c>
      <c r="R67" s="103">
        <v>130305</v>
      </c>
      <c r="S67" s="104">
        <v>97.87</v>
      </c>
      <c r="T67" s="87" t="s">
        <v>40</v>
      </c>
      <c r="U67" s="90" t="s">
        <v>41</v>
      </c>
      <c r="V67" s="20"/>
    </row>
    <row r="68" spans="1:22" ht="12.95">
      <c r="A68" s="193">
        <f t="shared" si="0"/>
        <v>56</v>
      </c>
      <c r="B68" s="194" t="s">
        <v>165</v>
      </c>
      <c r="C68" s="196" t="s">
        <v>166</v>
      </c>
      <c r="D68" s="8" t="s">
        <v>35</v>
      </c>
      <c r="E68" s="107">
        <v>53309</v>
      </c>
      <c r="F68" s="107">
        <v>50888</v>
      </c>
      <c r="G68" s="115">
        <v>95.46</v>
      </c>
      <c r="H68" s="91"/>
      <c r="I68" s="103">
        <v>56563</v>
      </c>
      <c r="J68" s="103">
        <v>54024</v>
      </c>
      <c r="K68" s="104">
        <v>95.51</v>
      </c>
      <c r="M68" s="107">
        <v>23513</v>
      </c>
      <c r="N68" s="107">
        <v>22270</v>
      </c>
      <c r="O68" s="111">
        <v>94.71</v>
      </c>
      <c r="Q68" s="103">
        <v>33797</v>
      </c>
      <c r="R68" s="103">
        <v>32799</v>
      </c>
      <c r="S68" s="104">
        <v>97.05</v>
      </c>
      <c r="T68" s="87" t="s">
        <v>44</v>
      </c>
      <c r="U68" s="90" t="s">
        <v>45</v>
      </c>
      <c r="V68" s="20"/>
    </row>
    <row r="69" spans="1:22" ht="12.95">
      <c r="A69" s="193">
        <f t="shared" si="0"/>
        <v>57</v>
      </c>
      <c r="B69" s="194" t="s">
        <v>167</v>
      </c>
      <c r="C69" s="196" t="s">
        <v>168</v>
      </c>
      <c r="D69" s="8" t="s">
        <v>35</v>
      </c>
      <c r="E69" s="107">
        <v>100419</v>
      </c>
      <c r="F69" s="107">
        <v>97580</v>
      </c>
      <c r="G69" s="115">
        <v>97.17</v>
      </c>
      <c r="H69" s="91"/>
      <c r="I69" s="103">
        <v>107308</v>
      </c>
      <c r="J69" s="103">
        <v>104932</v>
      </c>
      <c r="K69" s="104">
        <v>97.79</v>
      </c>
      <c r="M69" s="107">
        <v>21082</v>
      </c>
      <c r="N69" s="107">
        <v>20152</v>
      </c>
      <c r="O69" s="111">
        <v>95.59</v>
      </c>
      <c r="Q69" s="103">
        <v>35736</v>
      </c>
      <c r="R69" s="103">
        <v>34706</v>
      </c>
      <c r="S69" s="104">
        <v>97.12</v>
      </c>
      <c r="T69" s="87" t="s">
        <v>36</v>
      </c>
      <c r="U69" s="90" t="s">
        <v>37</v>
      </c>
      <c r="V69" s="20"/>
    </row>
    <row r="70" spans="1:22" ht="12.95">
      <c r="A70" s="193">
        <f t="shared" si="0"/>
        <v>58</v>
      </c>
      <c r="B70" s="194" t="s">
        <v>169</v>
      </c>
      <c r="C70" s="196" t="s">
        <v>170</v>
      </c>
      <c r="D70" s="8" t="s">
        <v>35</v>
      </c>
      <c r="E70" s="107">
        <v>70994</v>
      </c>
      <c r="F70" s="107">
        <v>68851</v>
      </c>
      <c r="G70" s="115">
        <v>96.98</v>
      </c>
      <c r="H70" s="91"/>
      <c r="I70" s="103">
        <v>75471</v>
      </c>
      <c r="J70" s="103">
        <v>73321</v>
      </c>
      <c r="K70" s="104">
        <v>97.15</v>
      </c>
      <c r="M70" s="107">
        <v>14295</v>
      </c>
      <c r="N70" s="107">
        <v>13773</v>
      </c>
      <c r="O70" s="111">
        <v>96.35</v>
      </c>
      <c r="Q70" s="103">
        <v>22283</v>
      </c>
      <c r="R70" s="103">
        <v>21710</v>
      </c>
      <c r="S70" s="104">
        <v>97.43</v>
      </c>
      <c r="T70" s="87" t="s">
        <v>40</v>
      </c>
      <c r="U70" s="90" t="s">
        <v>41</v>
      </c>
      <c r="V70" s="20"/>
    </row>
    <row r="71" spans="1:22" ht="12.95">
      <c r="A71" s="193">
        <f t="shared" si="0"/>
        <v>59</v>
      </c>
      <c r="B71" s="194" t="s">
        <v>171</v>
      </c>
      <c r="C71" s="196" t="s">
        <v>172</v>
      </c>
      <c r="D71" s="8" t="s">
        <v>142</v>
      </c>
      <c r="E71" s="107">
        <v>8740</v>
      </c>
      <c r="F71" s="107">
        <v>8250</v>
      </c>
      <c r="G71" s="115">
        <v>94.39</v>
      </c>
      <c r="H71" s="91"/>
      <c r="I71" s="103">
        <v>9033</v>
      </c>
      <c r="J71" s="103">
        <v>8696</v>
      </c>
      <c r="K71" s="104">
        <v>96.27</v>
      </c>
      <c r="M71" s="107">
        <v>1126227</v>
      </c>
      <c r="N71" s="107">
        <v>1096651</v>
      </c>
      <c r="O71" s="111">
        <v>97.37</v>
      </c>
      <c r="Q71" s="103">
        <v>1203189</v>
      </c>
      <c r="R71" s="103">
        <v>1174667</v>
      </c>
      <c r="S71" s="104">
        <v>97.63</v>
      </c>
      <c r="T71" s="87" t="s">
        <v>59</v>
      </c>
      <c r="U71" s="90" t="s">
        <v>60</v>
      </c>
      <c r="V71" s="20"/>
    </row>
    <row r="72" spans="1:22" ht="12.95">
      <c r="A72" s="193">
        <f t="shared" si="0"/>
        <v>60</v>
      </c>
      <c r="B72" s="194" t="s">
        <v>173</v>
      </c>
      <c r="C72" s="196" t="s">
        <v>174</v>
      </c>
      <c r="D72" s="8" t="s">
        <v>35</v>
      </c>
      <c r="E72" s="107">
        <v>116177</v>
      </c>
      <c r="F72" s="107">
        <v>113645</v>
      </c>
      <c r="G72" s="115">
        <v>97.82</v>
      </c>
      <c r="H72" s="91"/>
      <c r="I72" s="103">
        <v>120709</v>
      </c>
      <c r="J72" s="103">
        <v>118193</v>
      </c>
      <c r="K72" s="104">
        <v>97.92</v>
      </c>
      <c r="M72" s="107">
        <v>33165</v>
      </c>
      <c r="N72" s="107">
        <v>29969</v>
      </c>
      <c r="O72" s="111">
        <v>90.36</v>
      </c>
      <c r="Q72" s="103">
        <v>51522</v>
      </c>
      <c r="R72" s="103">
        <v>49591</v>
      </c>
      <c r="S72" s="104">
        <v>96.25</v>
      </c>
      <c r="T72" s="87" t="s">
        <v>54</v>
      </c>
      <c r="U72" s="90" t="s">
        <v>55</v>
      </c>
      <c r="V72" s="20"/>
    </row>
    <row r="73" spans="1:22" ht="12.95">
      <c r="A73" s="193">
        <f t="shared" si="0"/>
        <v>61</v>
      </c>
      <c r="B73" s="194" t="s">
        <v>175</v>
      </c>
      <c r="C73" s="196" t="s">
        <v>176</v>
      </c>
      <c r="D73" s="8" t="s">
        <v>35</v>
      </c>
      <c r="E73" s="107">
        <v>40887</v>
      </c>
      <c r="F73" s="107">
        <v>39190</v>
      </c>
      <c r="G73" s="115">
        <v>95.85</v>
      </c>
      <c r="H73" s="91"/>
      <c r="I73" s="103">
        <v>42871</v>
      </c>
      <c r="J73" s="103">
        <v>41000</v>
      </c>
      <c r="K73" s="104">
        <v>95.64</v>
      </c>
      <c r="M73" s="107">
        <v>35622</v>
      </c>
      <c r="N73" s="107">
        <v>35107</v>
      </c>
      <c r="O73" s="111">
        <v>98.55</v>
      </c>
      <c r="Q73" s="103">
        <v>37777</v>
      </c>
      <c r="R73" s="103">
        <v>37077</v>
      </c>
      <c r="S73" s="104">
        <v>98.15</v>
      </c>
      <c r="T73" s="88" t="s">
        <v>40</v>
      </c>
      <c r="U73" s="90" t="s">
        <v>41</v>
      </c>
      <c r="V73" s="20"/>
    </row>
    <row r="74" spans="1:22" ht="12.95">
      <c r="A74" s="193">
        <f t="shared" si="0"/>
        <v>62</v>
      </c>
      <c r="B74" s="194" t="s">
        <v>177</v>
      </c>
      <c r="C74" s="196" t="s">
        <v>178</v>
      </c>
      <c r="D74" s="8" t="s">
        <v>35</v>
      </c>
      <c r="E74" s="107">
        <v>36544</v>
      </c>
      <c r="F74" s="107">
        <v>33557</v>
      </c>
      <c r="G74" s="115">
        <v>91.83</v>
      </c>
      <c r="H74" s="91"/>
      <c r="I74" s="107" t="s">
        <v>131</v>
      </c>
      <c r="J74" s="107" t="s">
        <v>131</v>
      </c>
      <c r="K74" s="107" t="s">
        <v>131</v>
      </c>
      <c r="M74" s="107">
        <v>32945</v>
      </c>
      <c r="N74" s="107">
        <v>30604</v>
      </c>
      <c r="O74" s="111">
        <v>92.89</v>
      </c>
      <c r="Q74" s="107" t="s">
        <v>131</v>
      </c>
      <c r="R74" s="107" t="s">
        <v>131</v>
      </c>
      <c r="S74" s="107" t="s">
        <v>131</v>
      </c>
      <c r="T74" s="87" t="s">
        <v>44</v>
      </c>
      <c r="U74" s="90" t="s">
        <v>45</v>
      </c>
      <c r="V74" s="20"/>
    </row>
    <row r="75" spans="1:22" ht="12.95">
      <c r="A75" s="193">
        <f t="shared" si="0"/>
        <v>63</v>
      </c>
      <c r="B75" s="194" t="s">
        <v>179</v>
      </c>
      <c r="C75" s="196" t="s">
        <v>180</v>
      </c>
      <c r="D75" s="8" t="s">
        <v>78</v>
      </c>
      <c r="E75" s="107">
        <v>380570</v>
      </c>
      <c r="F75" s="107">
        <v>368576</v>
      </c>
      <c r="G75" s="115">
        <v>96.85</v>
      </c>
      <c r="H75" s="91"/>
      <c r="I75" s="103">
        <v>409812</v>
      </c>
      <c r="J75" s="103">
        <v>398501</v>
      </c>
      <c r="K75" s="104">
        <v>97.24</v>
      </c>
      <c r="M75" s="107">
        <v>70724</v>
      </c>
      <c r="N75" s="107">
        <v>66679</v>
      </c>
      <c r="O75" s="111">
        <v>94.28</v>
      </c>
      <c r="Q75" s="103">
        <v>121942</v>
      </c>
      <c r="R75" s="103">
        <v>118659</v>
      </c>
      <c r="S75" s="104">
        <v>97.31</v>
      </c>
      <c r="T75" s="87" t="s">
        <v>79</v>
      </c>
      <c r="U75" s="90" t="s">
        <v>80</v>
      </c>
      <c r="V75" s="20"/>
    </row>
    <row r="76" spans="1:22" ht="12.95">
      <c r="A76" s="193">
        <f t="shared" si="0"/>
        <v>64</v>
      </c>
      <c r="B76" s="194" t="s">
        <v>181</v>
      </c>
      <c r="C76" s="196" t="s">
        <v>182</v>
      </c>
      <c r="D76" s="8" t="s">
        <v>35</v>
      </c>
      <c r="E76" s="107">
        <v>75078</v>
      </c>
      <c r="F76" s="107">
        <v>72909</v>
      </c>
      <c r="G76" s="115">
        <v>97.11</v>
      </c>
      <c r="H76" s="91"/>
      <c r="I76" s="103">
        <v>79746</v>
      </c>
      <c r="J76" s="103">
        <v>76616</v>
      </c>
      <c r="K76" s="104">
        <v>96.08</v>
      </c>
      <c r="M76" s="107">
        <v>16085</v>
      </c>
      <c r="N76" s="107">
        <v>14633</v>
      </c>
      <c r="O76" s="111">
        <v>90.97</v>
      </c>
      <c r="Q76" s="103">
        <v>24120</v>
      </c>
      <c r="R76" s="103">
        <v>21973</v>
      </c>
      <c r="S76" s="104">
        <v>91.1</v>
      </c>
      <c r="T76" s="87" t="s">
        <v>79</v>
      </c>
      <c r="U76" s="90" t="s">
        <v>80</v>
      </c>
      <c r="V76" s="20"/>
    </row>
    <row r="77" spans="1:22" ht="12.95">
      <c r="A77" s="193">
        <f t="shared" si="0"/>
        <v>65</v>
      </c>
      <c r="B77" s="194" t="s">
        <v>183</v>
      </c>
      <c r="C77" s="196" t="s">
        <v>184</v>
      </c>
      <c r="D77" s="8" t="s">
        <v>65</v>
      </c>
      <c r="E77" s="107">
        <v>162511</v>
      </c>
      <c r="F77" s="107">
        <v>153327</v>
      </c>
      <c r="G77" s="115">
        <v>94.35</v>
      </c>
      <c r="H77" s="91"/>
      <c r="I77" s="103">
        <v>176961</v>
      </c>
      <c r="J77" s="103">
        <v>166423</v>
      </c>
      <c r="K77" s="104">
        <v>94.05</v>
      </c>
      <c r="M77" s="107">
        <v>80020</v>
      </c>
      <c r="N77" s="107">
        <v>73048</v>
      </c>
      <c r="O77" s="111">
        <v>91.29</v>
      </c>
      <c r="Q77" s="103">
        <v>109113</v>
      </c>
      <c r="R77" s="103">
        <v>104408</v>
      </c>
      <c r="S77" s="104">
        <v>95.69</v>
      </c>
      <c r="T77" s="87" t="s">
        <v>87</v>
      </c>
      <c r="U77" s="90" t="s">
        <v>88</v>
      </c>
      <c r="V77" s="20"/>
    </row>
    <row r="78" spans="1:22" ht="12.95">
      <c r="A78" s="193">
        <f t="shared" si="0"/>
        <v>66</v>
      </c>
      <c r="B78" s="194" t="s">
        <v>185</v>
      </c>
      <c r="C78" s="196" t="s">
        <v>186</v>
      </c>
      <c r="D78" s="8" t="s">
        <v>35</v>
      </c>
      <c r="E78" s="107">
        <v>44406</v>
      </c>
      <c r="F78" s="107">
        <v>43432</v>
      </c>
      <c r="G78" s="115">
        <v>97.81</v>
      </c>
      <c r="H78" s="91"/>
      <c r="I78" s="103">
        <v>46859</v>
      </c>
      <c r="J78" s="103">
        <v>45632</v>
      </c>
      <c r="K78" s="104">
        <v>97.38</v>
      </c>
      <c r="M78" s="107">
        <v>9159</v>
      </c>
      <c r="N78" s="107">
        <v>8803</v>
      </c>
      <c r="O78" s="111">
        <v>96.11</v>
      </c>
      <c r="Q78" s="103">
        <v>12969</v>
      </c>
      <c r="R78" s="103">
        <v>12557</v>
      </c>
      <c r="S78" s="104">
        <v>96.82</v>
      </c>
      <c r="T78" s="87" t="s">
        <v>66</v>
      </c>
      <c r="U78" s="90" t="s">
        <v>67</v>
      </c>
      <c r="V78" s="20"/>
    </row>
    <row r="79" spans="1:22" ht="12.95">
      <c r="A79" s="193">
        <f t="shared" ref="A79:A142" si="1">A78+1</f>
        <v>67</v>
      </c>
      <c r="B79" s="194" t="s">
        <v>187</v>
      </c>
      <c r="C79" s="196" t="s">
        <v>188</v>
      </c>
      <c r="D79" s="8" t="s">
        <v>35</v>
      </c>
      <c r="E79" s="107">
        <v>64918</v>
      </c>
      <c r="F79" s="107">
        <v>62733</v>
      </c>
      <c r="G79" s="115">
        <v>96.63</v>
      </c>
      <c r="H79" s="91"/>
      <c r="I79" s="103">
        <v>68614</v>
      </c>
      <c r="J79" s="103">
        <v>66941</v>
      </c>
      <c r="K79" s="104">
        <v>97.56</v>
      </c>
      <c r="M79" s="107">
        <v>89891</v>
      </c>
      <c r="N79" s="107">
        <v>87198</v>
      </c>
      <c r="O79" s="111">
        <v>97</v>
      </c>
      <c r="Q79" s="103">
        <v>112509</v>
      </c>
      <c r="R79" s="103">
        <v>110528</v>
      </c>
      <c r="S79" s="104">
        <v>98.24</v>
      </c>
      <c r="T79" s="87" t="s">
        <v>36</v>
      </c>
      <c r="U79" s="90" t="s">
        <v>37</v>
      </c>
      <c r="V79" s="20"/>
    </row>
    <row r="80" spans="1:22" ht="12.95">
      <c r="A80" s="193">
        <f t="shared" si="1"/>
        <v>68</v>
      </c>
      <c r="B80" s="194" t="s">
        <v>189</v>
      </c>
      <c r="C80" s="196" t="s">
        <v>190</v>
      </c>
      <c r="D80" s="8" t="s">
        <v>58</v>
      </c>
      <c r="E80" s="107">
        <v>232012</v>
      </c>
      <c r="F80" s="107">
        <v>221825</v>
      </c>
      <c r="G80" s="115">
        <v>95.61</v>
      </c>
      <c r="H80" s="91"/>
      <c r="I80" s="103">
        <v>250921</v>
      </c>
      <c r="J80" s="103">
        <v>240336</v>
      </c>
      <c r="K80" s="104">
        <v>95.78</v>
      </c>
      <c r="M80" s="107">
        <v>67925</v>
      </c>
      <c r="N80" s="107">
        <v>64893</v>
      </c>
      <c r="O80" s="111">
        <v>95.54</v>
      </c>
      <c r="Q80" s="103">
        <v>103264</v>
      </c>
      <c r="R80" s="103">
        <v>102616</v>
      </c>
      <c r="S80" s="104">
        <v>99.37</v>
      </c>
      <c r="T80" s="87" t="s">
        <v>59</v>
      </c>
      <c r="U80" s="90" t="s">
        <v>60</v>
      </c>
      <c r="V80" s="20"/>
    </row>
    <row r="81" spans="1:22" ht="12.95">
      <c r="A81" s="193">
        <f t="shared" si="1"/>
        <v>69</v>
      </c>
      <c r="B81" s="194" t="s">
        <v>191</v>
      </c>
      <c r="C81" s="196" t="s">
        <v>192</v>
      </c>
      <c r="D81" s="8" t="s">
        <v>35</v>
      </c>
      <c r="E81" s="107">
        <v>106878</v>
      </c>
      <c r="F81" s="107">
        <v>103490</v>
      </c>
      <c r="G81" s="115">
        <v>96.83</v>
      </c>
      <c r="H81" s="91"/>
      <c r="I81" s="103">
        <v>112814</v>
      </c>
      <c r="J81" s="103">
        <v>109667</v>
      </c>
      <c r="K81" s="104">
        <v>97.21</v>
      </c>
      <c r="M81" s="107">
        <v>44157</v>
      </c>
      <c r="N81" s="107">
        <v>41286</v>
      </c>
      <c r="O81" s="111">
        <v>93.5</v>
      </c>
      <c r="Q81" s="103">
        <v>59072</v>
      </c>
      <c r="R81" s="103">
        <v>56151</v>
      </c>
      <c r="S81" s="104">
        <v>95.06</v>
      </c>
      <c r="T81" s="87" t="s">
        <v>54</v>
      </c>
      <c r="U81" s="90" t="s">
        <v>55</v>
      </c>
      <c r="V81" s="20"/>
    </row>
    <row r="82" spans="1:22" ht="12.95">
      <c r="A82" s="193">
        <f t="shared" si="1"/>
        <v>70</v>
      </c>
      <c r="B82" s="194" t="s">
        <v>193</v>
      </c>
      <c r="C82" s="196" t="s">
        <v>194</v>
      </c>
      <c r="D82" s="8" t="s">
        <v>78</v>
      </c>
      <c r="E82" s="107">
        <v>61903</v>
      </c>
      <c r="F82" s="107">
        <v>59272</v>
      </c>
      <c r="G82" s="115">
        <v>95.75</v>
      </c>
      <c r="H82" s="91"/>
      <c r="I82" s="103">
        <v>67942</v>
      </c>
      <c r="J82" s="103">
        <v>64456</v>
      </c>
      <c r="K82" s="104">
        <v>94.87</v>
      </c>
      <c r="M82" s="107">
        <v>17589</v>
      </c>
      <c r="N82" s="107">
        <v>17071</v>
      </c>
      <c r="O82" s="111">
        <v>97.05</v>
      </c>
      <c r="Q82" s="103">
        <v>27296</v>
      </c>
      <c r="R82" s="103">
        <v>26772</v>
      </c>
      <c r="S82" s="104">
        <v>98.08</v>
      </c>
      <c r="T82" s="87" t="s">
        <v>195</v>
      </c>
      <c r="U82" s="90" t="s">
        <v>196</v>
      </c>
      <c r="V82" s="20"/>
    </row>
    <row r="83" spans="1:22" ht="12.95">
      <c r="A83" s="193">
        <f t="shared" si="1"/>
        <v>71</v>
      </c>
      <c r="B83" s="194" t="s">
        <v>197</v>
      </c>
      <c r="C83" s="196" t="s">
        <v>198</v>
      </c>
      <c r="D83" s="8" t="s">
        <v>35</v>
      </c>
      <c r="E83" s="107">
        <v>72371</v>
      </c>
      <c r="F83" s="107">
        <v>69400</v>
      </c>
      <c r="G83" s="115">
        <v>95.89</v>
      </c>
      <c r="H83" s="91"/>
      <c r="I83" s="103">
        <v>77382</v>
      </c>
      <c r="J83" s="103">
        <v>74543</v>
      </c>
      <c r="K83" s="104">
        <v>96.33</v>
      </c>
      <c r="M83" s="107">
        <v>36809</v>
      </c>
      <c r="N83" s="107">
        <v>33346</v>
      </c>
      <c r="O83" s="111">
        <v>90.59</v>
      </c>
      <c r="Q83" s="103">
        <v>68944</v>
      </c>
      <c r="R83" s="103">
        <v>64405</v>
      </c>
      <c r="S83" s="104">
        <v>93.42</v>
      </c>
      <c r="T83" s="87" t="s">
        <v>36</v>
      </c>
      <c r="U83" s="90" t="s">
        <v>37</v>
      </c>
      <c r="V83" s="20"/>
    </row>
    <row r="84" spans="1:22" ht="12.95">
      <c r="A84" s="193">
        <f t="shared" si="1"/>
        <v>72</v>
      </c>
      <c r="B84" s="194" t="s">
        <v>199</v>
      </c>
      <c r="C84" s="196" t="s">
        <v>200</v>
      </c>
      <c r="D84" s="8" t="s">
        <v>35</v>
      </c>
      <c r="E84" s="107">
        <v>60745</v>
      </c>
      <c r="F84" s="107">
        <v>57921</v>
      </c>
      <c r="G84" s="115">
        <v>95.35</v>
      </c>
      <c r="H84" s="91"/>
      <c r="I84" s="107" t="s">
        <v>131</v>
      </c>
      <c r="J84" s="107" t="s">
        <v>131</v>
      </c>
      <c r="K84" s="107" t="s">
        <v>131</v>
      </c>
      <c r="M84" s="107">
        <v>43320</v>
      </c>
      <c r="N84" s="107">
        <v>39636</v>
      </c>
      <c r="O84" s="111">
        <v>91.5</v>
      </c>
      <c r="Q84" s="107" t="s">
        <v>131</v>
      </c>
      <c r="R84" s="107" t="s">
        <v>131</v>
      </c>
      <c r="S84" s="107" t="s">
        <v>131</v>
      </c>
      <c r="T84" s="87" t="s">
        <v>44</v>
      </c>
      <c r="U84" s="90" t="s">
        <v>45</v>
      </c>
      <c r="V84" s="20"/>
    </row>
    <row r="85" spans="1:22" ht="12.95">
      <c r="A85" s="193">
        <f t="shared" si="1"/>
        <v>73</v>
      </c>
      <c r="B85" s="194" t="s">
        <v>201</v>
      </c>
      <c r="C85" s="196" t="s">
        <v>202</v>
      </c>
      <c r="D85" s="8" t="s">
        <v>78</v>
      </c>
      <c r="E85" s="107">
        <v>123903</v>
      </c>
      <c r="F85" s="107">
        <v>114297</v>
      </c>
      <c r="G85" s="115">
        <v>92.25</v>
      </c>
      <c r="H85" s="91"/>
      <c r="I85" s="103">
        <v>133228</v>
      </c>
      <c r="J85" s="103">
        <v>123324</v>
      </c>
      <c r="K85" s="104">
        <v>92.57</v>
      </c>
      <c r="M85" s="107">
        <v>52716</v>
      </c>
      <c r="N85" s="107">
        <v>47559</v>
      </c>
      <c r="O85" s="111">
        <v>90.22</v>
      </c>
      <c r="Q85" s="103">
        <v>78198</v>
      </c>
      <c r="R85" s="103">
        <v>75031</v>
      </c>
      <c r="S85" s="104">
        <v>95.95</v>
      </c>
      <c r="T85" s="87" t="s">
        <v>44</v>
      </c>
      <c r="U85" s="90" t="s">
        <v>45</v>
      </c>
      <c r="V85" s="20"/>
    </row>
    <row r="86" spans="1:22" ht="12.95">
      <c r="A86" s="193">
        <f t="shared" si="1"/>
        <v>74</v>
      </c>
      <c r="B86" s="194" t="s">
        <v>203</v>
      </c>
      <c r="C86" s="196" t="s">
        <v>204</v>
      </c>
      <c r="D86" s="8" t="s">
        <v>35</v>
      </c>
      <c r="E86" s="107">
        <v>56857</v>
      </c>
      <c r="F86" s="107">
        <v>55443</v>
      </c>
      <c r="G86" s="115">
        <v>97.51</v>
      </c>
      <c r="H86" s="91"/>
      <c r="I86" s="103">
        <v>59682</v>
      </c>
      <c r="J86" s="103">
        <v>58538</v>
      </c>
      <c r="K86" s="104">
        <v>98.08</v>
      </c>
      <c r="M86" s="107">
        <v>10296</v>
      </c>
      <c r="N86" s="107">
        <v>9489</v>
      </c>
      <c r="O86" s="111">
        <v>92.16</v>
      </c>
      <c r="Q86" s="103">
        <v>14479</v>
      </c>
      <c r="R86" s="103">
        <v>14175</v>
      </c>
      <c r="S86" s="104">
        <v>97.9</v>
      </c>
      <c r="T86" s="87" t="s">
        <v>44</v>
      </c>
      <c r="U86" s="90" t="s">
        <v>45</v>
      </c>
      <c r="V86" s="20"/>
    </row>
    <row r="87" spans="1:22" ht="12.95">
      <c r="A87" s="193">
        <f t="shared" si="1"/>
        <v>75</v>
      </c>
      <c r="B87" s="194" t="s">
        <v>205</v>
      </c>
      <c r="C87" s="196" t="s">
        <v>206</v>
      </c>
      <c r="D87" s="8" t="s">
        <v>65</v>
      </c>
      <c r="E87" s="107">
        <v>142007</v>
      </c>
      <c r="F87" s="107">
        <v>132693</v>
      </c>
      <c r="G87" s="115">
        <v>93.44</v>
      </c>
      <c r="H87" s="91"/>
      <c r="I87" s="103">
        <v>148105</v>
      </c>
      <c r="J87" s="103">
        <v>140043</v>
      </c>
      <c r="K87" s="104">
        <v>94.56</v>
      </c>
      <c r="M87" s="107">
        <v>65977</v>
      </c>
      <c r="N87" s="107">
        <v>61124</v>
      </c>
      <c r="O87" s="111">
        <v>92.64</v>
      </c>
      <c r="Q87" s="103">
        <v>85716</v>
      </c>
      <c r="R87" s="103">
        <v>83064</v>
      </c>
      <c r="S87" s="104">
        <v>96.91</v>
      </c>
      <c r="T87" s="87" t="s">
        <v>66</v>
      </c>
      <c r="U87" s="90" t="s">
        <v>67</v>
      </c>
      <c r="V87" s="20"/>
    </row>
    <row r="88" spans="1:22" ht="12.95">
      <c r="A88" s="193">
        <f t="shared" si="1"/>
        <v>76</v>
      </c>
      <c r="B88" s="194" t="s">
        <v>207</v>
      </c>
      <c r="C88" s="196" t="s">
        <v>208</v>
      </c>
      <c r="D88" s="8" t="s">
        <v>78</v>
      </c>
      <c r="E88" s="107">
        <v>317826</v>
      </c>
      <c r="F88" s="107">
        <v>302420</v>
      </c>
      <c r="G88" s="115">
        <v>95.15</v>
      </c>
      <c r="H88" s="91"/>
      <c r="I88" s="103">
        <v>338879</v>
      </c>
      <c r="J88" s="103">
        <v>325205</v>
      </c>
      <c r="K88" s="104">
        <v>95.96</v>
      </c>
      <c r="M88" s="107">
        <v>52670</v>
      </c>
      <c r="N88" s="107">
        <v>46527</v>
      </c>
      <c r="O88" s="111">
        <v>88.34</v>
      </c>
      <c r="Q88" s="103">
        <v>80274</v>
      </c>
      <c r="R88" s="103">
        <v>74844</v>
      </c>
      <c r="S88" s="104">
        <v>93.24</v>
      </c>
      <c r="T88" s="87" t="s">
        <v>79</v>
      </c>
      <c r="U88" s="90" t="s">
        <v>80</v>
      </c>
      <c r="V88" s="20"/>
    </row>
    <row r="89" spans="1:22" ht="12.95">
      <c r="A89" s="193">
        <f t="shared" si="1"/>
        <v>77</v>
      </c>
      <c r="B89" s="194" t="s">
        <v>209</v>
      </c>
      <c r="C89" s="196" t="s">
        <v>210</v>
      </c>
      <c r="D89" s="8" t="s">
        <v>35</v>
      </c>
      <c r="E89" s="107">
        <v>73411</v>
      </c>
      <c r="F89" s="107">
        <v>71113</v>
      </c>
      <c r="G89" s="115">
        <v>96.87</v>
      </c>
      <c r="H89" s="91"/>
      <c r="I89" s="103">
        <v>78613</v>
      </c>
      <c r="J89" s="103">
        <v>76235</v>
      </c>
      <c r="K89" s="104">
        <v>96.98</v>
      </c>
      <c r="M89" s="107">
        <v>32379</v>
      </c>
      <c r="N89" s="107">
        <v>31451</v>
      </c>
      <c r="O89" s="111">
        <v>97.13</v>
      </c>
      <c r="Q89" s="103">
        <v>40581</v>
      </c>
      <c r="R89" s="103">
        <v>39796</v>
      </c>
      <c r="S89" s="104">
        <v>98.07</v>
      </c>
      <c r="T89" s="87" t="s">
        <v>36</v>
      </c>
      <c r="U89" s="90" t="s">
        <v>37</v>
      </c>
      <c r="V89" s="20"/>
    </row>
    <row r="90" spans="1:22" ht="12.95">
      <c r="A90" s="193">
        <f t="shared" si="1"/>
        <v>78</v>
      </c>
      <c r="B90" s="194" t="s">
        <v>211</v>
      </c>
      <c r="C90" s="196" t="s">
        <v>212</v>
      </c>
      <c r="D90" s="8" t="s">
        <v>65</v>
      </c>
      <c r="E90" s="107">
        <v>146935</v>
      </c>
      <c r="F90" s="107">
        <v>141661</v>
      </c>
      <c r="G90" s="115">
        <v>96.41</v>
      </c>
      <c r="H90" s="91"/>
      <c r="I90" s="103">
        <v>158827</v>
      </c>
      <c r="J90" s="103">
        <v>152504</v>
      </c>
      <c r="K90" s="104">
        <v>96.02</v>
      </c>
      <c r="M90" s="107">
        <v>47411</v>
      </c>
      <c r="N90" s="107">
        <v>44368</v>
      </c>
      <c r="O90" s="111">
        <v>93.58</v>
      </c>
      <c r="Q90" s="103">
        <v>77915</v>
      </c>
      <c r="R90" s="103">
        <v>74743</v>
      </c>
      <c r="S90" s="104">
        <v>95.93</v>
      </c>
      <c r="T90" s="87" t="s">
        <v>87</v>
      </c>
      <c r="U90" s="90" t="s">
        <v>88</v>
      </c>
      <c r="V90" s="20"/>
    </row>
    <row r="91" spans="1:22" ht="12.95">
      <c r="A91" s="193">
        <f t="shared" si="1"/>
        <v>79</v>
      </c>
      <c r="B91" s="194" t="s">
        <v>213</v>
      </c>
      <c r="C91" s="196" t="s">
        <v>214</v>
      </c>
      <c r="D91" s="8" t="s">
        <v>78</v>
      </c>
      <c r="E91" s="107">
        <v>290220</v>
      </c>
      <c r="F91" s="107">
        <v>271994</v>
      </c>
      <c r="G91" s="115">
        <v>93.72</v>
      </c>
      <c r="H91" s="91"/>
      <c r="I91" s="103">
        <v>304039</v>
      </c>
      <c r="J91" s="103">
        <v>290225</v>
      </c>
      <c r="K91" s="104">
        <v>95.46</v>
      </c>
      <c r="M91" s="107">
        <v>75315</v>
      </c>
      <c r="N91" s="107">
        <v>70368</v>
      </c>
      <c r="O91" s="111">
        <v>93.43</v>
      </c>
      <c r="Q91" s="103">
        <v>108432</v>
      </c>
      <c r="R91" s="103">
        <v>106671</v>
      </c>
      <c r="S91" s="104">
        <v>98.38</v>
      </c>
      <c r="T91" s="87" t="s">
        <v>195</v>
      </c>
      <c r="U91" s="90" t="s">
        <v>196</v>
      </c>
      <c r="V91" s="20"/>
    </row>
    <row r="92" spans="1:22" ht="12.95">
      <c r="A92" s="193">
        <f t="shared" si="1"/>
        <v>80</v>
      </c>
      <c r="B92" s="194" t="s">
        <v>215</v>
      </c>
      <c r="C92" s="196" t="s">
        <v>216</v>
      </c>
      <c r="D92" s="8" t="s">
        <v>58</v>
      </c>
      <c r="E92" s="107">
        <v>184844</v>
      </c>
      <c r="F92" s="107">
        <v>176437</v>
      </c>
      <c r="G92" s="115">
        <v>95.45</v>
      </c>
      <c r="H92" s="91"/>
      <c r="I92" s="103">
        <v>200811</v>
      </c>
      <c r="J92" s="103">
        <v>192443</v>
      </c>
      <c r="K92" s="104">
        <v>95.83</v>
      </c>
      <c r="M92" s="107">
        <v>105051</v>
      </c>
      <c r="N92" s="107">
        <v>95142</v>
      </c>
      <c r="O92" s="111">
        <v>90.57</v>
      </c>
      <c r="Q92" s="103">
        <v>129517</v>
      </c>
      <c r="R92" s="103">
        <v>120081</v>
      </c>
      <c r="S92" s="104">
        <v>92.71</v>
      </c>
      <c r="T92" s="87" t="s">
        <v>59</v>
      </c>
      <c r="U92" s="90" t="s">
        <v>60</v>
      </c>
      <c r="V92" s="20"/>
    </row>
    <row r="93" spans="1:22" ht="12.95">
      <c r="A93" s="193">
        <f t="shared" si="1"/>
        <v>81</v>
      </c>
      <c r="B93" s="194" t="s">
        <v>217</v>
      </c>
      <c r="C93" s="196" t="s">
        <v>218</v>
      </c>
      <c r="D93" s="8" t="s">
        <v>35</v>
      </c>
      <c r="E93" s="107">
        <v>57018</v>
      </c>
      <c r="F93" s="107">
        <v>55953</v>
      </c>
      <c r="G93" s="115">
        <v>98.13</v>
      </c>
      <c r="H93" s="91"/>
      <c r="I93" s="103">
        <v>60462</v>
      </c>
      <c r="J93" s="103">
        <v>59463</v>
      </c>
      <c r="K93" s="104">
        <v>98.35</v>
      </c>
      <c r="M93" s="107">
        <v>15533</v>
      </c>
      <c r="N93" s="107">
        <v>15020</v>
      </c>
      <c r="O93" s="111">
        <v>96.7</v>
      </c>
      <c r="Q93" s="103">
        <v>19965</v>
      </c>
      <c r="R93" s="103">
        <v>19266</v>
      </c>
      <c r="S93" s="104">
        <v>96.5</v>
      </c>
      <c r="T93" s="87" t="s">
        <v>54</v>
      </c>
      <c r="U93" s="90" t="s">
        <v>55</v>
      </c>
      <c r="V93" s="20"/>
    </row>
    <row r="94" spans="1:22" ht="12.95">
      <c r="A94" s="193">
        <f t="shared" si="1"/>
        <v>82</v>
      </c>
      <c r="B94" s="194" t="s">
        <v>219</v>
      </c>
      <c r="C94" s="196" t="s">
        <v>220</v>
      </c>
      <c r="D94" s="8" t="s">
        <v>35</v>
      </c>
      <c r="E94" s="107">
        <v>118232</v>
      </c>
      <c r="F94" s="107">
        <v>116694</v>
      </c>
      <c r="G94" s="115">
        <v>98.7</v>
      </c>
      <c r="H94" s="91"/>
      <c r="I94" s="103">
        <v>126747</v>
      </c>
      <c r="J94" s="103">
        <v>125322</v>
      </c>
      <c r="K94" s="104">
        <v>98.88</v>
      </c>
      <c r="M94" s="107">
        <v>18816</v>
      </c>
      <c r="N94" s="107">
        <v>17500</v>
      </c>
      <c r="O94" s="111">
        <v>93.01</v>
      </c>
      <c r="Q94" s="103">
        <v>27482</v>
      </c>
      <c r="R94" s="103">
        <v>26760</v>
      </c>
      <c r="S94" s="104">
        <v>97.37</v>
      </c>
      <c r="T94" s="87" t="s">
        <v>79</v>
      </c>
      <c r="U94" s="90" t="s">
        <v>80</v>
      </c>
      <c r="V94" s="20"/>
    </row>
    <row r="95" spans="1:22" ht="12.95">
      <c r="A95" s="193">
        <f t="shared" si="1"/>
        <v>83</v>
      </c>
      <c r="B95" s="194" t="s">
        <v>221</v>
      </c>
      <c r="C95" s="196" t="s">
        <v>222</v>
      </c>
      <c r="D95" s="8" t="s">
        <v>35</v>
      </c>
      <c r="E95" s="107">
        <v>92198</v>
      </c>
      <c r="F95" s="107">
        <v>90470</v>
      </c>
      <c r="G95" s="115">
        <v>98.13</v>
      </c>
      <c r="H95" s="91"/>
      <c r="I95" s="103">
        <v>97915</v>
      </c>
      <c r="J95" s="103">
        <v>96248</v>
      </c>
      <c r="K95" s="104">
        <v>98.3</v>
      </c>
      <c r="M95" s="107">
        <v>18051</v>
      </c>
      <c r="N95" s="107">
        <v>17299</v>
      </c>
      <c r="O95" s="111">
        <v>95.83</v>
      </c>
      <c r="Q95" s="103">
        <v>26107</v>
      </c>
      <c r="R95" s="103">
        <v>25033</v>
      </c>
      <c r="S95" s="104">
        <v>95.89</v>
      </c>
      <c r="T95" s="87" t="s">
        <v>36</v>
      </c>
      <c r="U95" s="90" t="s">
        <v>37</v>
      </c>
      <c r="V95" s="20"/>
    </row>
    <row r="96" spans="1:22" ht="12.95">
      <c r="A96" s="193">
        <f t="shared" si="1"/>
        <v>84</v>
      </c>
      <c r="B96" s="194" t="s">
        <v>223</v>
      </c>
      <c r="C96" s="196" t="s">
        <v>224</v>
      </c>
      <c r="D96" s="8" t="s">
        <v>35</v>
      </c>
      <c r="E96" s="107">
        <v>115092</v>
      </c>
      <c r="F96" s="107">
        <v>111798</v>
      </c>
      <c r="G96" s="115">
        <v>97.14</v>
      </c>
      <c r="H96" s="91"/>
      <c r="I96" s="103">
        <v>121849</v>
      </c>
      <c r="J96" s="103">
        <v>119466</v>
      </c>
      <c r="K96" s="104">
        <v>98.04</v>
      </c>
      <c r="M96" s="107">
        <v>25391</v>
      </c>
      <c r="N96" s="107">
        <v>24613</v>
      </c>
      <c r="O96" s="111">
        <v>96.94</v>
      </c>
      <c r="Q96" s="103">
        <v>36382</v>
      </c>
      <c r="R96" s="103">
        <v>35270</v>
      </c>
      <c r="S96" s="104">
        <v>96.94</v>
      </c>
      <c r="T96" s="87" t="s">
        <v>54</v>
      </c>
      <c r="U96" s="90" t="s">
        <v>55</v>
      </c>
      <c r="V96" s="20"/>
    </row>
    <row r="97" spans="1:22" ht="12.95">
      <c r="A97" s="193">
        <f t="shared" si="1"/>
        <v>85</v>
      </c>
      <c r="B97" s="194" t="s">
        <v>225</v>
      </c>
      <c r="C97" s="196" t="s">
        <v>226</v>
      </c>
      <c r="D97" s="8" t="s">
        <v>35</v>
      </c>
      <c r="E97" s="107">
        <v>80614</v>
      </c>
      <c r="F97" s="107">
        <v>77683</v>
      </c>
      <c r="G97" s="115">
        <v>96.36</v>
      </c>
      <c r="H97" s="91"/>
      <c r="I97" s="103">
        <v>85450</v>
      </c>
      <c r="J97" s="103">
        <v>82274</v>
      </c>
      <c r="K97" s="104">
        <v>96.28</v>
      </c>
      <c r="M97" s="107">
        <v>15710</v>
      </c>
      <c r="N97" s="107">
        <v>14752</v>
      </c>
      <c r="O97" s="111">
        <v>93.9</v>
      </c>
      <c r="Q97" s="103">
        <v>26848</v>
      </c>
      <c r="R97" s="103">
        <v>25556</v>
      </c>
      <c r="S97" s="104">
        <v>95.19</v>
      </c>
      <c r="T97" s="87" t="s">
        <v>44</v>
      </c>
      <c r="U97" s="90" t="s">
        <v>45</v>
      </c>
      <c r="V97" s="20"/>
    </row>
    <row r="98" spans="1:22" ht="12.95">
      <c r="A98" s="193">
        <f t="shared" si="1"/>
        <v>86</v>
      </c>
      <c r="B98" s="194" t="s">
        <v>227</v>
      </c>
      <c r="C98" s="196" t="s">
        <v>228</v>
      </c>
      <c r="D98" s="8" t="s">
        <v>35</v>
      </c>
      <c r="E98" s="107">
        <v>60560</v>
      </c>
      <c r="F98" s="107">
        <v>58221</v>
      </c>
      <c r="G98" s="115">
        <v>96.14</v>
      </c>
      <c r="H98" s="91"/>
      <c r="I98" s="107" t="s">
        <v>131</v>
      </c>
      <c r="J98" s="107" t="s">
        <v>131</v>
      </c>
      <c r="K98" s="107" t="s">
        <v>131</v>
      </c>
      <c r="M98" s="107">
        <v>24251</v>
      </c>
      <c r="N98" s="107">
        <v>22678</v>
      </c>
      <c r="O98" s="111">
        <v>93.51</v>
      </c>
      <c r="Q98" s="107" t="s">
        <v>131</v>
      </c>
      <c r="R98" s="107" t="s">
        <v>131</v>
      </c>
      <c r="S98" s="107" t="s">
        <v>131</v>
      </c>
      <c r="T98" s="87" t="s">
        <v>44</v>
      </c>
      <c r="U98" s="90" t="s">
        <v>45</v>
      </c>
      <c r="V98" s="20"/>
    </row>
    <row r="99" spans="1:22" ht="12.95">
      <c r="A99" s="193">
        <f t="shared" si="1"/>
        <v>87</v>
      </c>
      <c r="B99" s="194" t="s">
        <v>229</v>
      </c>
      <c r="C99" s="196" t="s">
        <v>230</v>
      </c>
      <c r="D99" s="8" t="s">
        <v>78</v>
      </c>
      <c r="E99" s="107">
        <v>222514</v>
      </c>
      <c r="F99" s="107">
        <v>216627</v>
      </c>
      <c r="G99" s="115">
        <v>97.35</v>
      </c>
      <c r="H99" s="91"/>
      <c r="I99" s="103">
        <v>235274</v>
      </c>
      <c r="J99" s="103">
        <v>229061</v>
      </c>
      <c r="K99" s="104">
        <v>97.36</v>
      </c>
      <c r="M99" s="107">
        <v>78603</v>
      </c>
      <c r="N99" s="107">
        <v>74906</v>
      </c>
      <c r="O99" s="111">
        <v>95.3</v>
      </c>
      <c r="Q99" s="103">
        <v>98883</v>
      </c>
      <c r="R99" s="103">
        <v>95622</v>
      </c>
      <c r="S99" s="104">
        <v>96.7</v>
      </c>
      <c r="T99" s="87" t="s">
        <v>66</v>
      </c>
      <c r="U99" s="90" t="s">
        <v>67</v>
      </c>
      <c r="V99" s="20"/>
    </row>
    <row r="100" spans="1:22" ht="12.95">
      <c r="A100" s="193">
        <f t="shared" si="1"/>
        <v>88</v>
      </c>
      <c r="B100" s="194" t="s">
        <v>231</v>
      </c>
      <c r="C100" s="196" t="s">
        <v>232</v>
      </c>
      <c r="D100" s="8" t="s">
        <v>35</v>
      </c>
      <c r="E100" s="107">
        <v>69529</v>
      </c>
      <c r="F100" s="107">
        <v>67456</v>
      </c>
      <c r="G100" s="115">
        <v>97.02</v>
      </c>
      <c r="H100" s="91"/>
      <c r="I100" s="103">
        <v>75258</v>
      </c>
      <c r="J100" s="103">
        <v>72976</v>
      </c>
      <c r="K100" s="104">
        <v>96.97</v>
      </c>
      <c r="M100" s="107">
        <v>39916</v>
      </c>
      <c r="N100" s="107">
        <v>37955</v>
      </c>
      <c r="O100" s="111">
        <v>95.09</v>
      </c>
      <c r="Q100" s="103">
        <v>52825</v>
      </c>
      <c r="R100" s="103">
        <v>52122</v>
      </c>
      <c r="S100" s="104">
        <v>98.67</v>
      </c>
      <c r="T100" s="87" t="s">
        <v>87</v>
      </c>
      <c r="U100" s="90" t="s">
        <v>88</v>
      </c>
      <c r="V100" s="20"/>
    </row>
    <row r="101" spans="1:22" ht="12.95">
      <c r="A101" s="193">
        <f t="shared" si="1"/>
        <v>89</v>
      </c>
      <c r="B101" s="194" t="s">
        <v>233</v>
      </c>
      <c r="C101" s="196" t="s">
        <v>234</v>
      </c>
      <c r="D101" s="8" t="s">
        <v>35</v>
      </c>
      <c r="E101" s="107">
        <v>158606</v>
      </c>
      <c r="F101" s="107">
        <v>154724</v>
      </c>
      <c r="G101" s="115">
        <v>97.55</v>
      </c>
      <c r="H101" s="91"/>
      <c r="I101" s="103">
        <v>168247</v>
      </c>
      <c r="J101" s="103">
        <v>164659</v>
      </c>
      <c r="K101" s="104">
        <v>97.87</v>
      </c>
      <c r="M101" s="107">
        <v>68194</v>
      </c>
      <c r="N101" s="107">
        <v>66260</v>
      </c>
      <c r="O101" s="111">
        <v>97.16</v>
      </c>
      <c r="Q101" s="103">
        <v>85690</v>
      </c>
      <c r="R101" s="103">
        <v>84179</v>
      </c>
      <c r="S101" s="104">
        <v>98.24</v>
      </c>
      <c r="T101" s="87" t="s">
        <v>54</v>
      </c>
      <c r="U101" s="90" t="s">
        <v>55</v>
      </c>
      <c r="V101" s="20"/>
    </row>
    <row r="102" spans="1:22" ht="12.95">
      <c r="A102" s="193">
        <f t="shared" si="1"/>
        <v>90</v>
      </c>
      <c r="B102" s="194" t="s">
        <v>235</v>
      </c>
      <c r="C102" s="196" t="s">
        <v>236</v>
      </c>
      <c r="D102" s="8" t="s">
        <v>35</v>
      </c>
      <c r="E102" s="107">
        <v>71211</v>
      </c>
      <c r="F102" s="107">
        <v>68287</v>
      </c>
      <c r="G102" s="115">
        <v>95.89</v>
      </c>
      <c r="H102" s="91"/>
      <c r="I102" s="103">
        <v>74886</v>
      </c>
      <c r="J102" s="103">
        <v>72101</v>
      </c>
      <c r="K102" s="104">
        <v>96.28</v>
      </c>
      <c r="M102" s="107">
        <v>12370</v>
      </c>
      <c r="N102" s="107">
        <v>11713</v>
      </c>
      <c r="O102" s="111">
        <v>94.69</v>
      </c>
      <c r="Q102" s="103">
        <v>27284</v>
      </c>
      <c r="R102" s="103">
        <v>26306</v>
      </c>
      <c r="S102" s="104">
        <v>96.42</v>
      </c>
      <c r="T102" s="87" t="s">
        <v>36</v>
      </c>
      <c r="U102" s="90" t="s">
        <v>37</v>
      </c>
      <c r="V102" s="20"/>
    </row>
    <row r="103" spans="1:22" ht="12.95">
      <c r="A103" s="193">
        <f t="shared" si="1"/>
        <v>91</v>
      </c>
      <c r="B103" s="194" t="s">
        <v>237</v>
      </c>
      <c r="C103" s="196" t="s">
        <v>238</v>
      </c>
      <c r="D103" s="8" t="s">
        <v>35</v>
      </c>
      <c r="E103" s="107">
        <v>85474</v>
      </c>
      <c r="F103" s="107">
        <v>82301</v>
      </c>
      <c r="G103" s="115">
        <v>96.29</v>
      </c>
      <c r="H103" s="91"/>
      <c r="I103" s="103">
        <v>90781</v>
      </c>
      <c r="J103" s="103">
        <v>87984</v>
      </c>
      <c r="K103" s="104">
        <v>96.92</v>
      </c>
      <c r="M103" s="107">
        <v>34723</v>
      </c>
      <c r="N103" s="107">
        <v>31490</v>
      </c>
      <c r="O103" s="111">
        <v>90.69</v>
      </c>
      <c r="Q103" s="103">
        <v>48070</v>
      </c>
      <c r="R103" s="103">
        <v>47086</v>
      </c>
      <c r="S103" s="104">
        <v>97.95</v>
      </c>
      <c r="T103" s="87" t="s">
        <v>36</v>
      </c>
      <c r="U103" s="90" t="s">
        <v>37</v>
      </c>
      <c r="V103" s="20"/>
    </row>
    <row r="104" spans="1:22" ht="12.95">
      <c r="A104" s="193">
        <f t="shared" si="1"/>
        <v>92</v>
      </c>
      <c r="B104" s="194" t="s">
        <v>239</v>
      </c>
      <c r="C104" s="196" t="s">
        <v>240</v>
      </c>
      <c r="D104" s="8" t="s">
        <v>35</v>
      </c>
      <c r="E104" s="107">
        <v>40118</v>
      </c>
      <c r="F104" s="107">
        <v>39190</v>
      </c>
      <c r="G104" s="115">
        <v>97.69</v>
      </c>
      <c r="H104" s="91"/>
      <c r="I104" s="103">
        <v>42182</v>
      </c>
      <c r="J104" s="103">
        <v>41446</v>
      </c>
      <c r="K104" s="104">
        <v>98.26</v>
      </c>
      <c r="M104" s="107">
        <v>8088</v>
      </c>
      <c r="N104" s="107">
        <v>7580</v>
      </c>
      <c r="O104" s="111">
        <v>93.72</v>
      </c>
      <c r="Q104" s="103">
        <v>16761</v>
      </c>
      <c r="R104" s="103">
        <v>16342</v>
      </c>
      <c r="S104" s="104">
        <v>97.5</v>
      </c>
      <c r="T104" s="87" t="s">
        <v>40</v>
      </c>
      <c r="U104" s="90" t="s">
        <v>41</v>
      </c>
      <c r="V104" s="20"/>
    </row>
    <row r="105" spans="1:22" ht="12.95">
      <c r="A105" s="193">
        <f t="shared" si="1"/>
        <v>93</v>
      </c>
      <c r="B105" s="194" t="s">
        <v>241</v>
      </c>
      <c r="C105" s="196" t="s">
        <v>242</v>
      </c>
      <c r="D105" s="8" t="s">
        <v>35</v>
      </c>
      <c r="E105" s="107">
        <v>130973</v>
      </c>
      <c r="F105" s="107">
        <v>128932</v>
      </c>
      <c r="G105" s="115">
        <v>98.44</v>
      </c>
      <c r="H105" s="91"/>
      <c r="I105" s="103">
        <v>136044</v>
      </c>
      <c r="J105" s="103">
        <v>134109</v>
      </c>
      <c r="K105" s="104">
        <v>98.58</v>
      </c>
      <c r="M105" s="107">
        <v>34933</v>
      </c>
      <c r="N105" s="107">
        <v>33056</v>
      </c>
      <c r="O105" s="111">
        <v>94.63</v>
      </c>
      <c r="Q105" s="103">
        <v>49928</v>
      </c>
      <c r="R105" s="103">
        <v>48119</v>
      </c>
      <c r="S105" s="104">
        <v>96.38</v>
      </c>
      <c r="T105" s="87" t="s">
        <v>36</v>
      </c>
      <c r="U105" s="90" t="s">
        <v>37</v>
      </c>
      <c r="V105" s="20"/>
    </row>
    <row r="106" spans="1:22" ht="12.95">
      <c r="A106" s="193">
        <f t="shared" si="1"/>
        <v>94</v>
      </c>
      <c r="B106" s="194" t="s">
        <v>243</v>
      </c>
      <c r="C106" s="196" t="s">
        <v>244</v>
      </c>
      <c r="D106" s="8" t="s">
        <v>58</v>
      </c>
      <c r="E106" s="107">
        <v>160766</v>
      </c>
      <c r="F106" s="107">
        <v>151109</v>
      </c>
      <c r="G106" s="115">
        <v>93.99</v>
      </c>
      <c r="H106" s="91"/>
      <c r="I106" s="103">
        <v>176101</v>
      </c>
      <c r="J106" s="103">
        <v>165068</v>
      </c>
      <c r="K106" s="104">
        <v>93.73</v>
      </c>
      <c r="M106" s="107">
        <v>75958</v>
      </c>
      <c r="N106" s="107">
        <v>65565</v>
      </c>
      <c r="O106" s="111">
        <v>86.32</v>
      </c>
      <c r="Q106" s="103">
        <v>101736</v>
      </c>
      <c r="R106" s="103">
        <v>92468</v>
      </c>
      <c r="S106" s="104">
        <v>90.89</v>
      </c>
      <c r="T106" s="87" t="s">
        <v>59</v>
      </c>
      <c r="U106" s="90" t="s">
        <v>60</v>
      </c>
      <c r="V106" s="20"/>
    </row>
    <row r="107" spans="1:22" ht="12.95">
      <c r="A107" s="193">
        <f t="shared" si="1"/>
        <v>95</v>
      </c>
      <c r="B107" s="194" t="s">
        <v>245</v>
      </c>
      <c r="C107" s="196" t="s">
        <v>246</v>
      </c>
      <c r="D107" s="8" t="s">
        <v>35</v>
      </c>
      <c r="E107" s="107">
        <v>100002</v>
      </c>
      <c r="F107" s="107">
        <v>95401</v>
      </c>
      <c r="G107" s="115">
        <v>95.4</v>
      </c>
      <c r="H107" s="91"/>
      <c r="I107" s="103">
        <v>102681</v>
      </c>
      <c r="J107" s="103">
        <v>99044</v>
      </c>
      <c r="K107" s="104">
        <v>96.46</v>
      </c>
      <c r="M107" s="107">
        <v>20257</v>
      </c>
      <c r="N107" s="107">
        <v>18329</v>
      </c>
      <c r="O107" s="111">
        <v>90.48</v>
      </c>
      <c r="Q107" s="103">
        <v>30018</v>
      </c>
      <c r="R107" s="103">
        <v>28476</v>
      </c>
      <c r="S107" s="104">
        <v>94.86</v>
      </c>
      <c r="T107" s="87" t="s">
        <v>54</v>
      </c>
      <c r="U107" s="90" t="s">
        <v>55</v>
      </c>
      <c r="V107" s="20"/>
    </row>
    <row r="108" spans="1:22" ht="12.95">
      <c r="A108" s="193">
        <f t="shared" si="1"/>
        <v>96</v>
      </c>
      <c r="B108" s="194" t="s">
        <v>247</v>
      </c>
      <c r="C108" s="196" t="s">
        <v>248</v>
      </c>
      <c r="D108" s="8" t="s">
        <v>35</v>
      </c>
      <c r="E108" s="107">
        <v>65914</v>
      </c>
      <c r="F108" s="107">
        <v>64627</v>
      </c>
      <c r="G108" s="115">
        <v>98.05</v>
      </c>
      <c r="H108" s="91"/>
      <c r="I108" s="103">
        <v>68554</v>
      </c>
      <c r="J108" s="103">
        <v>67539</v>
      </c>
      <c r="K108" s="104">
        <v>98.52</v>
      </c>
      <c r="M108" s="107">
        <v>10718</v>
      </c>
      <c r="N108" s="107">
        <v>10413</v>
      </c>
      <c r="O108" s="111">
        <v>97.15</v>
      </c>
      <c r="Q108" s="103">
        <v>19668</v>
      </c>
      <c r="R108" s="103">
        <v>19424</v>
      </c>
      <c r="S108" s="104">
        <v>98.76</v>
      </c>
      <c r="T108" s="87" t="s">
        <v>36</v>
      </c>
      <c r="U108" s="90" t="s">
        <v>37</v>
      </c>
      <c r="V108" s="20"/>
    </row>
    <row r="109" spans="1:22" ht="12.95">
      <c r="A109" s="193">
        <f t="shared" si="1"/>
        <v>97</v>
      </c>
      <c r="B109" s="194" t="s">
        <v>249</v>
      </c>
      <c r="C109" s="196" t="s">
        <v>250</v>
      </c>
      <c r="D109" s="8" t="s">
        <v>35</v>
      </c>
      <c r="E109" s="107">
        <v>62366</v>
      </c>
      <c r="F109" s="107">
        <v>59023</v>
      </c>
      <c r="G109" s="115">
        <v>94.64</v>
      </c>
      <c r="H109" s="91"/>
      <c r="I109" s="103">
        <v>64901</v>
      </c>
      <c r="J109" s="103">
        <v>61472</v>
      </c>
      <c r="K109" s="104">
        <v>94.72</v>
      </c>
      <c r="M109" s="107">
        <v>15149</v>
      </c>
      <c r="N109" s="107">
        <v>13295</v>
      </c>
      <c r="O109" s="111">
        <v>87.76</v>
      </c>
      <c r="Q109" s="103">
        <v>21515</v>
      </c>
      <c r="R109" s="103">
        <v>20524</v>
      </c>
      <c r="S109" s="104">
        <v>95.39</v>
      </c>
      <c r="T109" s="87" t="s">
        <v>44</v>
      </c>
      <c r="U109" s="90" t="s">
        <v>45</v>
      </c>
      <c r="V109" s="20"/>
    </row>
    <row r="110" spans="1:22" ht="12.95">
      <c r="A110" s="193">
        <f t="shared" si="1"/>
        <v>98</v>
      </c>
      <c r="B110" s="194" t="s">
        <v>251</v>
      </c>
      <c r="C110" s="196" t="s">
        <v>252</v>
      </c>
      <c r="D110" s="8" t="s">
        <v>35</v>
      </c>
      <c r="E110" s="107">
        <v>71545</v>
      </c>
      <c r="F110" s="107">
        <v>68738</v>
      </c>
      <c r="G110" s="115">
        <v>96.08</v>
      </c>
      <c r="H110" s="91"/>
      <c r="I110" s="103">
        <v>76883</v>
      </c>
      <c r="J110" s="103">
        <v>74209</v>
      </c>
      <c r="K110" s="104">
        <v>96.52</v>
      </c>
      <c r="M110" s="107">
        <v>38486</v>
      </c>
      <c r="N110" s="107">
        <v>36884</v>
      </c>
      <c r="O110" s="111">
        <v>95.84</v>
      </c>
      <c r="Q110" s="103">
        <v>58968</v>
      </c>
      <c r="R110" s="103">
        <v>57946</v>
      </c>
      <c r="S110" s="104">
        <v>98.27</v>
      </c>
      <c r="T110" s="87" t="s">
        <v>79</v>
      </c>
      <c r="U110" s="90" t="s">
        <v>80</v>
      </c>
      <c r="V110" s="20"/>
    </row>
    <row r="111" spans="1:22" ht="12.95">
      <c r="A111" s="193">
        <f t="shared" si="1"/>
        <v>99</v>
      </c>
      <c r="B111" s="194" t="s">
        <v>253</v>
      </c>
      <c r="C111" s="196" t="s">
        <v>254</v>
      </c>
      <c r="D111" s="8" t="s">
        <v>35</v>
      </c>
      <c r="E111" s="107">
        <v>75363</v>
      </c>
      <c r="F111" s="107">
        <v>74134</v>
      </c>
      <c r="G111" s="115">
        <v>98.37</v>
      </c>
      <c r="H111" s="91"/>
      <c r="I111" s="103">
        <v>79853</v>
      </c>
      <c r="J111" s="103">
        <v>78645</v>
      </c>
      <c r="K111" s="104">
        <v>98.49</v>
      </c>
      <c r="M111" s="107">
        <v>25004</v>
      </c>
      <c r="N111" s="107">
        <v>23126</v>
      </c>
      <c r="O111" s="111">
        <v>92.49</v>
      </c>
      <c r="Q111" s="103">
        <v>36888</v>
      </c>
      <c r="R111" s="103">
        <v>36310</v>
      </c>
      <c r="S111" s="104">
        <v>98.43</v>
      </c>
      <c r="T111" s="87" t="s">
        <v>36</v>
      </c>
      <c r="U111" s="90" t="s">
        <v>37</v>
      </c>
      <c r="V111" s="20"/>
    </row>
    <row r="112" spans="1:22" ht="12.95">
      <c r="A112" s="193">
        <f t="shared" si="1"/>
        <v>100</v>
      </c>
      <c r="B112" s="194" t="s">
        <v>255</v>
      </c>
      <c r="C112" s="196" t="s">
        <v>256</v>
      </c>
      <c r="D112" s="8" t="s">
        <v>35</v>
      </c>
      <c r="E112" s="107">
        <v>58633</v>
      </c>
      <c r="F112" s="107">
        <v>56702</v>
      </c>
      <c r="G112" s="115">
        <v>96.71</v>
      </c>
      <c r="H112" s="91"/>
      <c r="I112" s="103">
        <v>62509</v>
      </c>
      <c r="J112" s="103">
        <v>60445</v>
      </c>
      <c r="K112" s="104">
        <v>96.7</v>
      </c>
      <c r="M112" s="107">
        <v>18052</v>
      </c>
      <c r="N112" s="107">
        <v>17552</v>
      </c>
      <c r="O112" s="111">
        <v>97.23</v>
      </c>
      <c r="Q112" s="103">
        <v>24017</v>
      </c>
      <c r="R112" s="103">
        <v>23066</v>
      </c>
      <c r="S112" s="104">
        <v>96.04</v>
      </c>
      <c r="T112" s="87" t="s">
        <v>54</v>
      </c>
      <c r="U112" s="90" t="s">
        <v>55</v>
      </c>
      <c r="V112" s="20"/>
    </row>
    <row r="113" spans="1:22" ht="12.95">
      <c r="A113" s="193">
        <f t="shared" si="1"/>
        <v>101</v>
      </c>
      <c r="B113" s="194" t="s">
        <v>257</v>
      </c>
      <c r="C113" s="196" t="s">
        <v>258</v>
      </c>
      <c r="D113" s="197" t="s">
        <v>35</v>
      </c>
      <c r="E113" s="107">
        <v>75943</v>
      </c>
      <c r="F113" s="107">
        <v>73006</v>
      </c>
      <c r="G113" s="115">
        <v>96.13</v>
      </c>
      <c r="H113" s="91"/>
      <c r="I113" s="103">
        <v>81519</v>
      </c>
      <c r="J113" s="103">
        <v>78504</v>
      </c>
      <c r="K113" s="104">
        <v>96.3</v>
      </c>
      <c r="M113" s="107">
        <v>16074</v>
      </c>
      <c r="N113" s="107">
        <v>15127</v>
      </c>
      <c r="O113" s="111">
        <v>94.11</v>
      </c>
      <c r="Q113" s="103">
        <v>21872</v>
      </c>
      <c r="R113" s="103">
        <v>21174</v>
      </c>
      <c r="S113" s="104">
        <v>96.81</v>
      </c>
      <c r="T113" s="87" t="s">
        <v>36</v>
      </c>
      <c r="U113" s="90" t="s">
        <v>37</v>
      </c>
      <c r="V113" s="20"/>
    </row>
    <row r="114" spans="1:22" ht="12.95">
      <c r="A114" s="193">
        <f t="shared" si="1"/>
        <v>102</v>
      </c>
      <c r="B114" s="194" t="s">
        <v>259</v>
      </c>
      <c r="C114" s="196" t="s">
        <v>260</v>
      </c>
      <c r="D114" s="8" t="s">
        <v>35</v>
      </c>
      <c r="E114" s="107">
        <v>55274</v>
      </c>
      <c r="F114" s="107">
        <v>53687</v>
      </c>
      <c r="G114" s="115">
        <v>97.13</v>
      </c>
      <c r="H114" s="91"/>
      <c r="I114" s="103">
        <v>59486</v>
      </c>
      <c r="J114" s="103">
        <v>57894</v>
      </c>
      <c r="K114" s="104">
        <v>97.32</v>
      </c>
      <c r="M114" s="107">
        <v>9364</v>
      </c>
      <c r="N114" s="107">
        <v>8729</v>
      </c>
      <c r="O114" s="111">
        <v>93.22</v>
      </c>
      <c r="Q114" s="103">
        <v>11114</v>
      </c>
      <c r="R114" s="103">
        <v>10885</v>
      </c>
      <c r="S114" s="104">
        <v>97.94</v>
      </c>
      <c r="T114" s="87" t="s">
        <v>79</v>
      </c>
      <c r="U114" s="90" t="s">
        <v>80</v>
      </c>
      <c r="V114" s="20"/>
    </row>
    <row r="115" spans="1:22" ht="12.95">
      <c r="A115" s="193">
        <f t="shared" si="1"/>
        <v>103</v>
      </c>
      <c r="B115" s="194" t="s">
        <v>261</v>
      </c>
      <c r="C115" s="196" t="s">
        <v>262</v>
      </c>
      <c r="D115" s="8" t="s">
        <v>35</v>
      </c>
      <c r="E115" s="107">
        <v>59455</v>
      </c>
      <c r="F115" s="107">
        <v>56573</v>
      </c>
      <c r="G115" s="115">
        <v>95.15</v>
      </c>
      <c r="H115" s="91"/>
      <c r="I115" s="103">
        <v>63522</v>
      </c>
      <c r="J115" s="103">
        <v>60970</v>
      </c>
      <c r="K115" s="104">
        <v>95.98</v>
      </c>
      <c r="M115" s="107">
        <v>14620</v>
      </c>
      <c r="N115" s="107">
        <v>13620</v>
      </c>
      <c r="O115" s="111">
        <v>93.16</v>
      </c>
      <c r="Q115" s="103">
        <v>19803</v>
      </c>
      <c r="R115" s="103">
        <v>18689</v>
      </c>
      <c r="S115" s="104">
        <v>94.37</v>
      </c>
      <c r="T115" s="87" t="s">
        <v>40</v>
      </c>
      <c r="U115" s="90" t="s">
        <v>41</v>
      </c>
      <c r="V115" s="20"/>
    </row>
    <row r="116" spans="1:22" ht="12.95">
      <c r="A116" s="193">
        <f t="shared" si="1"/>
        <v>104</v>
      </c>
      <c r="B116" s="194" t="s">
        <v>263</v>
      </c>
      <c r="C116" s="196" t="s">
        <v>264</v>
      </c>
      <c r="D116" s="8" t="s">
        <v>65</v>
      </c>
      <c r="E116" s="107">
        <v>105745</v>
      </c>
      <c r="F116" s="107">
        <v>99524</v>
      </c>
      <c r="G116" s="115">
        <v>94.12</v>
      </c>
      <c r="H116" s="91"/>
      <c r="I116" s="103">
        <v>112676</v>
      </c>
      <c r="J116" s="103">
        <v>106493</v>
      </c>
      <c r="K116" s="104">
        <v>94.51</v>
      </c>
      <c r="M116" s="107">
        <v>41373</v>
      </c>
      <c r="N116" s="107">
        <v>36560</v>
      </c>
      <c r="O116" s="111">
        <v>88.37</v>
      </c>
      <c r="Q116" s="103">
        <v>71744</v>
      </c>
      <c r="R116" s="103">
        <v>66992</v>
      </c>
      <c r="S116" s="104">
        <v>93.38</v>
      </c>
      <c r="T116" s="87" t="s">
        <v>195</v>
      </c>
      <c r="U116" s="90" t="s">
        <v>196</v>
      </c>
      <c r="V116" s="20"/>
    </row>
    <row r="117" spans="1:22" ht="12.95">
      <c r="A117" s="193">
        <f t="shared" si="1"/>
        <v>105</v>
      </c>
      <c r="B117" s="194" t="s">
        <v>265</v>
      </c>
      <c r="C117" s="196" t="s">
        <v>266</v>
      </c>
      <c r="D117" s="8" t="s">
        <v>35</v>
      </c>
      <c r="E117" s="107">
        <v>75238</v>
      </c>
      <c r="F117" s="107">
        <v>73782</v>
      </c>
      <c r="G117" s="115">
        <v>98.06</v>
      </c>
      <c r="H117" s="91"/>
      <c r="I117" s="103">
        <v>79377</v>
      </c>
      <c r="J117" s="103">
        <v>77763</v>
      </c>
      <c r="K117" s="104">
        <v>97.97</v>
      </c>
      <c r="M117" s="107">
        <v>11524</v>
      </c>
      <c r="N117" s="107">
        <v>10953</v>
      </c>
      <c r="O117" s="111">
        <v>95.05</v>
      </c>
      <c r="Q117" s="103">
        <v>19673</v>
      </c>
      <c r="R117" s="103">
        <v>19319</v>
      </c>
      <c r="S117" s="104">
        <v>98.2</v>
      </c>
      <c r="T117" s="87" t="s">
        <v>44</v>
      </c>
      <c r="U117" s="90" t="s">
        <v>45</v>
      </c>
      <c r="V117" s="20"/>
    </row>
    <row r="118" spans="1:22" ht="12.95">
      <c r="A118" s="193">
        <f t="shared" si="1"/>
        <v>106</v>
      </c>
      <c r="B118" s="194" t="s">
        <v>267</v>
      </c>
      <c r="C118" s="196" t="s">
        <v>268</v>
      </c>
      <c r="D118" s="8" t="s">
        <v>35</v>
      </c>
      <c r="E118" s="107">
        <v>69290</v>
      </c>
      <c r="F118" s="107">
        <v>66479</v>
      </c>
      <c r="G118" s="115">
        <v>95.94</v>
      </c>
      <c r="H118" s="91"/>
      <c r="I118" s="103">
        <v>73286</v>
      </c>
      <c r="J118" s="103">
        <v>69814</v>
      </c>
      <c r="K118" s="104">
        <v>95.26</v>
      </c>
      <c r="M118" s="107">
        <v>28421</v>
      </c>
      <c r="N118" s="107">
        <v>27300</v>
      </c>
      <c r="O118" s="111">
        <v>96.06</v>
      </c>
      <c r="Q118" s="103">
        <v>46017</v>
      </c>
      <c r="R118" s="103">
        <v>44173</v>
      </c>
      <c r="S118" s="104">
        <v>95.99</v>
      </c>
      <c r="T118" s="87" t="s">
        <v>79</v>
      </c>
      <c r="U118" s="90" t="s">
        <v>80</v>
      </c>
      <c r="V118" s="20"/>
    </row>
    <row r="119" spans="1:22" ht="12.95">
      <c r="A119" s="193">
        <f t="shared" si="1"/>
        <v>107</v>
      </c>
      <c r="B119" s="194" t="s">
        <v>269</v>
      </c>
      <c r="C119" s="196" t="s">
        <v>270</v>
      </c>
      <c r="D119" s="8" t="s">
        <v>35</v>
      </c>
      <c r="E119" s="107">
        <v>48743</v>
      </c>
      <c r="F119" s="107">
        <v>46090</v>
      </c>
      <c r="G119" s="115">
        <v>94.56</v>
      </c>
      <c r="H119" s="91"/>
      <c r="I119" s="107" t="s">
        <v>131</v>
      </c>
      <c r="J119" s="107" t="s">
        <v>131</v>
      </c>
      <c r="K119" s="107" t="s">
        <v>131</v>
      </c>
      <c r="M119" s="107">
        <v>10656</v>
      </c>
      <c r="N119" s="107">
        <v>9881</v>
      </c>
      <c r="O119" s="111">
        <v>92.73</v>
      </c>
      <c r="Q119" s="107" t="s">
        <v>131</v>
      </c>
      <c r="R119" s="107" t="s">
        <v>131</v>
      </c>
      <c r="S119" s="107" t="s">
        <v>131</v>
      </c>
      <c r="T119" s="87" t="s">
        <v>36</v>
      </c>
      <c r="U119" s="90" t="s">
        <v>37</v>
      </c>
      <c r="V119" s="20"/>
    </row>
    <row r="120" spans="1:22" ht="12.95">
      <c r="A120" s="193">
        <f t="shared" si="1"/>
        <v>108</v>
      </c>
      <c r="B120" s="194" t="s">
        <v>271</v>
      </c>
      <c r="C120" s="196" t="s">
        <v>272</v>
      </c>
      <c r="D120" s="8" t="s">
        <v>35</v>
      </c>
      <c r="E120" s="107">
        <v>63103</v>
      </c>
      <c r="F120" s="107">
        <v>59613</v>
      </c>
      <c r="G120" s="115">
        <v>94.47</v>
      </c>
      <c r="H120" s="91"/>
      <c r="I120" s="103">
        <v>67545</v>
      </c>
      <c r="J120" s="103">
        <v>64486</v>
      </c>
      <c r="K120" s="104">
        <v>95.47</v>
      </c>
      <c r="M120" s="107">
        <v>13837</v>
      </c>
      <c r="N120" s="107">
        <v>13357</v>
      </c>
      <c r="O120" s="111">
        <v>96.53</v>
      </c>
      <c r="Q120" s="103">
        <v>21123</v>
      </c>
      <c r="R120" s="103">
        <v>20288</v>
      </c>
      <c r="S120" s="104">
        <v>96.05</v>
      </c>
      <c r="T120" s="87" t="s">
        <v>36</v>
      </c>
      <c r="U120" s="90" t="s">
        <v>37</v>
      </c>
      <c r="V120" s="20"/>
    </row>
    <row r="121" spans="1:22" ht="12.95">
      <c r="A121" s="193">
        <f t="shared" si="1"/>
        <v>109</v>
      </c>
      <c r="B121" s="194" t="s">
        <v>273</v>
      </c>
      <c r="C121" s="196" t="s">
        <v>274</v>
      </c>
      <c r="D121" s="8" t="s">
        <v>35</v>
      </c>
      <c r="E121" s="107">
        <v>53450</v>
      </c>
      <c r="F121" s="107">
        <v>50572</v>
      </c>
      <c r="G121" s="115">
        <v>94.62</v>
      </c>
      <c r="H121" s="91"/>
      <c r="I121" s="103">
        <v>57137</v>
      </c>
      <c r="J121" s="103">
        <v>54863</v>
      </c>
      <c r="K121" s="104">
        <v>96.02</v>
      </c>
      <c r="M121" s="107">
        <v>14642</v>
      </c>
      <c r="N121" s="107">
        <v>13223</v>
      </c>
      <c r="O121" s="111">
        <v>90.31</v>
      </c>
      <c r="Q121" s="103">
        <v>22651</v>
      </c>
      <c r="R121" s="103">
        <v>22207</v>
      </c>
      <c r="S121" s="104">
        <v>98.04</v>
      </c>
      <c r="T121" s="87" t="s">
        <v>54</v>
      </c>
      <c r="U121" s="90" t="s">
        <v>55</v>
      </c>
      <c r="V121" s="20"/>
    </row>
    <row r="122" spans="1:22" ht="12.95">
      <c r="A122" s="193">
        <f t="shared" si="1"/>
        <v>110</v>
      </c>
      <c r="B122" s="194" t="s">
        <v>275</v>
      </c>
      <c r="C122" s="196" t="s">
        <v>276</v>
      </c>
      <c r="D122" s="8" t="s">
        <v>142</v>
      </c>
      <c r="E122" s="107">
        <v>133316</v>
      </c>
      <c r="F122" s="107">
        <v>124085</v>
      </c>
      <c r="G122" s="115">
        <v>93.08</v>
      </c>
      <c r="H122" s="91"/>
      <c r="I122" s="103">
        <v>143592</v>
      </c>
      <c r="J122" s="103">
        <v>134976</v>
      </c>
      <c r="K122" s="104">
        <v>94</v>
      </c>
      <c r="M122" s="107">
        <v>42933</v>
      </c>
      <c r="N122" s="107">
        <v>38781</v>
      </c>
      <c r="O122" s="111">
        <v>90.33</v>
      </c>
      <c r="Q122" s="103">
        <v>79231</v>
      </c>
      <c r="R122" s="103">
        <v>73873</v>
      </c>
      <c r="S122" s="104">
        <v>93.24</v>
      </c>
      <c r="T122" s="87" t="s">
        <v>59</v>
      </c>
      <c r="U122" s="90" t="s">
        <v>60</v>
      </c>
      <c r="V122" s="20"/>
    </row>
    <row r="123" spans="1:22" ht="12.95">
      <c r="A123" s="193">
        <f t="shared" si="1"/>
        <v>111</v>
      </c>
      <c r="B123" s="194" t="s">
        <v>277</v>
      </c>
      <c r="C123" s="196" t="s">
        <v>278</v>
      </c>
      <c r="D123" s="8" t="s">
        <v>35</v>
      </c>
      <c r="E123" s="107">
        <v>115232</v>
      </c>
      <c r="F123" s="107">
        <v>112386</v>
      </c>
      <c r="G123" s="115">
        <v>97.53</v>
      </c>
      <c r="H123" s="91"/>
      <c r="I123" s="103">
        <v>120532</v>
      </c>
      <c r="J123" s="103">
        <v>117551</v>
      </c>
      <c r="K123" s="104">
        <v>97.53</v>
      </c>
      <c r="M123" s="107">
        <v>47447</v>
      </c>
      <c r="N123" s="107">
        <v>45304</v>
      </c>
      <c r="O123" s="111">
        <v>95.48</v>
      </c>
      <c r="Q123" s="103">
        <v>69969</v>
      </c>
      <c r="R123" s="103">
        <v>66820</v>
      </c>
      <c r="S123" s="104">
        <v>95.5</v>
      </c>
      <c r="T123" s="87" t="s">
        <v>36</v>
      </c>
      <c r="U123" s="90" t="s">
        <v>37</v>
      </c>
      <c r="V123" s="20"/>
    </row>
    <row r="124" spans="1:22" ht="12.95">
      <c r="A124" s="193">
        <f t="shared" si="1"/>
        <v>112</v>
      </c>
      <c r="B124" s="194" t="s">
        <v>279</v>
      </c>
      <c r="C124" s="196" t="s">
        <v>280</v>
      </c>
      <c r="D124" s="8" t="s">
        <v>142</v>
      </c>
      <c r="E124" s="107">
        <v>115968</v>
      </c>
      <c r="F124" s="107">
        <v>98165</v>
      </c>
      <c r="G124" s="115">
        <v>84.65</v>
      </c>
      <c r="H124" s="91"/>
      <c r="I124" s="103">
        <v>129390</v>
      </c>
      <c r="J124" s="103">
        <v>82521</v>
      </c>
      <c r="K124" s="104">
        <v>63.78</v>
      </c>
      <c r="M124" s="107">
        <v>116940</v>
      </c>
      <c r="N124" s="107">
        <v>84633</v>
      </c>
      <c r="O124" s="111">
        <v>72.37</v>
      </c>
      <c r="Q124" s="103">
        <v>141115</v>
      </c>
      <c r="R124" s="103">
        <v>83989</v>
      </c>
      <c r="S124" s="104">
        <v>59.52</v>
      </c>
      <c r="T124" s="87" t="s">
        <v>59</v>
      </c>
      <c r="U124" s="90" t="s">
        <v>60</v>
      </c>
      <c r="V124" s="20"/>
    </row>
    <row r="125" spans="1:22" ht="12.95">
      <c r="A125" s="193">
        <f t="shared" si="1"/>
        <v>113</v>
      </c>
      <c r="B125" s="194" t="s">
        <v>281</v>
      </c>
      <c r="C125" s="196" t="s">
        <v>282</v>
      </c>
      <c r="D125" s="8" t="s">
        <v>78</v>
      </c>
      <c r="E125" s="107">
        <v>64268</v>
      </c>
      <c r="F125" s="107">
        <v>60490</v>
      </c>
      <c r="G125" s="115">
        <v>94.12</v>
      </c>
      <c r="H125" s="91"/>
      <c r="I125" s="103">
        <v>69542</v>
      </c>
      <c r="J125" s="103">
        <v>65453</v>
      </c>
      <c r="K125" s="104">
        <v>94.12</v>
      </c>
      <c r="M125" s="107">
        <v>44096</v>
      </c>
      <c r="N125" s="107">
        <v>42411</v>
      </c>
      <c r="O125" s="111">
        <v>96.18</v>
      </c>
      <c r="Q125" s="103">
        <v>52861</v>
      </c>
      <c r="R125" s="103">
        <v>51475</v>
      </c>
      <c r="S125" s="104">
        <v>97.38</v>
      </c>
      <c r="T125" s="87" t="s">
        <v>40</v>
      </c>
      <c r="U125" s="90" t="s">
        <v>41</v>
      </c>
      <c r="V125" s="20"/>
    </row>
    <row r="126" spans="1:22" ht="12.95">
      <c r="A126" s="193">
        <f t="shared" si="1"/>
        <v>114</v>
      </c>
      <c r="B126" s="194" t="s">
        <v>283</v>
      </c>
      <c r="C126" s="196" t="s">
        <v>284</v>
      </c>
      <c r="D126" s="8" t="s">
        <v>35</v>
      </c>
      <c r="E126" s="107">
        <v>69593</v>
      </c>
      <c r="F126" s="107">
        <v>67823</v>
      </c>
      <c r="G126" s="115">
        <v>97.46</v>
      </c>
      <c r="H126" s="91"/>
      <c r="I126" s="103">
        <v>73286</v>
      </c>
      <c r="J126" s="103">
        <v>71579</v>
      </c>
      <c r="K126" s="104">
        <v>97.67</v>
      </c>
      <c r="M126" s="107">
        <v>18250</v>
      </c>
      <c r="N126" s="107">
        <v>17545</v>
      </c>
      <c r="O126" s="111">
        <v>96.14</v>
      </c>
      <c r="Q126" s="103">
        <v>23738</v>
      </c>
      <c r="R126" s="103">
        <v>23020</v>
      </c>
      <c r="S126" s="104">
        <v>96.98</v>
      </c>
      <c r="T126" s="87" t="s">
        <v>66</v>
      </c>
      <c r="U126" s="90" t="s">
        <v>67</v>
      </c>
      <c r="V126" s="20"/>
    </row>
    <row r="127" spans="1:22" ht="12.95">
      <c r="A127" s="193">
        <f t="shared" si="1"/>
        <v>115</v>
      </c>
      <c r="B127" s="194" t="s">
        <v>285</v>
      </c>
      <c r="C127" s="196" t="s">
        <v>286</v>
      </c>
      <c r="D127" s="8" t="s">
        <v>142</v>
      </c>
      <c r="E127" s="107">
        <v>93278</v>
      </c>
      <c r="F127" s="107">
        <v>87036</v>
      </c>
      <c r="G127" s="115">
        <v>93.31</v>
      </c>
      <c r="H127" s="91"/>
      <c r="I127" s="103">
        <v>100842</v>
      </c>
      <c r="J127" s="103">
        <v>94697</v>
      </c>
      <c r="K127" s="104">
        <v>93.91</v>
      </c>
      <c r="M127" s="107">
        <v>145311</v>
      </c>
      <c r="N127" s="107">
        <v>133478</v>
      </c>
      <c r="O127" s="111">
        <v>91.86</v>
      </c>
      <c r="Q127" s="103">
        <v>193680</v>
      </c>
      <c r="R127" s="103">
        <v>175977</v>
      </c>
      <c r="S127" s="104">
        <v>90.86</v>
      </c>
      <c r="T127" s="87" t="s">
        <v>59</v>
      </c>
      <c r="U127" s="90" t="s">
        <v>60</v>
      </c>
      <c r="V127" s="20"/>
    </row>
    <row r="128" spans="1:22" ht="12.95">
      <c r="A128" s="193">
        <f t="shared" si="1"/>
        <v>116</v>
      </c>
      <c r="B128" s="194" t="s">
        <v>287</v>
      </c>
      <c r="C128" s="196" t="s">
        <v>288</v>
      </c>
      <c r="D128" s="8" t="s">
        <v>35</v>
      </c>
      <c r="E128" s="107">
        <v>67975</v>
      </c>
      <c r="F128" s="107">
        <v>66371</v>
      </c>
      <c r="G128" s="115">
        <v>97.64</v>
      </c>
      <c r="H128" s="91"/>
      <c r="I128" s="103">
        <v>73823</v>
      </c>
      <c r="J128" s="103">
        <v>72399</v>
      </c>
      <c r="K128" s="104">
        <v>98.07</v>
      </c>
      <c r="M128" s="107">
        <v>38170</v>
      </c>
      <c r="N128" s="107">
        <v>35107</v>
      </c>
      <c r="O128" s="111">
        <v>91.98</v>
      </c>
      <c r="Q128" s="103">
        <v>42568</v>
      </c>
      <c r="R128" s="103">
        <v>42248</v>
      </c>
      <c r="S128" s="104">
        <v>99.25</v>
      </c>
      <c r="T128" s="87" t="s">
        <v>44</v>
      </c>
      <c r="U128" s="90" t="s">
        <v>45</v>
      </c>
      <c r="V128" s="20"/>
    </row>
    <row r="129" spans="1:22" ht="12.95">
      <c r="A129" s="193">
        <f t="shared" si="1"/>
        <v>117</v>
      </c>
      <c r="B129" s="194" t="s">
        <v>289</v>
      </c>
      <c r="C129" s="196" t="s">
        <v>290</v>
      </c>
      <c r="D129" s="8" t="s">
        <v>58</v>
      </c>
      <c r="E129" s="107">
        <v>136737</v>
      </c>
      <c r="F129" s="107">
        <v>128803</v>
      </c>
      <c r="G129" s="115">
        <v>94.2</v>
      </c>
      <c r="H129" s="91"/>
      <c r="I129" s="103">
        <v>146741</v>
      </c>
      <c r="J129" s="103">
        <v>138863</v>
      </c>
      <c r="K129" s="104">
        <v>94.63</v>
      </c>
      <c r="M129" s="107">
        <v>36047</v>
      </c>
      <c r="N129" s="107">
        <v>29813</v>
      </c>
      <c r="O129" s="111">
        <v>82.71</v>
      </c>
      <c r="Q129" s="103">
        <v>56599</v>
      </c>
      <c r="R129" s="103">
        <v>51083</v>
      </c>
      <c r="S129" s="104">
        <v>90.25</v>
      </c>
      <c r="T129" s="87" t="s">
        <v>59</v>
      </c>
      <c r="U129" s="90" t="s">
        <v>60</v>
      </c>
      <c r="V129" s="20"/>
    </row>
    <row r="130" spans="1:22" ht="12.95">
      <c r="A130" s="193">
        <f t="shared" si="1"/>
        <v>118</v>
      </c>
      <c r="B130" s="194" t="s">
        <v>291</v>
      </c>
      <c r="C130" s="196" t="s">
        <v>292</v>
      </c>
      <c r="D130" s="8" t="s">
        <v>35</v>
      </c>
      <c r="E130" s="107">
        <v>51908</v>
      </c>
      <c r="F130" s="107">
        <v>48128</v>
      </c>
      <c r="G130" s="115">
        <v>92.72</v>
      </c>
      <c r="H130" s="91"/>
      <c r="I130" s="103">
        <v>54787</v>
      </c>
      <c r="J130" s="103">
        <v>51585</v>
      </c>
      <c r="K130" s="104">
        <v>94.16</v>
      </c>
      <c r="M130" s="107">
        <v>28823</v>
      </c>
      <c r="N130" s="107">
        <v>26825</v>
      </c>
      <c r="O130" s="111">
        <v>93.07</v>
      </c>
      <c r="Q130" s="103">
        <v>39771</v>
      </c>
      <c r="R130" s="103">
        <v>37446</v>
      </c>
      <c r="S130" s="104">
        <v>94.15</v>
      </c>
      <c r="T130" s="87" t="s">
        <v>54</v>
      </c>
      <c r="U130" s="90" t="s">
        <v>55</v>
      </c>
      <c r="V130" s="20"/>
    </row>
    <row r="131" spans="1:22" ht="12.95">
      <c r="A131" s="193">
        <f t="shared" si="1"/>
        <v>119</v>
      </c>
      <c r="B131" s="194" t="s">
        <v>293</v>
      </c>
      <c r="C131" s="196" t="s">
        <v>294</v>
      </c>
      <c r="D131" s="8" t="s">
        <v>35</v>
      </c>
      <c r="E131" s="107">
        <v>124521</v>
      </c>
      <c r="F131" s="107">
        <v>121391</v>
      </c>
      <c r="G131" s="115">
        <v>97.49</v>
      </c>
      <c r="H131" s="91"/>
      <c r="I131" s="103">
        <v>131934</v>
      </c>
      <c r="J131" s="103">
        <v>128801</v>
      </c>
      <c r="K131" s="104">
        <v>97.63</v>
      </c>
      <c r="M131" s="107">
        <v>31289</v>
      </c>
      <c r="N131" s="107">
        <v>28763</v>
      </c>
      <c r="O131" s="111">
        <v>91.93</v>
      </c>
      <c r="Q131" s="103">
        <v>49507</v>
      </c>
      <c r="R131" s="103">
        <v>46479</v>
      </c>
      <c r="S131" s="104">
        <v>93.88</v>
      </c>
      <c r="T131" s="87" t="s">
        <v>66</v>
      </c>
      <c r="U131" s="90" t="s">
        <v>67</v>
      </c>
      <c r="V131" s="20"/>
    </row>
    <row r="132" spans="1:22" ht="12.95">
      <c r="A132" s="193">
        <f t="shared" si="1"/>
        <v>120</v>
      </c>
      <c r="B132" s="194" t="s">
        <v>295</v>
      </c>
      <c r="C132" s="196" t="s">
        <v>296</v>
      </c>
      <c r="D132" s="8" t="s">
        <v>58</v>
      </c>
      <c r="E132" s="107">
        <v>163730</v>
      </c>
      <c r="F132" s="107">
        <v>156121</v>
      </c>
      <c r="G132" s="115">
        <v>95.35</v>
      </c>
      <c r="H132" s="91"/>
      <c r="I132" s="103">
        <v>174893</v>
      </c>
      <c r="J132" s="103">
        <v>169162</v>
      </c>
      <c r="K132" s="104">
        <v>96.72</v>
      </c>
      <c r="M132" s="107">
        <v>24747</v>
      </c>
      <c r="N132" s="107">
        <v>22041</v>
      </c>
      <c r="O132" s="111">
        <v>89.07</v>
      </c>
      <c r="Q132" s="103">
        <v>38807</v>
      </c>
      <c r="R132" s="103">
        <v>36894</v>
      </c>
      <c r="S132" s="104">
        <v>95.07</v>
      </c>
      <c r="T132" s="87" t="s">
        <v>59</v>
      </c>
      <c r="U132" s="90" t="s">
        <v>60</v>
      </c>
      <c r="V132" s="20"/>
    </row>
    <row r="133" spans="1:22" ht="12.95">
      <c r="A133" s="193">
        <f t="shared" si="1"/>
        <v>121</v>
      </c>
      <c r="B133" s="194" t="s">
        <v>297</v>
      </c>
      <c r="C133" s="196" t="s">
        <v>298</v>
      </c>
      <c r="D133" s="8" t="s">
        <v>35</v>
      </c>
      <c r="E133" s="107">
        <v>75459</v>
      </c>
      <c r="F133" s="107">
        <v>73140</v>
      </c>
      <c r="G133" s="115">
        <v>96.93</v>
      </c>
      <c r="H133" s="91"/>
      <c r="I133" s="103">
        <v>80733</v>
      </c>
      <c r="J133" s="103">
        <v>79188</v>
      </c>
      <c r="K133" s="104">
        <v>98.09</v>
      </c>
      <c r="M133" s="107">
        <v>17403</v>
      </c>
      <c r="N133" s="107">
        <v>14893</v>
      </c>
      <c r="O133" s="111">
        <v>85.58</v>
      </c>
      <c r="Q133" s="103">
        <v>23790</v>
      </c>
      <c r="R133" s="103">
        <v>21973</v>
      </c>
      <c r="S133" s="104">
        <v>92.36</v>
      </c>
      <c r="T133" s="88" t="s">
        <v>36</v>
      </c>
      <c r="U133" s="90" t="s">
        <v>37</v>
      </c>
      <c r="V133" s="20"/>
    </row>
    <row r="134" spans="1:22" ht="12.95">
      <c r="A134" s="193">
        <f t="shared" si="1"/>
        <v>122</v>
      </c>
      <c r="B134" s="194" t="s">
        <v>299</v>
      </c>
      <c r="C134" s="196" t="s">
        <v>300</v>
      </c>
      <c r="D134" s="8" t="s">
        <v>78</v>
      </c>
      <c r="E134" s="107">
        <v>49823</v>
      </c>
      <c r="F134" s="107">
        <v>46430</v>
      </c>
      <c r="G134" s="115">
        <v>93.19</v>
      </c>
      <c r="H134" s="91"/>
      <c r="I134" s="103">
        <v>52705</v>
      </c>
      <c r="J134" s="103">
        <v>48278</v>
      </c>
      <c r="K134" s="104">
        <v>91.6</v>
      </c>
      <c r="M134" s="107">
        <v>22567</v>
      </c>
      <c r="N134" s="107">
        <v>21750</v>
      </c>
      <c r="O134" s="111">
        <v>96.38</v>
      </c>
      <c r="Q134" s="103">
        <v>28974</v>
      </c>
      <c r="R134" s="103">
        <v>27949</v>
      </c>
      <c r="S134" s="104">
        <v>96.46</v>
      </c>
      <c r="T134" s="87" t="s">
        <v>195</v>
      </c>
      <c r="U134" s="90" t="s">
        <v>196</v>
      </c>
      <c r="V134" s="20"/>
    </row>
    <row r="135" spans="1:22" ht="12.95">
      <c r="A135" s="193">
        <f t="shared" si="1"/>
        <v>123</v>
      </c>
      <c r="B135" s="194" t="s">
        <v>301</v>
      </c>
      <c r="C135" s="196" t="s">
        <v>302</v>
      </c>
      <c r="D135" s="8" t="s">
        <v>35</v>
      </c>
      <c r="E135" s="107">
        <v>54624</v>
      </c>
      <c r="F135" s="107">
        <v>50961</v>
      </c>
      <c r="G135" s="115">
        <v>93.29</v>
      </c>
      <c r="H135" s="91"/>
      <c r="I135" s="103">
        <v>58327</v>
      </c>
      <c r="J135" s="103">
        <v>55399</v>
      </c>
      <c r="K135" s="104">
        <v>94.98</v>
      </c>
      <c r="M135" s="107">
        <v>10284</v>
      </c>
      <c r="N135" s="107">
        <v>9612</v>
      </c>
      <c r="O135" s="111">
        <v>93.47</v>
      </c>
      <c r="Q135" s="103">
        <v>18494</v>
      </c>
      <c r="R135" s="103">
        <v>17536</v>
      </c>
      <c r="S135" s="104">
        <v>94.82</v>
      </c>
      <c r="T135" s="87" t="s">
        <v>36</v>
      </c>
      <c r="U135" s="90" t="s">
        <v>37</v>
      </c>
      <c r="V135" s="20"/>
    </row>
    <row r="136" spans="1:22" ht="12.95">
      <c r="A136" s="193">
        <f t="shared" si="1"/>
        <v>124</v>
      </c>
      <c r="B136" s="194" t="s">
        <v>303</v>
      </c>
      <c r="C136" s="196" t="s">
        <v>304</v>
      </c>
      <c r="D136" s="8" t="s">
        <v>35</v>
      </c>
      <c r="E136" s="107">
        <v>73273</v>
      </c>
      <c r="F136" s="107">
        <v>70310</v>
      </c>
      <c r="G136" s="115">
        <v>95.96</v>
      </c>
      <c r="H136" s="91"/>
      <c r="I136" s="103">
        <v>78245</v>
      </c>
      <c r="J136" s="103">
        <v>75040</v>
      </c>
      <c r="K136" s="104">
        <v>95.9</v>
      </c>
      <c r="M136" s="107">
        <v>16486</v>
      </c>
      <c r="N136" s="107">
        <v>15654</v>
      </c>
      <c r="O136" s="111">
        <v>94.95</v>
      </c>
      <c r="Q136" s="103">
        <v>28544</v>
      </c>
      <c r="R136" s="103">
        <v>27185</v>
      </c>
      <c r="S136" s="104">
        <v>95.24</v>
      </c>
      <c r="T136" s="87" t="s">
        <v>36</v>
      </c>
      <c r="U136" s="90" t="s">
        <v>37</v>
      </c>
      <c r="V136" s="20"/>
    </row>
    <row r="137" spans="1:22" ht="12.95">
      <c r="A137" s="193">
        <f t="shared" si="1"/>
        <v>125</v>
      </c>
      <c r="B137" s="194" t="s">
        <v>305</v>
      </c>
      <c r="C137" s="196" t="s">
        <v>306</v>
      </c>
      <c r="D137" s="8" t="s">
        <v>58</v>
      </c>
      <c r="E137" s="107">
        <v>159750</v>
      </c>
      <c r="F137" s="107">
        <v>153668</v>
      </c>
      <c r="G137" s="115">
        <v>96.19</v>
      </c>
      <c r="H137" s="91"/>
      <c r="I137" s="103">
        <v>170923</v>
      </c>
      <c r="J137" s="103">
        <v>164821</v>
      </c>
      <c r="K137" s="104">
        <v>96.43</v>
      </c>
      <c r="M137" s="107">
        <v>39174</v>
      </c>
      <c r="N137" s="107">
        <v>38617</v>
      </c>
      <c r="O137" s="111">
        <v>98.58</v>
      </c>
      <c r="Q137" s="103">
        <v>65376</v>
      </c>
      <c r="R137" s="103">
        <v>64278</v>
      </c>
      <c r="S137" s="104">
        <v>98.32</v>
      </c>
      <c r="T137" s="87" t="s">
        <v>59</v>
      </c>
      <c r="U137" s="90" t="s">
        <v>60</v>
      </c>
      <c r="V137" s="20"/>
    </row>
    <row r="138" spans="1:22" ht="12.95">
      <c r="A138" s="193">
        <f t="shared" si="1"/>
        <v>126</v>
      </c>
      <c r="B138" s="194" t="s">
        <v>307</v>
      </c>
      <c r="C138" s="196" t="s">
        <v>308</v>
      </c>
      <c r="D138" s="8" t="s">
        <v>78</v>
      </c>
      <c r="E138" s="107">
        <v>136149</v>
      </c>
      <c r="F138" s="107">
        <v>132912</v>
      </c>
      <c r="G138" s="115">
        <v>97.62</v>
      </c>
      <c r="H138" s="91"/>
      <c r="I138" s="103">
        <v>144538</v>
      </c>
      <c r="J138" s="103">
        <v>141693</v>
      </c>
      <c r="K138" s="104">
        <v>98.03</v>
      </c>
      <c r="M138" s="107">
        <v>21107</v>
      </c>
      <c r="N138" s="107">
        <v>19852</v>
      </c>
      <c r="O138" s="111">
        <v>94.05</v>
      </c>
      <c r="Q138" s="103">
        <v>34585</v>
      </c>
      <c r="R138" s="103">
        <v>33260</v>
      </c>
      <c r="S138" s="104">
        <v>96.17</v>
      </c>
      <c r="T138" s="87" t="s">
        <v>87</v>
      </c>
      <c r="U138" s="90" t="s">
        <v>88</v>
      </c>
      <c r="V138" s="20"/>
    </row>
    <row r="139" spans="1:22" ht="12.95">
      <c r="A139" s="193">
        <f t="shared" si="1"/>
        <v>127</v>
      </c>
      <c r="B139" s="194" t="s">
        <v>309</v>
      </c>
      <c r="C139" s="196" t="s">
        <v>310</v>
      </c>
      <c r="D139" s="8" t="s">
        <v>35</v>
      </c>
      <c r="E139" s="107">
        <v>76513</v>
      </c>
      <c r="F139" s="107">
        <v>74754</v>
      </c>
      <c r="G139" s="115">
        <v>97.7</v>
      </c>
      <c r="H139" s="91"/>
      <c r="I139" s="103">
        <v>81619</v>
      </c>
      <c r="J139" s="103">
        <v>78863</v>
      </c>
      <c r="K139" s="104">
        <v>96.62</v>
      </c>
      <c r="M139" s="107">
        <v>27699</v>
      </c>
      <c r="N139" s="107">
        <v>26356</v>
      </c>
      <c r="O139" s="111">
        <v>95.15</v>
      </c>
      <c r="Q139" s="103">
        <v>39494</v>
      </c>
      <c r="R139" s="103">
        <v>37986</v>
      </c>
      <c r="S139" s="104">
        <v>96.18</v>
      </c>
      <c r="T139" s="87" t="s">
        <v>54</v>
      </c>
      <c r="U139" s="90" t="s">
        <v>55</v>
      </c>
      <c r="V139" s="20"/>
    </row>
    <row r="140" spans="1:22" ht="12.95">
      <c r="A140" s="193">
        <f t="shared" si="1"/>
        <v>128</v>
      </c>
      <c r="B140" s="194" t="s">
        <v>311</v>
      </c>
      <c r="C140" s="196" t="s">
        <v>312</v>
      </c>
      <c r="D140" s="8" t="s">
        <v>35</v>
      </c>
      <c r="E140" s="107">
        <v>57774</v>
      </c>
      <c r="F140" s="107">
        <v>56525</v>
      </c>
      <c r="G140" s="115">
        <v>97.84</v>
      </c>
      <c r="H140" s="91"/>
      <c r="I140" s="103">
        <v>60679</v>
      </c>
      <c r="J140" s="103">
        <v>59524</v>
      </c>
      <c r="K140" s="104">
        <v>98.1</v>
      </c>
      <c r="M140" s="107">
        <v>19342</v>
      </c>
      <c r="N140" s="107">
        <v>18979</v>
      </c>
      <c r="O140" s="111">
        <v>98.12</v>
      </c>
      <c r="Q140" s="103">
        <v>24714</v>
      </c>
      <c r="R140" s="103">
        <v>24393</v>
      </c>
      <c r="S140" s="104">
        <v>98.7</v>
      </c>
      <c r="T140" s="87" t="s">
        <v>44</v>
      </c>
      <c r="U140" s="90" t="s">
        <v>45</v>
      </c>
      <c r="V140" s="20"/>
    </row>
    <row r="141" spans="1:22" ht="12.95">
      <c r="A141" s="193">
        <f t="shared" si="1"/>
        <v>129</v>
      </c>
      <c r="B141" s="194" t="s">
        <v>313</v>
      </c>
      <c r="C141" s="196" t="s">
        <v>314</v>
      </c>
      <c r="D141" s="8" t="s">
        <v>58</v>
      </c>
      <c r="E141" s="107">
        <v>148814</v>
      </c>
      <c r="F141" s="107">
        <v>142262</v>
      </c>
      <c r="G141" s="115">
        <v>95.6</v>
      </c>
      <c r="H141" s="91"/>
      <c r="I141" s="103">
        <v>160243</v>
      </c>
      <c r="J141" s="103">
        <v>154453</v>
      </c>
      <c r="K141" s="104">
        <v>96.39</v>
      </c>
      <c r="M141" s="107">
        <v>283628</v>
      </c>
      <c r="N141" s="107">
        <v>268876</v>
      </c>
      <c r="O141" s="111">
        <v>94.8</v>
      </c>
      <c r="Q141" s="103">
        <v>340614</v>
      </c>
      <c r="R141" s="103">
        <v>329327</v>
      </c>
      <c r="S141" s="104">
        <v>96.69</v>
      </c>
      <c r="T141" s="87" t="s">
        <v>59</v>
      </c>
      <c r="U141" s="90" t="s">
        <v>60</v>
      </c>
      <c r="V141" s="20"/>
    </row>
    <row r="142" spans="1:22" ht="12.95">
      <c r="A142" s="193">
        <f t="shared" si="1"/>
        <v>130</v>
      </c>
      <c r="B142" s="194" t="s">
        <v>315</v>
      </c>
      <c r="C142" s="196" t="s">
        <v>316</v>
      </c>
      <c r="D142" s="8" t="s">
        <v>35</v>
      </c>
      <c r="E142" s="107">
        <v>71147</v>
      </c>
      <c r="F142" s="107">
        <v>69182</v>
      </c>
      <c r="G142" s="115">
        <v>97.24</v>
      </c>
      <c r="H142" s="91"/>
      <c r="I142" s="103">
        <v>75594</v>
      </c>
      <c r="J142" s="103">
        <v>73674</v>
      </c>
      <c r="K142" s="104">
        <v>97.46</v>
      </c>
      <c r="M142" s="107">
        <v>25244</v>
      </c>
      <c r="N142" s="107">
        <v>22843</v>
      </c>
      <c r="O142" s="111">
        <v>90.49</v>
      </c>
      <c r="Q142" s="103">
        <v>32887</v>
      </c>
      <c r="R142" s="103">
        <v>31988</v>
      </c>
      <c r="S142" s="104">
        <v>97.27</v>
      </c>
      <c r="T142" s="87" t="s">
        <v>44</v>
      </c>
      <c r="U142" s="90" t="s">
        <v>45</v>
      </c>
      <c r="V142" s="20"/>
    </row>
    <row r="143" spans="1:22" ht="12.95">
      <c r="A143" s="193">
        <f t="shared" ref="A143:A206" si="2">A142+1</f>
        <v>131</v>
      </c>
      <c r="B143" s="194" t="s">
        <v>317</v>
      </c>
      <c r="C143" s="196" t="s">
        <v>318</v>
      </c>
      <c r="D143" s="8" t="s">
        <v>35</v>
      </c>
      <c r="E143" s="107">
        <v>117097</v>
      </c>
      <c r="F143" s="107">
        <v>115122</v>
      </c>
      <c r="G143" s="115">
        <v>98.31</v>
      </c>
      <c r="H143" s="91"/>
      <c r="I143" s="103">
        <v>124836</v>
      </c>
      <c r="J143" s="103">
        <v>122949</v>
      </c>
      <c r="K143" s="104">
        <v>98.49</v>
      </c>
      <c r="M143" s="107">
        <v>25878</v>
      </c>
      <c r="N143" s="107">
        <v>24577</v>
      </c>
      <c r="O143" s="111">
        <v>94.97</v>
      </c>
      <c r="Q143" s="103">
        <v>36847</v>
      </c>
      <c r="R143" s="103">
        <v>35898</v>
      </c>
      <c r="S143" s="104">
        <v>97.42</v>
      </c>
      <c r="T143" s="87" t="s">
        <v>36</v>
      </c>
      <c r="U143" s="90" t="s">
        <v>37</v>
      </c>
      <c r="V143" s="20"/>
    </row>
    <row r="144" spans="1:22" ht="12.95">
      <c r="A144" s="193">
        <f t="shared" si="2"/>
        <v>132</v>
      </c>
      <c r="B144" s="194" t="s">
        <v>319</v>
      </c>
      <c r="C144" s="196" t="s">
        <v>320</v>
      </c>
      <c r="D144" s="8" t="s">
        <v>58</v>
      </c>
      <c r="E144" s="107">
        <v>139916</v>
      </c>
      <c r="F144" s="107">
        <v>134079</v>
      </c>
      <c r="G144" s="115">
        <v>95.83</v>
      </c>
      <c r="H144" s="91"/>
      <c r="I144" s="103">
        <v>150492</v>
      </c>
      <c r="J144" s="103">
        <v>145031</v>
      </c>
      <c r="K144" s="104">
        <v>96.37</v>
      </c>
      <c r="M144" s="107">
        <v>148456</v>
      </c>
      <c r="N144" s="107">
        <v>138811</v>
      </c>
      <c r="O144" s="111">
        <v>93.5</v>
      </c>
      <c r="Q144" s="103">
        <v>176140</v>
      </c>
      <c r="R144" s="103">
        <v>172099</v>
      </c>
      <c r="S144" s="104">
        <v>97.71</v>
      </c>
      <c r="T144" s="87" t="s">
        <v>59</v>
      </c>
      <c r="U144" s="90" t="s">
        <v>60</v>
      </c>
      <c r="V144" s="20"/>
    </row>
    <row r="145" spans="1:22" ht="12.95">
      <c r="A145" s="193">
        <f t="shared" si="2"/>
        <v>133</v>
      </c>
      <c r="B145" s="194" t="s">
        <v>321</v>
      </c>
      <c r="C145" s="196" t="s">
        <v>322</v>
      </c>
      <c r="D145" s="8" t="s">
        <v>35</v>
      </c>
      <c r="E145" s="107">
        <v>119934</v>
      </c>
      <c r="F145" s="107">
        <v>117383</v>
      </c>
      <c r="G145" s="115">
        <v>97.87</v>
      </c>
      <c r="H145" s="91"/>
      <c r="I145" s="103">
        <v>126819</v>
      </c>
      <c r="J145" s="103">
        <v>124080</v>
      </c>
      <c r="K145" s="104">
        <v>97.84</v>
      </c>
      <c r="M145" s="107">
        <v>42800</v>
      </c>
      <c r="N145" s="107">
        <v>41869</v>
      </c>
      <c r="O145" s="111">
        <v>97.82</v>
      </c>
      <c r="Q145" s="103">
        <v>56737</v>
      </c>
      <c r="R145" s="103">
        <v>56117</v>
      </c>
      <c r="S145" s="104">
        <v>98.91</v>
      </c>
      <c r="T145" s="87" t="s">
        <v>54</v>
      </c>
      <c r="U145" s="90" t="s">
        <v>55</v>
      </c>
      <c r="V145" s="20"/>
    </row>
    <row r="146" spans="1:22" ht="12.95">
      <c r="A146" s="193">
        <f t="shared" si="2"/>
        <v>134</v>
      </c>
      <c r="B146" s="194" t="s">
        <v>323</v>
      </c>
      <c r="C146" s="196" t="s">
        <v>324</v>
      </c>
      <c r="D146" s="8" t="s">
        <v>35</v>
      </c>
      <c r="E146" s="107">
        <v>41845</v>
      </c>
      <c r="F146" s="107">
        <v>39059</v>
      </c>
      <c r="G146" s="115">
        <v>93.34</v>
      </c>
      <c r="H146" s="91"/>
      <c r="I146" s="103">
        <v>44665</v>
      </c>
      <c r="J146" s="103">
        <v>41890</v>
      </c>
      <c r="K146" s="104">
        <v>93.79</v>
      </c>
      <c r="M146" s="107">
        <v>12971</v>
      </c>
      <c r="N146" s="107">
        <v>11586</v>
      </c>
      <c r="O146" s="111">
        <v>89.32</v>
      </c>
      <c r="Q146" s="103">
        <v>18344</v>
      </c>
      <c r="R146" s="103">
        <v>17826</v>
      </c>
      <c r="S146" s="104">
        <v>97.18</v>
      </c>
      <c r="T146" s="87" t="s">
        <v>40</v>
      </c>
      <c r="U146" s="90" t="s">
        <v>41</v>
      </c>
      <c r="V146" s="20"/>
    </row>
    <row r="147" spans="1:22" ht="12.95">
      <c r="A147" s="193">
        <f t="shared" si="2"/>
        <v>135</v>
      </c>
      <c r="B147" s="194" t="s">
        <v>325</v>
      </c>
      <c r="C147" s="196" t="s">
        <v>326</v>
      </c>
      <c r="D147" s="8" t="s">
        <v>35</v>
      </c>
      <c r="E147" s="107">
        <v>73618</v>
      </c>
      <c r="F147" s="107">
        <v>69889</v>
      </c>
      <c r="G147" s="115">
        <v>94.93</v>
      </c>
      <c r="H147" s="91"/>
      <c r="I147" s="103">
        <v>79005</v>
      </c>
      <c r="J147" s="103">
        <v>75125</v>
      </c>
      <c r="K147" s="104">
        <v>95.09</v>
      </c>
      <c r="M147" s="107">
        <v>30262</v>
      </c>
      <c r="N147" s="107">
        <v>28467</v>
      </c>
      <c r="O147" s="111">
        <v>94.07</v>
      </c>
      <c r="Q147" s="103">
        <v>45770</v>
      </c>
      <c r="R147" s="103">
        <v>44308</v>
      </c>
      <c r="S147" s="104">
        <v>96.81</v>
      </c>
      <c r="T147" s="87" t="s">
        <v>54</v>
      </c>
      <c r="U147" s="90" t="s">
        <v>55</v>
      </c>
      <c r="V147" s="20"/>
    </row>
    <row r="148" spans="1:22" ht="12.95">
      <c r="A148" s="193">
        <f t="shared" si="2"/>
        <v>136</v>
      </c>
      <c r="B148" s="194" t="s">
        <v>327</v>
      </c>
      <c r="C148" s="196" t="s">
        <v>328</v>
      </c>
      <c r="D148" s="8" t="s">
        <v>78</v>
      </c>
      <c r="E148" s="107">
        <v>106012</v>
      </c>
      <c r="F148" s="107">
        <v>102054</v>
      </c>
      <c r="G148" s="115">
        <v>96.27</v>
      </c>
      <c r="H148" s="91"/>
      <c r="I148" s="103">
        <v>113231</v>
      </c>
      <c r="J148" s="103">
        <v>109430</v>
      </c>
      <c r="K148" s="104">
        <v>96.64</v>
      </c>
      <c r="M148" s="107">
        <v>17364</v>
      </c>
      <c r="N148" s="107">
        <v>16777</v>
      </c>
      <c r="O148" s="111">
        <v>96.62</v>
      </c>
      <c r="Q148" s="103">
        <v>28648</v>
      </c>
      <c r="R148" s="103">
        <v>27791</v>
      </c>
      <c r="S148" s="104">
        <v>97.01</v>
      </c>
      <c r="T148" s="87" t="s">
        <v>36</v>
      </c>
      <c r="U148" s="90" t="s">
        <v>37</v>
      </c>
      <c r="V148" s="20"/>
    </row>
    <row r="149" spans="1:22" ht="12.95">
      <c r="A149" s="193">
        <f t="shared" si="2"/>
        <v>137</v>
      </c>
      <c r="B149" s="194" t="s">
        <v>329</v>
      </c>
      <c r="C149" s="196" t="s">
        <v>330</v>
      </c>
      <c r="D149" s="8" t="s">
        <v>78</v>
      </c>
      <c r="E149" s="107">
        <v>1949</v>
      </c>
      <c r="F149" s="107">
        <v>1915</v>
      </c>
      <c r="G149" s="115">
        <v>98.26</v>
      </c>
      <c r="H149" s="91"/>
      <c r="I149" s="103">
        <v>2037</v>
      </c>
      <c r="J149" s="103">
        <v>1997</v>
      </c>
      <c r="K149" s="104">
        <v>98.04</v>
      </c>
      <c r="M149" s="107">
        <v>381</v>
      </c>
      <c r="N149" s="107">
        <v>359</v>
      </c>
      <c r="O149" s="111">
        <v>94.23</v>
      </c>
      <c r="Q149" s="103">
        <v>714</v>
      </c>
      <c r="R149" s="103">
        <v>696</v>
      </c>
      <c r="S149" s="104">
        <v>97.48</v>
      </c>
      <c r="T149" s="87" t="s">
        <v>79</v>
      </c>
      <c r="U149" s="90" t="s">
        <v>80</v>
      </c>
      <c r="V149" s="20"/>
    </row>
    <row r="150" spans="1:22" ht="12.95">
      <c r="A150" s="193">
        <f t="shared" si="2"/>
        <v>138</v>
      </c>
      <c r="B150" s="194" t="s">
        <v>331</v>
      </c>
      <c r="C150" s="196" t="s">
        <v>332</v>
      </c>
      <c r="D150" s="8" t="s">
        <v>142</v>
      </c>
      <c r="E150" s="107">
        <v>125129</v>
      </c>
      <c r="F150" s="107">
        <v>117206</v>
      </c>
      <c r="G150" s="115">
        <v>93.67</v>
      </c>
      <c r="H150" s="91"/>
      <c r="I150" s="103">
        <v>136608</v>
      </c>
      <c r="J150" s="103">
        <v>128552</v>
      </c>
      <c r="K150" s="104">
        <v>94.1</v>
      </c>
      <c r="M150" s="107">
        <v>234984</v>
      </c>
      <c r="N150" s="107">
        <v>218486</v>
      </c>
      <c r="O150" s="111">
        <v>92.98</v>
      </c>
      <c r="Q150" s="103">
        <v>261380</v>
      </c>
      <c r="R150" s="103">
        <v>244564</v>
      </c>
      <c r="S150" s="104">
        <v>93.57</v>
      </c>
      <c r="T150" s="87" t="s">
        <v>59</v>
      </c>
      <c r="U150" s="90" t="s">
        <v>60</v>
      </c>
      <c r="V150" s="20"/>
    </row>
    <row r="151" spans="1:22" ht="12.95">
      <c r="A151" s="193">
        <f t="shared" si="2"/>
        <v>139</v>
      </c>
      <c r="B151" s="194" t="s">
        <v>333</v>
      </c>
      <c r="C151" s="196" t="s">
        <v>334</v>
      </c>
      <c r="D151" s="8" t="s">
        <v>142</v>
      </c>
      <c r="E151" s="107">
        <v>123864</v>
      </c>
      <c r="F151" s="107">
        <v>114739</v>
      </c>
      <c r="G151" s="115">
        <v>92.63</v>
      </c>
      <c r="H151" s="91"/>
      <c r="I151" s="103">
        <v>131651</v>
      </c>
      <c r="J151" s="103">
        <v>125457</v>
      </c>
      <c r="K151" s="104">
        <v>95.3</v>
      </c>
      <c r="M151" s="107">
        <v>124040</v>
      </c>
      <c r="N151" s="107">
        <v>99542</v>
      </c>
      <c r="O151" s="111">
        <v>80.25</v>
      </c>
      <c r="Q151" s="103">
        <v>227721</v>
      </c>
      <c r="R151" s="103">
        <v>208476</v>
      </c>
      <c r="S151" s="104">
        <v>91.55</v>
      </c>
      <c r="T151" s="87" t="s">
        <v>59</v>
      </c>
      <c r="U151" s="90" t="s">
        <v>60</v>
      </c>
      <c r="V151" s="20"/>
    </row>
    <row r="152" spans="1:22" ht="12.95">
      <c r="A152" s="193">
        <f t="shared" si="2"/>
        <v>140</v>
      </c>
      <c r="B152" s="194" t="s">
        <v>335</v>
      </c>
      <c r="C152" s="196" t="s">
        <v>336</v>
      </c>
      <c r="D152" s="8" t="s">
        <v>35</v>
      </c>
      <c r="E152" s="107">
        <v>60657</v>
      </c>
      <c r="F152" s="107">
        <v>58500</v>
      </c>
      <c r="G152" s="115">
        <v>96.44</v>
      </c>
      <c r="H152" s="91"/>
      <c r="I152" s="107" t="s">
        <v>131</v>
      </c>
      <c r="J152" s="107" t="s">
        <v>131</v>
      </c>
      <c r="K152" s="107" t="s">
        <v>131</v>
      </c>
      <c r="M152" s="107">
        <v>23233</v>
      </c>
      <c r="N152" s="107">
        <v>22397</v>
      </c>
      <c r="O152" s="111">
        <v>96.4</v>
      </c>
      <c r="Q152" s="107" t="s">
        <v>131</v>
      </c>
      <c r="R152" s="107" t="s">
        <v>131</v>
      </c>
      <c r="S152" s="107" t="s">
        <v>131</v>
      </c>
      <c r="T152" s="87" t="s">
        <v>44</v>
      </c>
      <c r="U152" s="90" t="s">
        <v>45</v>
      </c>
      <c r="V152" s="20"/>
    </row>
    <row r="153" spans="1:22" ht="12.95">
      <c r="A153" s="193">
        <f t="shared" si="2"/>
        <v>141</v>
      </c>
      <c r="B153" s="194" t="s">
        <v>337</v>
      </c>
      <c r="C153" s="196" t="s">
        <v>338</v>
      </c>
      <c r="D153" s="8" t="s">
        <v>35</v>
      </c>
      <c r="E153" s="107">
        <v>97135</v>
      </c>
      <c r="F153" s="107">
        <v>94419</v>
      </c>
      <c r="G153" s="115">
        <v>97.2</v>
      </c>
      <c r="H153" s="91"/>
      <c r="I153" s="103">
        <v>102704</v>
      </c>
      <c r="J153" s="103">
        <v>100094</v>
      </c>
      <c r="K153" s="104">
        <v>97.46</v>
      </c>
      <c r="M153" s="107">
        <v>27639</v>
      </c>
      <c r="N153" s="107">
        <v>26974</v>
      </c>
      <c r="O153" s="111">
        <v>97.59</v>
      </c>
      <c r="Q153" s="103">
        <v>38277</v>
      </c>
      <c r="R153" s="103">
        <v>37598</v>
      </c>
      <c r="S153" s="104">
        <v>98.23</v>
      </c>
      <c r="T153" s="87" t="s">
        <v>54</v>
      </c>
      <c r="U153" s="90" t="s">
        <v>55</v>
      </c>
      <c r="V153" s="20"/>
    </row>
    <row r="154" spans="1:22" ht="12.95">
      <c r="A154" s="193">
        <f t="shared" si="2"/>
        <v>142</v>
      </c>
      <c r="B154" s="194" t="s">
        <v>339</v>
      </c>
      <c r="C154" s="196" t="s">
        <v>340</v>
      </c>
      <c r="D154" s="8" t="s">
        <v>78</v>
      </c>
      <c r="E154" s="107">
        <v>108156</v>
      </c>
      <c r="F154" s="107">
        <v>100890</v>
      </c>
      <c r="G154" s="115">
        <v>93.28</v>
      </c>
      <c r="H154" s="91"/>
      <c r="I154" s="103">
        <v>118672</v>
      </c>
      <c r="J154" s="103">
        <v>110250</v>
      </c>
      <c r="K154" s="104">
        <v>92.9</v>
      </c>
      <c r="M154" s="107">
        <v>50630</v>
      </c>
      <c r="N154" s="107">
        <v>47180</v>
      </c>
      <c r="O154" s="111">
        <v>93.19</v>
      </c>
      <c r="Q154" s="103">
        <v>69596</v>
      </c>
      <c r="R154" s="103">
        <v>65850</v>
      </c>
      <c r="S154" s="104">
        <v>94.62</v>
      </c>
      <c r="T154" s="87" t="s">
        <v>66</v>
      </c>
      <c r="U154" s="90" t="s">
        <v>67</v>
      </c>
      <c r="V154" s="20"/>
    </row>
    <row r="155" spans="1:22" ht="12.95">
      <c r="A155" s="193">
        <f t="shared" si="2"/>
        <v>143</v>
      </c>
      <c r="B155" s="194" t="s">
        <v>341</v>
      </c>
      <c r="C155" s="196" t="s">
        <v>342</v>
      </c>
      <c r="D155" s="8" t="s">
        <v>58</v>
      </c>
      <c r="E155" s="107">
        <v>123374</v>
      </c>
      <c r="F155" s="107">
        <v>119975</v>
      </c>
      <c r="G155" s="115">
        <v>97.24</v>
      </c>
      <c r="H155" s="91"/>
      <c r="I155" s="103">
        <v>131260</v>
      </c>
      <c r="J155" s="103">
        <v>128939</v>
      </c>
      <c r="K155" s="104">
        <v>98.23</v>
      </c>
      <c r="M155" s="107">
        <v>37836</v>
      </c>
      <c r="N155" s="107">
        <v>34445</v>
      </c>
      <c r="O155" s="111">
        <v>91.04</v>
      </c>
      <c r="Q155" s="103">
        <v>62925</v>
      </c>
      <c r="R155" s="103">
        <v>61038</v>
      </c>
      <c r="S155" s="104">
        <v>97</v>
      </c>
      <c r="T155" s="87" t="s">
        <v>59</v>
      </c>
      <c r="U155" s="90" t="s">
        <v>60</v>
      </c>
      <c r="V155" s="20"/>
    </row>
    <row r="156" spans="1:22" ht="12.95">
      <c r="A156" s="193">
        <f t="shared" si="2"/>
        <v>144</v>
      </c>
      <c r="B156" s="194" t="s">
        <v>343</v>
      </c>
      <c r="C156" s="196" t="s">
        <v>344</v>
      </c>
      <c r="D156" s="8" t="s">
        <v>65</v>
      </c>
      <c r="E156" s="107">
        <v>218552</v>
      </c>
      <c r="F156" s="107">
        <v>209091</v>
      </c>
      <c r="G156" s="115">
        <v>95.67</v>
      </c>
      <c r="H156" s="91"/>
      <c r="I156" s="103">
        <v>233870</v>
      </c>
      <c r="J156" s="103">
        <v>223996</v>
      </c>
      <c r="K156" s="104">
        <v>95.78</v>
      </c>
      <c r="M156" s="107">
        <v>59565</v>
      </c>
      <c r="N156" s="107">
        <v>47843</v>
      </c>
      <c r="O156" s="111">
        <v>80.319999999999993</v>
      </c>
      <c r="Q156" s="103">
        <v>88121</v>
      </c>
      <c r="R156" s="103">
        <v>83409</v>
      </c>
      <c r="S156" s="104">
        <v>94.65</v>
      </c>
      <c r="T156" s="87" t="s">
        <v>66</v>
      </c>
      <c r="U156" s="90" t="s">
        <v>67</v>
      </c>
      <c r="V156" s="20"/>
    </row>
    <row r="157" spans="1:22" ht="12.95">
      <c r="A157" s="193">
        <f t="shared" si="2"/>
        <v>145</v>
      </c>
      <c r="B157" s="194" t="s">
        <v>345</v>
      </c>
      <c r="C157" s="196" t="s">
        <v>346</v>
      </c>
      <c r="D157" s="8" t="s">
        <v>65</v>
      </c>
      <c r="E157" s="107">
        <v>70009</v>
      </c>
      <c r="F157" s="107">
        <v>64271</v>
      </c>
      <c r="G157" s="115">
        <v>91.8</v>
      </c>
      <c r="H157" s="91"/>
      <c r="I157" s="103">
        <v>77005</v>
      </c>
      <c r="J157" s="103">
        <v>68743</v>
      </c>
      <c r="K157" s="104">
        <v>89.27</v>
      </c>
      <c r="M157" s="107">
        <v>37820</v>
      </c>
      <c r="N157" s="107">
        <v>36158</v>
      </c>
      <c r="O157" s="111">
        <v>95.61</v>
      </c>
      <c r="Q157" s="103">
        <v>45275</v>
      </c>
      <c r="R157" s="103">
        <v>44291</v>
      </c>
      <c r="S157" s="104">
        <v>97.83</v>
      </c>
      <c r="T157" s="87" t="s">
        <v>40</v>
      </c>
      <c r="U157" s="90" t="s">
        <v>41</v>
      </c>
      <c r="V157" s="20"/>
    </row>
    <row r="158" spans="1:22" ht="12.95">
      <c r="A158" s="193">
        <f t="shared" si="2"/>
        <v>146</v>
      </c>
      <c r="B158" s="194" t="s">
        <v>347</v>
      </c>
      <c r="C158" s="196" t="s">
        <v>348</v>
      </c>
      <c r="D158" s="8" t="s">
        <v>142</v>
      </c>
      <c r="E158" s="107">
        <v>171159</v>
      </c>
      <c r="F158" s="107">
        <v>155889</v>
      </c>
      <c r="G158" s="115">
        <v>91.08</v>
      </c>
      <c r="H158" s="91"/>
      <c r="I158" s="103">
        <v>181776</v>
      </c>
      <c r="J158" s="103">
        <v>169338</v>
      </c>
      <c r="K158" s="104">
        <v>93.16</v>
      </c>
      <c r="M158" s="107">
        <v>99935</v>
      </c>
      <c r="N158" s="107">
        <v>90118</v>
      </c>
      <c r="O158" s="111">
        <v>90.18</v>
      </c>
      <c r="Q158" s="103">
        <v>144383</v>
      </c>
      <c r="R158" s="103">
        <v>130615</v>
      </c>
      <c r="S158" s="104">
        <v>90.46</v>
      </c>
      <c r="T158" s="87" t="s">
        <v>59</v>
      </c>
      <c r="U158" s="90" t="s">
        <v>60</v>
      </c>
      <c r="V158" s="20"/>
    </row>
    <row r="159" spans="1:22" ht="12.95">
      <c r="A159" s="193">
        <f t="shared" si="2"/>
        <v>147</v>
      </c>
      <c r="B159" s="194" t="s">
        <v>349</v>
      </c>
      <c r="C159" s="196" t="s">
        <v>350</v>
      </c>
      <c r="D159" s="8" t="s">
        <v>35</v>
      </c>
      <c r="E159" s="107">
        <v>79474</v>
      </c>
      <c r="F159" s="107">
        <v>75148</v>
      </c>
      <c r="G159" s="115">
        <v>94.56</v>
      </c>
      <c r="H159" s="91"/>
      <c r="I159" s="103">
        <v>84927</v>
      </c>
      <c r="J159" s="103">
        <v>79954</v>
      </c>
      <c r="K159" s="104">
        <v>94.14</v>
      </c>
      <c r="M159" s="107">
        <v>50342</v>
      </c>
      <c r="N159" s="107">
        <v>48909</v>
      </c>
      <c r="O159" s="111">
        <v>97.15</v>
      </c>
      <c r="Q159" s="103">
        <v>61157</v>
      </c>
      <c r="R159" s="103">
        <v>60113</v>
      </c>
      <c r="S159" s="104">
        <v>98.29</v>
      </c>
      <c r="T159" s="87" t="s">
        <v>40</v>
      </c>
      <c r="U159" s="90" t="s">
        <v>41</v>
      </c>
      <c r="V159" s="20"/>
    </row>
    <row r="160" spans="1:22" ht="12.95">
      <c r="A160" s="193">
        <f t="shared" si="2"/>
        <v>148</v>
      </c>
      <c r="B160" s="194" t="s">
        <v>351</v>
      </c>
      <c r="C160" s="196" t="s">
        <v>352</v>
      </c>
      <c r="D160" s="8" t="s">
        <v>65</v>
      </c>
      <c r="E160" s="107">
        <v>389543</v>
      </c>
      <c r="F160" s="107">
        <v>371452</v>
      </c>
      <c r="G160" s="115">
        <v>95.36</v>
      </c>
      <c r="H160" s="91"/>
      <c r="I160" s="103">
        <v>422683</v>
      </c>
      <c r="J160" s="103">
        <v>399643</v>
      </c>
      <c r="K160" s="104">
        <v>94.55</v>
      </c>
      <c r="M160" s="107">
        <v>229078</v>
      </c>
      <c r="N160" s="107">
        <v>206656</v>
      </c>
      <c r="O160" s="111">
        <v>90.21</v>
      </c>
      <c r="Q160" s="103">
        <v>318366</v>
      </c>
      <c r="R160" s="103">
        <v>298216</v>
      </c>
      <c r="S160" s="104">
        <v>93.67</v>
      </c>
      <c r="T160" s="87" t="s">
        <v>66</v>
      </c>
      <c r="U160" s="90" t="s">
        <v>67</v>
      </c>
      <c r="V160" s="20"/>
    </row>
    <row r="161" spans="1:22" ht="12.95">
      <c r="A161" s="193">
        <f t="shared" si="2"/>
        <v>149</v>
      </c>
      <c r="B161" s="194" t="s">
        <v>353</v>
      </c>
      <c r="C161" s="196" t="s">
        <v>354</v>
      </c>
      <c r="D161" s="8" t="s">
        <v>78</v>
      </c>
      <c r="E161" s="107">
        <v>143347</v>
      </c>
      <c r="F161" s="107">
        <v>131369</v>
      </c>
      <c r="G161" s="115">
        <v>91.64</v>
      </c>
      <c r="H161" s="91"/>
      <c r="I161" s="103">
        <v>155847</v>
      </c>
      <c r="J161" s="103">
        <v>144889</v>
      </c>
      <c r="K161" s="104">
        <v>92.97</v>
      </c>
      <c r="M161" s="107">
        <v>68101</v>
      </c>
      <c r="N161" s="107">
        <v>61056</v>
      </c>
      <c r="O161" s="111">
        <v>89.66</v>
      </c>
      <c r="Q161" s="103">
        <v>95956</v>
      </c>
      <c r="R161" s="103">
        <v>91987</v>
      </c>
      <c r="S161" s="104">
        <v>95.86</v>
      </c>
      <c r="T161" s="87" t="s">
        <v>44</v>
      </c>
      <c r="U161" s="90" t="s">
        <v>45</v>
      </c>
      <c r="V161" s="20"/>
    </row>
    <row r="162" spans="1:22" ht="12.95">
      <c r="A162" s="193">
        <f t="shared" si="2"/>
        <v>150</v>
      </c>
      <c r="B162" s="194" t="s">
        <v>355</v>
      </c>
      <c r="C162" s="196" t="s">
        <v>356</v>
      </c>
      <c r="D162" s="8" t="s">
        <v>35</v>
      </c>
      <c r="E162" s="107">
        <v>79477</v>
      </c>
      <c r="F162" s="107">
        <v>76999</v>
      </c>
      <c r="G162" s="115">
        <v>96.88</v>
      </c>
      <c r="H162" s="91"/>
      <c r="I162" s="103">
        <v>83472</v>
      </c>
      <c r="J162" s="103">
        <v>81310</v>
      </c>
      <c r="K162" s="104">
        <v>97.41</v>
      </c>
      <c r="M162" s="107">
        <v>15905</v>
      </c>
      <c r="N162" s="107">
        <v>15176</v>
      </c>
      <c r="O162" s="111">
        <v>95.42</v>
      </c>
      <c r="Q162" s="103">
        <v>22674</v>
      </c>
      <c r="R162" s="103">
        <v>22305</v>
      </c>
      <c r="S162" s="104">
        <v>98.37</v>
      </c>
      <c r="T162" s="87" t="s">
        <v>36</v>
      </c>
      <c r="U162" s="90" t="s">
        <v>37</v>
      </c>
      <c r="V162" s="20"/>
    </row>
    <row r="163" spans="1:22" ht="12.95">
      <c r="A163" s="193">
        <f t="shared" si="2"/>
        <v>151</v>
      </c>
      <c r="B163" s="194" t="s">
        <v>357</v>
      </c>
      <c r="C163" s="196" t="s">
        <v>358</v>
      </c>
      <c r="D163" s="8" t="s">
        <v>142</v>
      </c>
      <c r="E163" s="107">
        <v>148682</v>
      </c>
      <c r="F163" s="107">
        <v>138000</v>
      </c>
      <c r="G163" s="115">
        <v>92.82</v>
      </c>
      <c r="H163" s="91"/>
      <c r="I163" s="103">
        <v>161697</v>
      </c>
      <c r="J163" s="103">
        <v>149414</v>
      </c>
      <c r="K163" s="104">
        <v>92.4</v>
      </c>
      <c r="M163" s="107">
        <v>35923</v>
      </c>
      <c r="N163" s="107">
        <v>32909</v>
      </c>
      <c r="O163" s="111">
        <v>91.61</v>
      </c>
      <c r="Q163" s="103">
        <v>53999</v>
      </c>
      <c r="R163" s="103">
        <v>50761</v>
      </c>
      <c r="S163" s="104">
        <v>94</v>
      </c>
      <c r="T163" s="87" t="s">
        <v>59</v>
      </c>
      <c r="U163" s="90" t="s">
        <v>60</v>
      </c>
      <c r="V163" s="20"/>
    </row>
    <row r="164" spans="1:22" ht="12.95">
      <c r="A164" s="193">
        <f t="shared" si="2"/>
        <v>152</v>
      </c>
      <c r="B164" s="194" t="s">
        <v>359</v>
      </c>
      <c r="C164" s="196" t="s">
        <v>360</v>
      </c>
      <c r="D164" s="8" t="s">
        <v>35</v>
      </c>
      <c r="E164" s="107">
        <v>71258</v>
      </c>
      <c r="F164" s="107">
        <v>69916</v>
      </c>
      <c r="G164" s="115">
        <v>98.12</v>
      </c>
      <c r="H164" s="91"/>
      <c r="I164" s="103">
        <v>76424</v>
      </c>
      <c r="J164" s="103">
        <v>75083</v>
      </c>
      <c r="K164" s="104">
        <v>98.25</v>
      </c>
      <c r="M164" s="107">
        <v>23781</v>
      </c>
      <c r="N164" s="107">
        <v>23314</v>
      </c>
      <c r="O164" s="111">
        <v>98.04</v>
      </c>
      <c r="Q164" s="103">
        <v>32694</v>
      </c>
      <c r="R164" s="103">
        <v>31996</v>
      </c>
      <c r="S164" s="104">
        <v>97.87</v>
      </c>
      <c r="T164" s="87" t="s">
        <v>87</v>
      </c>
      <c r="U164" s="90" t="s">
        <v>88</v>
      </c>
      <c r="V164" s="20"/>
    </row>
    <row r="165" spans="1:22" ht="12.95">
      <c r="A165" s="193">
        <f t="shared" si="2"/>
        <v>153</v>
      </c>
      <c r="B165" s="194" t="s">
        <v>361</v>
      </c>
      <c r="C165" s="196" t="s">
        <v>362</v>
      </c>
      <c r="D165" s="8" t="s">
        <v>35</v>
      </c>
      <c r="E165" s="107">
        <v>45062</v>
      </c>
      <c r="F165" s="107">
        <v>42712</v>
      </c>
      <c r="G165" s="115">
        <v>94.78</v>
      </c>
      <c r="H165" s="91"/>
      <c r="I165" s="103">
        <v>47791</v>
      </c>
      <c r="J165" s="103">
        <v>44924</v>
      </c>
      <c r="K165" s="104">
        <v>94</v>
      </c>
      <c r="M165" s="107">
        <v>18520</v>
      </c>
      <c r="N165" s="107">
        <v>18328</v>
      </c>
      <c r="O165" s="111">
        <v>98.96</v>
      </c>
      <c r="Q165" s="103">
        <v>34940</v>
      </c>
      <c r="R165" s="103">
        <v>34399</v>
      </c>
      <c r="S165" s="104">
        <v>98.45</v>
      </c>
      <c r="T165" s="87" t="s">
        <v>44</v>
      </c>
      <c r="U165" s="90" t="s">
        <v>45</v>
      </c>
      <c r="V165" s="20"/>
    </row>
    <row r="166" spans="1:22" ht="12.95">
      <c r="A166" s="193">
        <f t="shared" si="2"/>
        <v>154</v>
      </c>
      <c r="B166" s="194" t="s">
        <v>363</v>
      </c>
      <c r="C166" s="196" t="s">
        <v>364</v>
      </c>
      <c r="D166" s="8" t="s">
        <v>65</v>
      </c>
      <c r="E166" s="107">
        <v>228373</v>
      </c>
      <c r="F166" s="107">
        <v>191387</v>
      </c>
      <c r="G166" s="115">
        <v>83.8</v>
      </c>
      <c r="H166" s="91"/>
      <c r="I166" s="103">
        <v>249104</v>
      </c>
      <c r="J166" s="103">
        <v>209024</v>
      </c>
      <c r="K166" s="104">
        <v>83.91</v>
      </c>
      <c r="M166" s="107">
        <v>96058</v>
      </c>
      <c r="N166" s="107">
        <v>83046</v>
      </c>
      <c r="O166" s="111">
        <v>86.45</v>
      </c>
      <c r="Q166" s="103">
        <v>156103</v>
      </c>
      <c r="R166" s="103">
        <v>142458</v>
      </c>
      <c r="S166" s="104">
        <v>91.26</v>
      </c>
      <c r="T166" s="87" t="s">
        <v>40</v>
      </c>
      <c r="U166" s="90" t="s">
        <v>41</v>
      </c>
      <c r="V166" s="20"/>
    </row>
    <row r="167" spans="1:22" ht="12.95">
      <c r="A167" s="193">
        <f t="shared" si="2"/>
        <v>155</v>
      </c>
      <c r="B167" s="194" t="s">
        <v>365</v>
      </c>
      <c r="C167" s="196" t="s">
        <v>366</v>
      </c>
      <c r="D167" s="8" t="s">
        <v>78</v>
      </c>
      <c r="E167" s="107">
        <v>100072</v>
      </c>
      <c r="F167" s="107">
        <v>91004</v>
      </c>
      <c r="G167" s="115">
        <v>90.94</v>
      </c>
      <c r="H167" s="91"/>
      <c r="I167" s="103">
        <v>107947</v>
      </c>
      <c r="J167" s="103">
        <v>101938</v>
      </c>
      <c r="K167" s="104">
        <v>94.43</v>
      </c>
      <c r="M167" s="107">
        <v>46090</v>
      </c>
      <c r="N167" s="107">
        <v>42736</v>
      </c>
      <c r="O167" s="111">
        <v>92.72</v>
      </c>
      <c r="Q167" s="103">
        <v>54103</v>
      </c>
      <c r="R167" s="103">
        <v>53571</v>
      </c>
      <c r="S167" s="104">
        <v>99.02</v>
      </c>
      <c r="T167" s="87" t="s">
        <v>54</v>
      </c>
      <c r="U167" s="90" t="s">
        <v>55</v>
      </c>
      <c r="V167" s="20"/>
    </row>
    <row r="168" spans="1:22" ht="12.95">
      <c r="A168" s="193">
        <f t="shared" si="2"/>
        <v>156</v>
      </c>
      <c r="B168" s="194" t="s">
        <v>367</v>
      </c>
      <c r="C168" s="196" t="s">
        <v>368</v>
      </c>
      <c r="D168" s="8" t="s">
        <v>35</v>
      </c>
      <c r="E168" s="107">
        <v>122547</v>
      </c>
      <c r="F168" s="107">
        <v>118588</v>
      </c>
      <c r="G168" s="115">
        <v>96.77</v>
      </c>
      <c r="H168" s="91"/>
      <c r="I168" s="103">
        <v>132967</v>
      </c>
      <c r="J168" s="103">
        <v>128559</v>
      </c>
      <c r="K168" s="104">
        <v>96.68</v>
      </c>
      <c r="M168" s="107">
        <v>33739</v>
      </c>
      <c r="N168" s="107">
        <v>32198</v>
      </c>
      <c r="O168" s="111">
        <v>95.43</v>
      </c>
      <c r="Q168" s="103">
        <v>46001</v>
      </c>
      <c r="R168" s="103">
        <v>44640</v>
      </c>
      <c r="S168" s="104">
        <v>97.04</v>
      </c>
      <c r="T168" s="87" t="s">
        <v>36</v>
      </c>
      <c r="U168" s="90" t="s">
        <v>37</v>
      </c>
      <c r="V168" s="20"/>
    </row>
    <row r="169" spans="1:22" ht="12.95">
      <c r="A169" s="193">
        <f t="shared" si="2"/>
        <v>157</v>
      </c>
      <c r="B169" s="194" t="s">
        <v>369</v>
      </c>
      <c r="C169" s="196" t="s">
        <v>370</v>
      </c>
      <c r="D169" s="8" t="s">
        <v>35</v>
      </c>
      <c r="E169" s="107">
        <v>47182</v>
      </c>
      <c r="F169" s="107">
        <v>45559</v>
      </c>
      <c r="G169" s="115">
        <v>96.56</v>
      </c>
      <c r="H169" s="91"/>
      <c r="I169" s="103">
        <v>49331</v>
      </c>
      <c r="J169" s="103">
        <v>48147</v>
      </c>
      <c r="K169" s="104">
        <v>97.6</v>
      </c>
      <c r="M169" s="107">
        <v>8574</v>
      </c>
      <c r="N169" s="107">
        <v>8003</v>
      </c>
      <c r="O169" s="111">
        <v>93.34</v>
      </c>
      <c r="Q169" s="103">
        <v>12890</v>
      </c>
      <c r="R169" s="103">
        <v>12581</v>
      </c>
      <c r="S169" s="104">
        <v>97.6</v>
      </c>
      <c r="T169" s="87" t="s">
        <v>54</v>
      </c>
      <c r="U169" s="90" t="s">
        <v>55</v>
      </c>
      <c r="V169" s="20"/>
    </row>
    <row r="170" spans="1:22" ht="12.95">
      <c r="A170" s="193">
        <f t="shared" si="2"/>
        <v>158</v>
      </c>
      <c r="B170" s="194" t="s">
        <v>371</v>
      </c>
      <c r="C170" s="196" t="s">
        <v>372</v>
      </c>
      <c r="D170" s="8" t="s">
        <v>35</v>
      </c>
      <c r="E170" s="107">
        <v>57847</v>
      </c>
      <c r="F170" s="107">
        <v>57083</v>
      </c>
      <c r="G170" s="115">
        <v>98.68</v>
      </c>
      <c r="H170" s="91"/>
      <c r="I170" s="103">
        <v>61029</v>
      </c>
      <c r="J170" s="103">
        <v>60213</v>
      </c>
      <c r="K170" s="104">
        <v>98.66</v>
      </c>
      <c r="M170" s="107">
        <v>7829</v>
      </c>
      <c r="N170" s="107">
        <v>7250</v>
      </c>
      <c r="O170" s="111">
        <v>92.6</v>
      </c>
      <c r="Q170" s="103">
        <v>12886</v>
      </c>
      <c r="R170" s="103">
        <v>12483</v>
      </c>
      <c r="S170" s="104">
        <v>96.87</v>
      </c>
      <c r="T170" s="87" t="s">
        <v>87</v>
      </c>
      <c r="U170" s="90" t="s">
        <v>88</v>
      </c>
      <c r="V170" s="20"/>
    </row>
    <row r="171" spans="1:22" ht="12.95">
      <c r="A171" s="193">
        <f t="shared" si="2"/>
        <v>159</v>
      </c>
      <c r="B171" s="194" t="s">
        <v>373</v>
      </c>
      <c r="C171" s="196" t="s">
        <v>374</v>
      </c>
      <c r="D171" s="8" t="s">
        <v>65</v>
      </c>
      <c r="E171" s="107">
        <v>213735</v>
      </c>
      <c r="F171" s="107">
        <v>192683</v>
      </c>
      <c r="G171" s="115">
        <v>90.15</v>
      </c>
      <c r="H171" s="91"/>
      <c r="I171" s="103">
        <v>232388</v>
      </c>
      <c r="J171" s="103">
        <v>208705</v>
      </c>
      <c r="K171" s="104">
        <v>89.81</v>
      </c>
      <c r="M171" s="107">
        <v>231008</v>
      </c>
      <c r="N171" s="107">
        <v>203088</v>
      </c>
      <c r="O171" s="111">
        <v>87.91</v>
      </c>
      <c r="Q171" s="103">
        <v>297922</v>
      </c>
      <c r="R171" s="103">
        <v>282393</v>
      </c>
      <c r="S171" s="104">
        <v>94.79</v>
      </c>
      <c r="T171" s="87" t="s">
        <v>40</v>
      </c>
      <c r="U171" s="90" t="s">
        <v>41</v>
      </c>
      <c r="V171" s="20"/>
    </row>
    <row r="172" spans="1:22" ht="12.95">
      <c r="A172" s="193">
        <f t="shared" si="2"/>
        <v>160</v>
      </c>
      <c r="B172" s="194" t="s">
        <v>375</v>
      </c>
      <c r="C172" s="196" t="s">
        <v>376</v>
      </c>
      <c r="D172" s="8" t="s">
        <v>35</v>
      </c>
      <c r="E172" s="107">
        <v>61016</v>
      </c>
      <c r="F172" s="107">
        <v>58518</v>
      </c>
      <c r="G172" s="115">
        <v>95.91</v>
      </c>
      <c r="H172" s="91"/>
      <c r="I172" s="103">
        <v>64997</v>
      </c>
      <c r="J172" s="103">
        <v>62623</v>
      </c>
      <c r="K172" s="104">
        <v>96.35</v>
      </c>
      <c r="M172" s="107">
        <v>14412</v>
      </c>
      <c r="N172" s="107">
        <v>14233</v>
      </c>
      <c r="O172" s="111">
        <v>98.76</v>
      </c>
      <c r="Q172" s="103">
        <v>24336</v>
      </c>
      <c r="R172" s="103">
        <v>24188</v>
      </c>
      <c r="S172" s="104">
        <v>99.39</v>
      </c>
      <c r="T172" s="87" t="s">
        <v>44</v>
      </c>
      <c r="U172" s="90" t="s">
        <v>45</v>
      </c>
      <c r="V172" s="20"/>
    </row>
    <row r="173" spans="1:22" ht="12.95">
      <c r="A173" s="193">
        <f t="shared" si="2"/>
        <v>161</v>
      </c>
      <c r="B173" s="194" t="s">
        <v>377</v>
      </c>
      <c r="C173" s="196" t="s">
        <v>378</v>
      </c>
      <c r="D173" s="8" t="s">
        <v>78</v>
      </c>
      <c r="E173" s="107">
        <v>152541</v>
      </c>
      <c r="F173" s="107">
        <v>143457</v>
      </c>
      <c r="G173" s="115">
        <v>94.04</v>
      </c>
      <c r="H173" s="91"/>
      <c r="I173" s="103">
        <v>164509</v>
      </c>
      <c r="J173" s="103">
        <v>154675</v>
      </c>
      <c r="K173" s="104">
        <v>94.02</v>
      </c>
      <c r="M173" s="107">
        <v>64105</v>
      </c>
      <c r="N173" s="107">
        <v>60262</v>
      </c>
      <c r="O173" s="111">
        <v>94.01</v>
      </c>
      <c r="Q173" s="103">
        <v>78476</v>
      </c>
      <c r="R173" s="103">
        <v>76414</v>
      </c>
      <c r="S173" s="104">
        <v>97.37</v>
      </c>
      <c r="T173" s="87" t="s">
        <v>36</v>
      </c>
      <c r="U173" s="90" t="s">
        <v>37</v>
      </c>
      <c r="V173" s="20"/>
    </row>
    <row r="174" spans="1:22" ht="12.95">
      <c r="A174" s="193">
        <f t="shared" si="2"/>
        <v>162</v>
      </c>
      <c r="B174" s="194" t="s">
        <v>379</v>
      </c>
      <c r="C174" s="196" t="s">
        <v>380</v>
      </c>
      <c r="D174" s="8" t="s">
        <v>35</v>
      </c>
      <c r="E174" s="107">
        <v>35488</v>
      </c>
      <c r="F174" s="107">
        <v>34902</v>
      </c>
      <c r="G174" s="115">
        <v>98.35</v>
      </c>
      <c r="H174" s="91"/>
      <c r="I174" s="103">
        <v>37954</v>
      </c>
      <c r="J174" s="103">
        <v>37524</v>
      </c>
      <c r="K174" s="104">
        <v>98.87</v>
      </c>
      <c r="M174" s="107">
        <v>9241</v>
      </c>
      <c r="N174" s="107">
        <v>9221</v>
      </c>
      <c r="O174" s="111">
        <v>99.78</v>
      </c>
      <c r="Q174" s="103">
        <v>13289</v>
      </c>
      <c r="R174" s="103">
        <v>13132</v>
      </c>
      <c r="S174" s="104">
        <v>98.82</v>
      </c>
      <c r="T174" s="87" t="s">
        <v>44</v>
      </c>
      <c r="U174" s="90" t="s">
        <v>45</v>
      </c>
      <c r="V174" s="20"/>
    </row>
    <row r="175" spans="1:22" ht="12.95">
      <c r="A175" s="193">
        <f t="shared" si="2"/>
        <v>163</v>
      </c>
      <c r="B175" s="194" t="s">
        <v>381</v>
      </c>
      <c r="C175" s="196" t="s">
        <v>382</v>
      </c>
      <c r="D175" s="8" t="s">
        <v>35</v>
      </c>
      <c r="E175" s="107">
        <v>78703</v>
      </c>
      <c r="F175" s="107">
        <v>74354</v>
      </c>
      <c r="G175" s="115">
        <v>94.47</v>
      </c>
      <c r="H175" s="91"/>
      <c r="I175" s="103">
        <v>84137</v>
      </c>
      <c r="J175" s="103">
        <v>81030</v>
      </c>
      <c r="K175" s="104">
        <v>96.31</v>
      </c>
      <c r="M175" s="107">
        <v>17478</v>
      </c>
      <c r="N175" s="107">
        <v>16034</v>
      </c>
      <c r="O175" s="111">
        <v>91.74</v>
      </c>
      <c r="Q175" s="103">
        <v>28963</v>
      </c>
      <c r="R175" s="103">
        <v>27768</v>
      </c>
      <c r="S175" s="104">
        <v>95.87</v>
      </c>
      <c r="T175" s="87" t="s">
        <v>79</v>
      </c>
      <c r="U175" s="90" t="s">
        <v>80</v>
      </c>
      <c r="V175" s="20"/>
    </row>
    <row r="176" spans="1:22" ht="12.95">
      <c r="A176" s="193">
        <f t="shared" si="2"/>
        <v>164</v>
      </c>
      <c r="B176" s="194" t="s">
        <v>383</v>
      </c>
      <c r="C176" s="196" t="s">
        <v>384</v>
      </c>
      <c r="D176" s="8" t="s">
        <v>58</v>
      </c>
      <c r="E176" s="107">
        <v>122227</v>
      </c>
      <c r="F176" s="107">
        <v>118331</v>
      </c>
      <c r="G176" s="115">
        <v>96.81</v>
      </c>
      <c r="H176" s="91"/>
      <c r="I176" s="103">
        <v>132081</v>
      </c>
      <c r="J176" s="103">
        <v>127655</v>
      </c>
      <c r="K176" s="104">
        <v>96.65</v>
      </c>
      <c r="M176" s="107">
        <v>47239</v>
      </c>
      <c r="N176" s="107">
        <v>42086</v>
      </c>
      <c r="O176" s="111">
        <v>89.09</v>
      </c>
      <c r="Q176" s="103">
        <v>73298</v>
      </c>
      <c r="R176" s="103">
        <v>72338</v>
      </c>
      <c r="S176" s="104">
        <v>98.69</v>
      </c>
      <c r="T176" s="87" t="s">
        <v>59</v>
      </c>
      <c r="U176" s="90" t="s">
        <v>60</v>
      </c>
      <c r="V176" s="20"/>
    </row>
    <row r="177" spans="1:22" ht="12.95">
      <c r="A177" s="193">
        <f t="shared" si="2"/>
        <v>165</v>
      </c>
      <c r="B177" s="194" t="s">
        <v>385</v>
      </c>
      <c r="C177" s="196" t="s">
        <v>386</v>
      </c>
      <c r="D177" s="8" t="s">
        <v>35</v>
      </c>
      <c r="E177" s="107">
        <v>59258</v>
      </c>
      <c r="F177" s="107">
        <v>57456</v>
      </c>
      <c r="G177" s="115">
        <v>96.96</v>
      </c>
      <c r="H177" s="91"/>
      <c r="I177" s="103">
        <v>63679</v>
      </c>
      <c r="J177" s="103">
        <v>61560</v>
      </c>
      <c r="K177" s="104">
        <v>96.67</v>
      </c>
      <c r="M177" s="107">
        <v>8766</v>
      </c>
      <c r="N177" s="107">
        <v>8486</v>
      </c>
      <c r="O177" s="111">
        <v>96.81</v>
      </c>
      <c r="Q177" s="103">
        <v>12500</v>
      </c>
      <c r="R177" s="103">
        <v>12322</v>
      </c>
      <c r="S177" s="104">
        <v>98.58</v>
      </c>
      <c r="T177" s="87" t="s">
        <v>79</v>
      </c>
      <c r="U177" s="90" t="s">
        <v>80</v>
      </c>
      <c r="V177" s="20"/>
    </row>
    <row r="178" spans="1:22" ht="12.95">
      <c r="A178" s="193">
        <f t="shared" si="2"/>
        <v>166</v>
      </c>
      <c r="B178" s="194" t="s">
        <v>387</v>
      </c>
      <c r="C178" s="196" t="s">
        <v>388</v>
      </c>
      <c r="D178" s="8" t="s">
        <v>35</v>
      </c>
      <c r="E178" s="107">
        <v>67573</v>
      </c>
      <c r="F178" s="107">
        <v>66104</v>
      </c>
      <c r="G178" s="115">
        <v>97.83</v>
      </c>
      <c r="H178" s="91"/>
      <c r="I178" s="103">
        <v>72780</v>
      </c>
      <c r="J178" s="103">
        <v>71434</v>
      </c>
      <c r="K178" s="104">
        <v>98.15</v>
      </c>
      <c r="M178" s="107">
        <v>22006</v>
      </c>
      <c r="N178" s="107">
        <v>20895</v>
      </c>
      <c r="O178" s="111">
        <v>94.95</v>
      </c>
      <c r="Q178" s="103">
        <v>25341</v>
      </c>
      <c r="R178" s="103">
        <v>24699</v>
      </c>
      <c r="S178" s="104">
        <v>97.47</v>
      </c>
      <c r="T178" s="87" t="s">
        <v>54</v>
      </c>
      <c r="U178" s="90" t="s">
        <v>55</v>
      </c>
      <c r="V178" s="20"/>
    </row>
    <row r="179" spans="1:22" ht="12.95">
      <c r="A179" s="193">
        <f t="shared" si="2"/>
        <v>167</v>
      </c>
      <c r="B179" s="194" t="s">
        <v>389</v>
      </c>
      <c r="C179" s="196" t="s">
        <v>390</v>
      </c>
      <c r="D179" s="8" t="s">
        <v>35</v>
      </c>
      <c r="E179" s="107">
        <v>117039</v>
      </c>
      <c r="F179" s="107">
        <v>114694</v>
      </c>
      <c r="G179" s="115">
        <v>98</v>
      </c>
      <c r="H179" s="91"/>
      <c r="I179" s="103">
        <v>125036</v>
      </c>
      <c r="J179" s="103">
        <v>122877</v>
      </c>
      <c r="K179" s="104">
        <v>98.27</v>
      </c>
      <c r="M179" s="107">
        <v>28565</v>
      </c>
      <c r="N179" s="107">
        <v>26987</v>
      </c>
      <c r="O179" s="111">
        <v>94.48</v>
      </c>
      <c r="Q179" s="103">
        <v>42875</v>
      </c>
      <c r="R179" s="103">
        <v>41553</v>
      </c>
      <c r="S179" s="104">
        <v>96.92</v>
      </c>
      <c r="T179" s="87" t="s">
        <v>36</v>
      </c>
      <c r="U179" s="90" t="s">
        <v>37</v>
      </c>
      <c r="V179" s="20"/>
    </row>
    <row r="180" spans="1:22" ht="12.95">
      <c r="A180" s="193">
        <f t="shared" si="2"/>
        <v>168</v>
      </c>
      <c r="B180" s="194" t="s">
        <v>391</v>
      </c>
      <c r="C180" s="196" t="s">
        <v>392</v>
      </c>
      <c r="D180" s="8" t="s">
        <v>78</v>
      </c>
      <c r="E180" s="107">
        <v>70228</v>
      </c>
      <c r="F180" s="107">
        <v>64635</v>
      </c>
      <c r="G180" s="115">
        <v>92.04</v>
      </c>
      <c r="H180" s="91"/>
      <c r="I180" s="103">
        <v>76299</v>
      </c>
      <c r="J180" s="103">
        <v>69749</v>
      </c>
      <c r="K180" s="104">
        <v>91.42</v>
      </c>
      <c r="M180" s="107">
        <v>19773</v>
      </c>
      <c r="N180" s="107">
        <v>19125</v>
      </c>
      <c r="O180" s="111">
        <v>96.72</v>
      </c>
      <c r="Q180" s="103">
        <v>28517</v>
      </c>
      <c r="R180" s="103">
        <v>28052</v>
      </c>
      <c r="S180" s="104">
        <v>98.37</v>
      </c>
      <c r="T180" s="87" t="s">
        <v>195</v>
      </c>
      <c r="U180" s="90" t="s">
        <v>196</v>
      </c>
      <c r="V180" s="20"/>
    </row>
    <row r="181" spans="1:22" ht="12.95">
      <c r="A181" s="193">
        <f t="shared" si="2"/>
        <v>169</v>
      </c>
      <c r="B181" s="194" t="s">
        <v>393</v>
      </c>
      <c r="C181" s="196" t="s">
        <v>394</v>
      </c>
      <c r="D181" s="8" t="s">
        <v>78</v>
      </c>
      <c r="E181" s="107">
        <v>158008</v>
      </c>
      <c r="F181" s="107">
        <v>154313</v>
      </c>
      <c r="G181" s="115">
        <v>97.66</v>
      </c>
      <c r="H181" s="91"/>
      <c r="I181" s="103">
        <v>170758</v>
      </c>
      <c r="J181" s="103">
        <v>167011</v>
      </c>
      <c r="K181" s="104">
        <v>97.81</v>
      </c>
      <c r="M181" s="107">
        <v>109903</v>
      </c>
      <c r="N181" s="107">
        <v>104492</v>
      </c>
      <c r="O181" s="111">
        <v>95.08</v>
      </c>
      <c r="Q181" s="103">
        <v>154885</v>
      </c>
      <c r="R181" s="103">
        <v>152499</v>
      </c>
      <c r="S181" s="104">
        <v>98.46</v>
      </c>
      <c r="T181" s="87" t="s">
        <v>36</v>
      </c>
      <c r="U181" s="90" t="s">
        <v>37</v>
      </c>
      <c r="V181" s="20"/>
    </row>
    <row r="182" spans="1:22" ht="12.95">
      <c r="A182" s="193">
        <f t="shared" si="2"/>
        <v>170</v>
      </c>
      <c r="B182" s="194" t="s">
        <v>395</v>
      </c>
      <c r="C182" s="196" t="s">
        <v>396</v>
      </c>
      <c r="D182" s="8" t="s">
        <v>35</v>
      </c>
      <c r="E182" s="107">
        <v>80851</v>
      </c>
      <c r="F182" s="107">
        <v>79634</v>
      </c>
      <c r="G182" s="115">
        <v>98.49</v>
      </c>
      <c r="H182" s="91"/>
      <c r="I182" s="103">
        <v>84214</v>
      </c>
      <c r="J182" s="103">
        <v>83056</v>
      </c>
      <c r="K182" s="104">
        <v>98.62</v>
      </c>
      <c r="M182" s="107">
        <v>29341</v>
      </c>
      <c r="N182" s="107">
        <v>27421</v>
      </c>
      <c r="O182" s="111">
        <v>93.46</v>
      </c>
      <c r="Q182" s="103">
        <v>37109</v>
      </c>
      <c r="R182" s="103">
        <v>35595</v>
      </c>
      <c r="S182" s="104">
        <v>95.92</v>
      </c>
      <c r="T182" s="87" t="s">
        <v>36</v>
      </c>
      <c r="U182" s="90" t="s">
        <v>37</v>
      </c>
      <c r="V182" s="20"/>
    </row>
    <row r="183" spans="1:22" ht="12.95">
      <c r="A183" s="193">
        <f t="shared" si="2"/>
        <v>171</v>
      </c>
      <c r="B183" s="194" t="s">
        <v>397</v>
      </c>
      <c r="C183" s="196" t="s">
        <v>398</v>
      </c>
      <c r="D183" s="8" t="s">
        <v>35</v>
      </c>
      <c r="E183" s="107">
        <v>132380</v>
      </c>
      <c r="F183" s="107">
        <v>130139</v>
      </c>
      <c r="G183" s="115">
        <v>98.31</v>
      </c>
      <c r="H183" s="91"/>
      <c r="I183" s="103">
        <v>140287</v>
      </c>
      <c r="J183" s="103">
        <v>138219</v>
      </c>
      <c r="K183" s="104">
        <v>98.53</v>
      </c>
      <c r="M183" s="107">
        <v>44114</v>
      </c>
      <c r="N183" s="107">
        <v>43138</v>
      </c>
      <c r="O183" s="111">
        <v>97.79</v>
      </c>
      <c r="Q183" s="103">
        <v>58519</v>
      </c>
      <c r="R183" s="103">
        <v>57612</v>
      </c>
      <c r="S183" s="104">
        <v>98.45</v>
      </c>
      <c r="T183" s="87" t="s">
        <v>36</v>
      </c>
      <c r="U183" s="90" t="s">
        <v>37</v>
      </c>
      <c r="V183" s="20"/>
    </row>
    <row r="184" spans="1:22" ht="12.95">
      <c r="A184" s="193">
        <f t="shared" si="2"/>
        <v>172</v>
      </c>
      <c r="B184" s="194" t="s">
        <v>399</v>
      </c>
      <c r="C184" s="196" t="s">
        <v>400</v>
      </c>
      <c r="D184" s="8" t="s">
        <v>35</v>
      </c>
      <c r="E184" s="107">
        <v>83305</v>
      </c>
      <c r="F184" s="107">
        <v>81044</v>
      </c>
      <c r="G184" s="115">
        <v>97.29</v>
      </c>
      <c r="H184" s="91"/>
      <c r="I184" s="103">
        <v>88666</v>
      </c>
      <c r="J184" s="103">
        <v>86328</v>
      </c>
      <c r="K184" s="104">
        <v>97.36</v>
      </c>
      <c r="M184" s="107">
        <v>26457</v>
      </c>
      <c r="N184" s="107">
        <v>25653</v>
      </c>
      <c r="O184" s="111">
        <v>96.96</v>
      </c>
      <c r="Q184" s="103">
        <v>34836</v>
      </c>
      <c r="R184" s="103">
        <v>34124</v>
      </c>
      <c r="S184" s="104">
        <v>97.96</v>
      </c>
      <c r="T184" s="87" t="s">
        <v>44</v>
      </c>
      <c r="U184" s="90" t="s">
        <v>45</v>
      </c>
      <c r="V184" s="20"/>
    </row>
    <row r="185" spans="1:22" ht="12.95">
      <c r="A185" s="193">
        <f t="shared" si="2"/>
        <v>173</v>
      </c>
      <c r="B185" s="194" t="s">
        <v>401</v>
      </c>
      <c r="C185" s="196" t="s">
        <v>402</v>
      </c>
      <c r="D185" s="8" t="s">
        <v>65</v>
      </c>
      <c r="E185" s="107">
        <v>130801</v>
      </c>
      <c r="F185" s="107">
        <v>124981</v>
      </c>
      <c r="G185" s="115">
        <v>95.55</v>
      </c>
      <c r="H185" s="91"/>
      <c r="I185" s="103">
        <v>140543</v>
      </c>
      <c r="J185" s="103">
        <v>135990</v>
      </c>
      <c r="K185" s="104">
        <v>96.76</v>
      </c>
      <c r="M185" s="107">
        <v>69720</v>
      </c>
      <c r="N185" s="107">
        <v>65701</v>
      </c>
      <c r="O185" s="111">
        <v>94.24</v>
      </c>
      <c r="Q185" s="103">
        <v>110030</v>
      </c>
      <c r="R185" s="103">
        <v>102846</v>
      </c>
      <c r="S185" s="104">
        <v>93.47</v>
      </c>
      <c r="T185" s="87" t="s">
        <v>195</v>
      </c>
      <c r="U185" s="90" t="s">
        <v>196</v>
      </c>
      <c r="V185" s="20"/>
    </row>
    <row r="186" spans="1:22" ht="12.95">
      <c r="A186" s="193">
        <f t="shared" si="2"/>
        <v>174</v>
      </c>
      <c r="B186" s="194" t="s">
        <v>403</v>
      </c>
      <c r="C186" s="196" t="s">
        <v>404</v>
      </c>
      <c r="D186" s="8" t="s">
        <v>35</v>
      </c>
      <c r="E186" s="107">
        <v>66472</v>
      </c>
      <c r="F186" s="107">
        <v>64566</v>
      </c>
      <c r="G186" s="115">
        <v>97.13</v>
      </c>
      <c r="H186" s="91"/>
      <c r="I186" s="103">
        <v>71659</v>
      </c>
      <c r="J186" s="103">
        <v>69366</v>
      </c>
      <c r="K186" s="104">
        <v>96.8</v>
      </c>
      <c r="M186" s="107">
        <v>21217</v>
      </c>
      <c r="N186" s="107">
        <v>18925</v>
      </c>
      <c r="O186" s="111">
        <v>89.2</v>
      </c>
      <c r="Q186" s="103">
        <v>31591</v>
      </c>
      <c r="R186" s="103">
        <v>30703</v>
      </c>
      <c r="S186" s="104">
        <v>97.19</v>
      </c>
      <c r="T186" s="87" t="s">
        <v>87</v>
      </c>
      <c r="U186" s="90" t="s">
        <v>88</v>
      </c>
      <c r="V186" s="20"/>
    </row>
    <row r="187" spans="1:22" ht="12.95">
      <c r="A187" s="193">
        <f t="shared" si="2"/>
        <v>175</v>
      </c>
      <c r="B187" s="194" t="s">
        <v>405</v>
      </c>
      <c r="C187" s="196" t="s">
        <v>406</v>
      </c>
      <c r="D187" s="8" t="s">
        <v>58</v>
      </c>
      <c r="E187" s="107">
        <v>109795</v>
      </c>
      <c r="F187" s="107">
        <v>98246</v>
      </c>
      <c r="G187" s="115">
        <v>89.48</v>
      </c>
      <c r="H187" s="91"/>
      <c r="I187" s="103">
        <v>124167</v>
      </c>
      <c r="J187" s="103">
        <v>111013</v>
      </c>
      <c r="K187" s="104">
        <v>89.41</v>
      </c>
      <c r="M187" s="107">
        <v>75349</v>
      </c>
      <c r="N187" s="107">
        <v>71783</v>
      </c>
      <c r="O187" s="111">
        <v>95.27</v>
      </c>
      <c r="Q187" s="103">
        <v>124830</v>
      </c>
      <c r="R187" s="103">
        <v>120269</v>
      </c>
      <c r="S187" s="104">
        <v>96.35</v>
      </c>
      <c r="T187" s="87" t="s">
        <v>59</v>
      </c>
      <c r="U187" s="90" t="s">
        <v>60</v>
      </c>
      <c r="V187" s="20"/>
    </row>
    <row r="188" spans="1:22" ht="12.95">
      <c r="A188" s="193">
        <f t="shared" si="2"/>
        <v>176</v>
      </c>
      <c r="B188" s="194" t="s">
        <v>407</v>
      </c>
      <c r="C188" s="196" t="s">
        <v>408</v>
      </c>
      <c r="D188" s="8" t="s">
        <v>35</v>
      </c>
      <c r="E188" s="107">
        <v>69326</v>
      </c>
      <c r="F188" s="107">
        <v>66556</v>
      </c>
      <c r="G188" s="115">
        <v>96</v>
      </c>
      <c r="H188" s="91"/>
      <c r="I188" s="103">
        <v>74340</v>
      </c>
      <c r="J188" s="103">
        <v>72028</v>
      </c>
      <c r="K188" s="104">
        <v>96.89</v>
      </c>
      <c r="M188" s="107">
        <v>12443</v>
      </c>
      <c r="N188" s="107">
        <v>11849</v>
      </c>
      <c r="O188" s="111">
        <v>95.23</v>
      </c>
      <c r="Q188" s="103">
        <v>24152</v>
      </c>
      <c r="R188" s="103">
        <v>23538</v>
      </c>
      <c r="S188" s="104">
        <v>97.46</v>
      </c>
      <c r="T188" s="87" t="s">
        <v>79</v>
      </c>
      <c r="U188" s="90" t="s">
        <v>80</v>
      </c>
      <c r="V188" s="20"/>
    </row>
    <row r="189" spans="1:22" ht="12.95">
      <c r="A189" s="193">
        <f t="shared" si="2"/>
        <v>177</v>
      </c>
      <c r="B189" s="194" t="s">
        <v>409</v>
      </c>
      <c r="C189" s="196" t="s">
        <v>410</v>
      </c>
      <c r="D189" s="8" t="s">
        <v>35</v>
      </c>
      <c r="E189" s="107">
        <v>61614</v>
      </c>
      <c r="F189" s="107">
        <v>59023</v>
      </c>
      <c r="G189" s="115">
        <v>95.79</v>
      </c>
      <c r="H189" s="91"/>
      <c r="I189" s="103">
        <v>65094</v>
      </c>
      <c r="J189" s="103">
        <v>62407</v>
      </c>
      <c r="K189" s="104">
        <v>95.87</v>
      </c>
      <c r="M189" s="107">
        <v>12215</v>
      </c>
      <c r="N189" s="107">
        <v>10721</v>
      </c>
      <c r="O189" s="111">
        <v>87.77</v>
      </c>
      <c r="Q189" s="103">
        <v>15669</v>
      </c>
      <c r="R189" s="103">
        <v>15250</v>
      </c>
      <c r="S189" s="104">
        <v>97.33</v>
      </c>
      <c r="T189" s="87" t="s">
        <v>44</v>
      </c>
      <c r="U189" s="90" t="s">
        <v>45</v>
      </c>
      <c r="V189" s="20"/>
    </row>
    <row r="190" spans="1:22" ht="12.95">
      <c r="A190" s="193">
        <f t="shared" si="2"/>
        <v>178</v>
      </c>
      <c r="B190" s="194" t="s">
        <v>411</v>
      </c>
      <c r="C190" s="196" t="s">
        <v>412</v>
      </c>
      <c r="D190" s="8" t="s">
        <v>78</v>
      </c>
      <c r="E190" s="107">
        <v>85859</v>
      </c>
      <c r="F190" s="107">
        <v>79398</v>
      </c>
      <c r="G190" s="115">
        <v>92.47</v>
      </c>
      <c r="H190" s="91"/>
      <c r="I190" s="103">
        <v>92760</v>
      </c>
      <c r="J190" s="103">
        <v>86324</v>
      </c>
      <c r="K190" s="104">
        <v>93.06</v>
      </c>
      <c r="M190" s="107">
        <v>43791</v>
      </c>
      <c r="N190" s="107">
        <v>42339</v>
      </c>
      <c r="O190" s="111">
        <v>96.68</v>
      </c>
      <c r="Q190" s="103">
        <v>57626</v>
      </c>
      <c r="R190" s="103">
        <v>56256</v>
      </c>
      <c r="S190" s="104">
        <v>97.62</v>
      </c>
      <c r="T190" s="87" t="s">
        <v>66</v>
      </c>
      <c r="U190" s="90" t="s">
        <v>67</v>
      </c>
      <c r="V190" s="20"/>
    </row>
    <row r="191" spans="1:22" ht="12.95">
      <c r="A191" s="193">
        <f t="shared" si="2"/>
        <v>179</v>
      </c>
      <c r="B191" s="194" t="s">
        <v>413</v>
      </c>
      <c r="C191" s="196" t="s">
        <v>414</v>
      </c>
      <c r="D191" s="8" t="s">
        <v>35</v>
      </c>
      <c r="E191" s="107">
        <v>92412</v>
      </c>
      <c r="F191" s="107">
        <v>89985</v>
      </c>
      <c r="G191" s="115">
        <v>97.37</v>
      </c>
      <c r="H191" s="91"/>
      <c r="I191" s="103">
        <v>98158</v>
      </c>
      <c r="J191" s="103">
        <v>96586</v>
      </c>
      <c r="K191" s="104">
        <v>98.4</v>
      </c>
      <c r="M191" s="107">
        <v>20707</v>
      </c>
      <c r="N191" s="107">
        <v>19625</v>
      </c>
      <c r="O191" s="111">
        <v>94.77</v>
      </c>
      <c r="Q191" s="103">
        <v>32268</v>
      </c>
      <c r="R191" s="103">
        <v>31294</v>
      </c>
      <c r="S191" s="104">
        <v>96.98</v>
      </c>
      <c r="T191" s="87" t="s">
        <v>54</v>
      </c>
      <c r="U191" s="90" t="s">
        <v>55</v>
      </c>
      <c r="V191" s="20"/>
    </row>
    <row r="192" spans="1:22" ht="12.95">
      <c r="A192" s="193">
        <f t="shared" si="2"/>
        <v>180</v>
      </c>
      <c r="B192" s="194" t="s">
        <v>415</v>
      </c>
      <c r="C192" s="196" t="s">
        <v>416</v>
      </c>
      <c r="D192" s="8" t="s">
        <v>35</v>
      </c>
      <c r="E192" s="107">
        <v>70066</v>
      </c>
      <c r="F192" s="107">
        <v>68711</v>
      </c>
      <c r="G192" s="115">
        <v>98.07</v>
      </c>
      <c r="H192" s="91"/>
      <c r="I192" s="103">
        <v>71722</v>
      </c>
      <c r="J192" s="103">
        <v>70561</v>
      </c>
      <c r="K192" s="104">
        <v>98.38</v>
      </c>
      <c r="M192" s="107">
        <v>20085</v>
      </c>
      <c r="N192" s="107">
        <v>19525</v>
      </c>
      <c r="O192" s="111">
        <v>97.21</v>
      </c>
      <c r="Q192" s="103">
        <v>26008</v>
      </c>
      <c r="R192" s="103">
        <v>25941</v>
      </c>
      <c r="S192" s="104">
        <v>99.74</v>
      </c>
      <c r="T192" s="87" t="s">
        <v>44</v>
      </c>
      <c r="U192" s="90" t="s">
        <v>45</v>
      </c>
      <c r="V192" s="20"/>
    </row>
    <row r="193" spans="1:22" ht="12.95">
      <c r="A193" s="193">
        <f t="shared" si="2"/>
        <v>181</v>
      </c>
      <c r="B193" s="194" t="s">
        <v>417</v>
      </c>
      <c r="C193" s="196" t="s">
        <v>418</v>
      </c>
      <c r="D193" s="8" t="s">
        <v>78</v>
      </c>
      <c r="E193" s="107">
        <v>93927</v>
      </c>
      <c r="F193" s="107">
        <v>88878</v>
      </c>
      <c r="G193" s="115">
        <v>94.62</v>
      </c>
      <c r="H193" s="91"/>
      <c r="I193" s="103">
        <v>99491</v>
      </c>
      <c r="J193" s="103">
        <v>94072</v>
      </c>
      <c r="K193" s="104">
        <v>94.55</v>
      </c>
      <c r="M193" s="107">
        <v>71955</v>
      </c>
      <c r="N193" s="107">
        <v>69412</v>
      </c>
      <c r="O193" s="111">
        <v>96.47</v>
      </c>
      <c r="Q193" s="103">
        <v>83313</v>
      </c>
      <c r="R193" s="103">
        <v>80882</v>
      </c>
      <c r="S193" s="104">
        <v>97.08</v>
      </c>
      <c r="T193" s="87" t="s">
        <v>66</v>
      </c>
      <c r="U193" s="90" t="s">
        <v>67</v>
      </c>
      <c r="V193" s="20"/>
    </row>
    <row r="194" spans="1:22" ht="12.95">
      <c r="A194" s="193">
        <f t="shared" si="2"/>
        <v>182</v>
      </c>
      <c r="B194" s="194" t="s">
        <v>419</v>
      </c>
      <c r="C194" s="196" t="s">
        <v>420</v>
      </c>
      <c r="D194" s="8" t="s">
        <v>35</v>
      </c>
      <c r="E194" s="107">
        <v>77134</v>
      </c>
      <c r="F194" s="107">
        <v>75602</v>
      </c>
      <c r="G194" s="115">
        <v>98.01</v>
      </c>
      <c r="H194" s="91"/>
      <c r="I194" s="103">
        <v>81511</v>
      </c>
      <c r="J194" s="103">
        <v>79964</v>
      </c>
      <c r="K194" s="104">
        <v>98.1</v>
      </c>
      <c r="M194" s="107">
        <v>12809</v>
      </c>
      <c r="N194" s="107">
        <v>12605</v>
      </c>
      <c r="O194" s="111">
        <v>98.41</v>
      </c>
      <c r="Q194" s="103">
        <v>19105</v>
      </c>
      <c r="R194" s="103">
        <v>18959</v>
      </c>
      <c r="S194" s="104">
        <v>99.24</v>
      </c>
      <c r="T194" s="87" t="s">
        <v>54</v>
      </c>
      <c r="U194" s="90" t="s">
        <v>55</v>
      </c>
      <c r="V194" s="20"/>
    </row>
    <row r="195" spans="1:22" ht="12.95">
      <c r="A195" s="193">
        <f t="shared" si="2"/>
        <v>183</v>
      </c>
      <c r="B195" s="194" t="s">
        <v>421</v>
      </c>
      <c r="C195" s="196" t="s">
        <v>422</v>
      </c>
      <c r="D195" s="8" t="s">
        <v>78</v>
      </c>
      <c r="E195" s="107" t="s">
        <v>131</v>
      </c>
      <c r="F195" s="107" t="s">
        <v>131</v>
      </c>
      <c r="G195" s="107" t="s">
        <v>131</v>
      </c>
      <c r="H195" s="91"/>
      <c r="I195" s="103">
        <v>217916</v>
      </c>
      <c r="J195" s="103">
        <v>209926</v>
      </c>
      <c r="K195" s="104">
        <v>96.33</v>
      </c>
      <c r="M195" s="107" t="s">
        <v>131</v>
      </c>
      <c r="N195" s="107" t="s">
        <v>131</v>
      </c>
      <c r="O195" s="107" t="s">
        <v>131</v>
      </c>
      <c r="Q195" s="103">
        <v>133972</v>
      </c>
      <c r="R195" s="103">
        <v>128301</v>
      </c>
      <c r="S195" s="104">
        <v>95.77</v>
      </c>
      <c r="T195" s="87" t="s">
        <v>44</v>
      </c>
      <c r="U195" s="90" t="s">
        <v>45</v>
      </c>
      <c r="V195" s="20"/>
    </row>
    <row r="196" spans="1:22" ht="12.95">
      <c r="A196" s="193">
        <f t="shared" si="2"/>
        <v>184</v>
      </c>
      <c r="B196" s="194" t="s">
        <v>423</v>
      </c>
      <c r="C196" s="196" t="s">
        <v>424</v>
      </c>
      <c r="D196" s="8" t="s">
        <v>78</v>
      </c>
      <c r="E196" s="107">
        <v>142095</v>
      </c>
      <c r="F196" s="107">
        <v>138706</v>
      </c>
      <c r="G196" s="115">
        <v>97.61</v>
      </c>
      <c r="H196" s="91"/>
      <c r="I196" s="103">
        <v>151407</v>
      </c>
      <c r="J196" s="103">
        <v>148394</v>
      </c>
      <c r="K196" s="104">
        <v>98.01</v>
      </c>
      <c r="M196" s="107">
        <v>37220</v>
      </c>
      <c r="N196" s="107">
        <v>33429</v>
      </c>
      <c r="O196" s="111">
        <v>89.81</v>
      </c>
      <c r="Q196" s="103">
        <v>55298</v>
      </c>
      <c r="R196" s="103">
        <v>52723</v>
      </c>
      <c r="S196" s="104">
        <v>95.34</v>
      </c>
      <c r="T196" s="87" t="s">
        <v>79</v>
      </c>
      <c r="U196" s="90" t="s">
        <v>80</v>
      </c>
      <c r="V196" s="20"/>
    </row>
    <row r="197" spans="1:22" ht="12.95">
      <c r="A197" s="193">
        <f t="shared" si="2"/>
        <v>185</v>
      </c>
      <c r="B197" s="194" t="s">
        <v>425</v>
      </c>
      <c r="C197" s="196" t="s">
        <v>426</v>
      </c>
      <c r="D197" s="8" t="s">
        <v>65</v>
      </c>
      <c r="E197" s="107">
        <v>113689</v>
      </c>
      <c r="F197" s="107">
        <v>107821</v>
      </c>
      <c r="G197" s="115">
        <v>94.84</v>
      </c>
      <c r="H197" s="91"/>
      <c r="I197" s="103">
        <v>120701</v>
      </c>
      <c r="J197" s="103">
        <v>114410</v>
      </c>
      <c r="K197" s="104">
        <v>94.79</v>
      </c>
      <c r="M197" s="107">
        <v>33520</v>
      </c>
      <c r="N197" s="107">
        <v>30904</v>
      </c>
      <c r="O197" s="111">
        <v>92.2</v>
      </c>
      <c r="Q197" s="103">
        <v>52608</v>
      </c>
      <c r="R197" s="103">
        <v>50478</v>
      </c>
      <c r="S197" s="104">
        <v>95.95</v>
      </c>
      <c r="T197" s="87" t="s">
        <v>195</v>
      </c>
      <c r="U197" s="90" t="s">
        <v>196</v>
      </c>
      <c r="V197" s="20"/>
    </row>
    <row r="198" spans="1:22" ht="12.95">
      <c r="A198" s="193">
        <f t="shared" si="2"/>
        <v>186</v>
      </c>
      <c r="B198" s="194" t="s">
        <v>427</v>
      </c>
      <c r="C198" s="196" t="s">
        <v>428</v>
      </c>
      <c r="D198" s="8" t="s">
        <v>35</v>
      </c>
      <c r="E198" s="107">
        <v>41703</v>
      </c>
      <c r="F198" s="107">
        <v>39818</v>
      </c>
      <c r="G198" s="115">
        <v>95.48</v>
      </c>
      <c r="H198" s="91"/>
      <c r="I198" s="103">
        <v>44532</v>
      </c>
      <c r="J198" s="103">
        <v>42395</v>
      </c>
      <c r="K198" s="104">
        <v>95.2</v>
      </c>
      <c r="M198" s="107">
        <v>47043</v>
      </c>
      <c r="N198" s="107">
        <v>44081</v>
      </c>
      <c r="O198" s="111">
        <v>93.7</v>
      </c>
      <c r="Q198" s="103">
        <v>51688</v>
      </c>
      <c r="R198" s="103">
        <v>50421</v>
      </c>
      <c r="S198" s="104">
        <v>97.55</v>
      </c>
      <c r="T198" s="87" t="s">
        <v>87</v>
      </c>
      <c r="U198" s="90" t="s">
        <v>88</v>
      </c>
      <c r="V198" s="20"/>
    </row>
    <row r="199" spans="1:22" ht="12.95">
      <c r="A199" s="193">
        <f t="shared" si="2"/>
        <v>187</v>
      </c>
      <c r="B199" s="194" t="s">
        <v>429</v>
      </c>
      <c r="C199" s="196" t="s">
        <v>430</v>
      </c>
      <c r="D199" s="8" t="s">
        <v>35</v>
      </c>
      <c r="E199" s="107">
        <v>65181</v>
      </c>
      <c r="F199" s="107">
        <v>62996</v>
      </c>
      <c r="G199" s="115">
        <v>96.65</v>
      </c>
      <c r="H199" s="91"/>
      <c r="I199" s="103">
        <v>70284</v>
      </c>
      <c r="J199" s="103">
        <v>68096</v>
      </c>
      <c r="K199" s="104">
        <v>96.89</v>
      </c>
      <c r="M199" s="107">
        <v>56904</v>
      </c>
      <c r="N199" s="107">
        <v>55109</v>
      </c>
      <c r="O199" s="111">
        <v>96.85</v>
      </c>
      <c r="Q199" s="103">
        <v>70834</v>
      </c>
      <c r="R199" s="103">
        <v>69756</v>
      </c>
      <c r="S199" s="104">
        <v>98.48</v>
      </c>
      <c r="T199" s="87" t="s">
        <v>44</v>
      </c>
      <c r="U199" s="90" t="s">
        <v>45</v>
      </c>
      <c r="V199" s="20"/>
    </row>
    <row r="200" spans="1:22" ht="12.95">
      <c r="A200" s="193">
        <f t="shared" si="2"/>
        <v>188</v>
      </c>
      <c r="B200" s="194" t="s">
        <v>431</v>
      </c>
      <c r="C200" s="196" t="s">
        <v>432</v>
      </c>
      <c r="D200" s="8" t="s">
        <v>35</v>
      </c>
      <c r="E200" s="107">
        <v>126733</v>
      </c>
      <c r="F200" s="107">
        <v>121164</v>
      </c>
      <c r="G200" s="115">
        <v>95.61</v>
      </c>
      <c r="H200" s="91"/>
      <c r="I200" s="107" t="s">
        <v>131</v>
      </c>
      <c r="J200" s="107" t="s">
        <v>131</v>
      </c>
      <c r="K200" s="107" t="s">
        <v>131</v>
      </c>
      <c r="M200" s="107">
        <v>67436</v>
      </c>
      <c r="N200" s="107">
        <v>63153</v>
      </c>
      <c r="O200" s="111">
        <v>93.65</v>
      </c>
      <c r="Q200" s="107" t="s">
        <v>131</v>
      </c>
      <c r="R200" s="107" t="s">
        <v>131</v>
      </c>
      <c r="S200" s="107" t="s">
        <v>131</v>
      </c>
      <c r="T200" s="87" t="s">
        <v>44</v>
      </c>
      <c r="U200" s="90" t="s">
        <v>45</v>
      </c>
      <c r="V200" s="20"/>
    </row>
    <row r="201" spans="1:22" ht="12.95">
      <c r="A201" s="193">
        <f t="shared" si="2"/>
        <v>189</v>
      </c>
      <c r="B201" s="194" t="s">
        <v>433</v>
      </c>
      <c r="C201" s="196" t="s">
        <v>434</v>
      </c>
      <c r="D201" s="8" t="s">
        <v>78</v>
      </c>
      <c r="E201" s="107">
        <v>211214</v>
      </c>
      <c r="F201" s="107">
        <v>204918</v>
      </c>
      <c r="G201" s="115">
        <v>97.02</v>
      </c>
      <c r="H201" s="91"/>
      <c r="I201" s="103">
        <v>221951</v>
      </c>
      <c r="J201" s="103">
        <v>216204</v>
      </c>
      <c r="K201" s="104">
        <v>97.41</v>
      </c>
      <c r="M201" s="107">
        <v>48845</v>
      </c>
      <c r="N201" s="107">
        <v>45595</v>
      </c>
      <c r="O201" s="111">
        <v>93.35</v>
      </c>
      <c r="Q201" s="103">
        <v>72512</v>
      </c>
      <c r="R201" s="103">
        <v>69368</v>
      </c>
      <c r="S201" s="104">
        <v>95.66</v>
      </c>
      <c r="T201" s="87" t="s">
        <v>195</v>
      </c>
      <c r="U201" s="90" t="s">
        <v>196</v>
      </c>
      <c r="V201" s="20"/>
    </row>
    <row r="202" spans="1:22" ht="12.95">
      <c r="A202" s="193">
        <f t="shared" si="2"/>
        <v>190</v>
      </c>
      <c r="B202" s="194" t="s">
        <v>435</v>
      </c>
      <c r="C202" s="196" t="s">
        <v>436</v>
      </c>
      <c r="D202" s="8" t="s">
        <v>35</v>
      </c>
      <c r="E202" s="107">
        <v>71828</v>
      </c>
      <c r="F202" s="107">
        <v>67239</v>
      </c>
      <c r="G202" s="115">
        <v>93.61</v>
      </c>
      <c r="H202" s="91"/>
      <c r="I202" s="103">
        <v>77772</v>
      </c>
      <c r="J202" s="103">
        <v>73076</v>
      </c>
      <c r="K202" s="104">
        <v>93.96</v>
      </c>
      <c r="M202" s="107">
        <v>36610</v>
      </c>
      <c r="N202" s="107">
        <v>33934</v>
      </c>
      <c r="O202" s="111">
        <v>92.69</v>
      </c>
      <c r="Q202" s="103">
        <v>56206</v>
      </c>
      <c r="R202" s="103">
        <v>53879</v>
      </c>
      <c r="S202" s="104">
        <v>95.86</v>
      </c>
      <c r="T202" s="87" t="s">
        <v>54</v>
      </c>
      <c r="U202" s="90" t="s">
        <v>55</v>
      </c>
      <c r="V202" s="20"/>
    </row>
    <row r="203" spans="1:22" ht="12.95">
      <c r="A203" s="193">
        <f t="shared" si="2"/>
        <v>191</v>
      </c>
      <c r="B203" s="194" t="s">
        <v>437</v>
      </c>
      <c r="C203" s="196" t="s">
        <v>438</v>
      </c>
      <c r="D203" s="8" t="s">
        <v>78</v>
      </c>
      <c r="E203" s="107">
        <v>142580</v>
      </c>
      <c r="F203" s="107">
        <v>133647</v>
      </c>
      <c r="G203" s="115">
        <v>93.73</v>
      </c>
      <c r="H203" s="91"/>
      <c r="I203" s="103">
        <v>154708</v>
      </c>
      <c r="J203" s="103">
        <v>144001</v>
      </c>
      <c r="K203" s="104">
        <v>93.08</v>
      </c>
      <c r="M203" s="107">
        <v>79437</v>
      </c>
      <c r="N203" s="107">
        <v>67392</v>
      </c>
      <c r="O203" s="111">
        <v>84.84</v>
      </c>
      <c r="Q203" s="103">
        <v>113597</v>
      </c>
      <c r="R203" s="103">
        <v>101984</v>
      </c>
      <c r="S203" s="104">
        <v>89.78</v>
      </c>
      <c r="T203" s="87" t="s">
        <v>44</v>
      </c>
      <c r="U203" s="90" t="s">
        <v>45</v>
      </c>
      <c r="V203" s="20"/>
    </row>
    <row r="204" spans="1:22" ht="12.95">
      <c r="A204" s="193">
        <f t="shared" si="2"/>
        <v>192</v>
      </c>
      <c r="B204" s="194" t="s">
        <v>439</v>
      </c>
      <c r="C204" s="196" t="s">
        <v>440</v>
      </c>
      <c r="D204" s="8" t="s">
        <v>35</v>
      </c>
      <c r="E204" s="107">
        <v>74239</v>
      </c>
      <c r="F204" s="107">
        <v>72182</v>
      </c>
      <c r="G204" s="115">
        <v>97.23</v>
      </c>
      <c r="H204" s="91"/>
      <c r="I204" s="103">
        <v>79340</v>
      </c>
      <c r="J204" s="103">
        <v>77098</v>
      </c>
      <c r="K204" s="104">
        <v>97.17</v>
      </c>
      <c r="M204" s="107">
        <v>24289</v>
      </c>
      <c r="N204" s="107">
        <v>23507</v>
      </c>
      <c r="O204" s="111">
        <v>96.78</v>
      </c>
      <c r="Q204" s="103">
        <v>32127</v>
      </c>
      <c r="R204" s="103">
        <v>31246</v>
      </c>
      <c r="S204" s="104">
        <v>97.26</v>
      </c>
      <c r="T204" s="87" t="s">
        <v>87</v>
      </c>
      <c r="U204" s="90" t="s">
        <v>88</v>
      </c>
      <c r="V204" s="20"/>
    </row>
    <row r="205" spans="1:22" ht="12.95">
      <c r="A205" s="193">
        <f t="shared" si="2"/>
        <v>193</v>
      </c>
      <c r="B205" s="194" t="s">
        <v>441</v>
      </c>
      <c r="C205" s="196" t="s">
        <v>442</v>
      </c>
      <c r="D205" s="8" t="s">
        <v>35</v>
      </c>
      <c r="E205" s="107">
        <v>32814</v>
      </c>
      <c r="F205" s="107">
        <v>31639</v>
      </c>
      <c r="G205" s="115">
        <v>96.42</v>
      </c>
      <c r="H205" s="91"/>
      <c r="I205" s="103">
        <v>34943</v>
      </c>
      <c r="J205" s="103">
        <v>33828</v>
      </c>
      <c r="K205" s="104">
        <v>96.81</v>
      </c>
      <c r="M205" s="107">
        <v>7286</v>
      </c>
      <c r="N205" s="107">
        <v>6343</v>
      </c>
      <c r="O205" s="111">
        <v>87.06</v>
      </c>
      <c r="Q205" s="103">
        <v>11475</v>
      </c>
      <c r="R205" s="103">
        <v>10831</v>
      </c>
      <c r="S205" s="104">
        <v>94.39</v>
      </c>
      <c r="T205" s="87" t="s">
        <v>44</v>
      </c>
      <c r="U205" s="90" t="s">
        <v>45</v>
      </c>
      <c r="V205" s="20"/>
    </row>
    <row r="206" spans="1:22" ht="12.95">
      <c r="A206" s="193">
        <f t="shared" si="2"/>
        <v>194</v>
      </c>
      <c r="B206" s="194" t="s">
        <v>443</v>
      </c>
      <c r="C206" s="196" t="s">
        <v>444</v>
      </c>
      <c r="D206" s="8" t="s">
        <v>65</v>
      </c>
      <c r="E206" s="107">
        <v>111992</v>
      </c>
      <c r="F206" s="107">
        <v>104481</v>
      </c>
      <c r="G206" s="115">
        <v>93.29</v>
      </c>
      <c r="H206" s="91"/>
      <c r="I206" s="103">
        <v>119500</v>
      </c>
      <c r="J206" s="103">
        <v>112518</v>
      </c>
      <c r="K206" s="104">
        <v>94.16</v>
      </c>
      <c r="M206" s="107">
        <v>34332</v>
      </c>
      <c r="N206" s="107">
        <v>31066</v>
      </c>
      <c r="O206" s="111">
        <v>90.49</v>
      </c>
      <c r="Q206" s="103">
        <v>50610</v>
      </c>
      <c r="R206" s="103">
        <v>48363</v>
      </c>
      <c r="S206" s="104">
        <v>95.56</v>
      </c>
      <c r="T206" s="87" t="s">
        <v>40</v>
      </c>
      <c r="U206" s="90" t="s">
        <v>41</v>
      </c>
      <c r="V206" s="20"/>
    </row>
    <row r="207" spans="1:22" ht="12.95">
      <c r="A207" s="193">
        <f t="shared" ref="A207:A270" si="3">A206+1</f>
        <v>195</v>
      </c>
      <c r="B207" s="194" t="s">
        <v>445</v>
      </c>
      <c r="C207" s="196" t="s">
        <v>446</v>
      </c>
      <c r="D207" s="8" t="s">
        <v>35</v>
      </c>
      <c r="E207" s="107">
        <v>93167</v>
      </c>
      <c r="F207" s="107">
        <v>90874</v>
      </c>
      <c r="G207" s="115">
        <v>97.54</v>
      </c>
      <c r="H207" s="91"/>
      <c r="I207" s="103">
        <v>97785</v>
      </c>
      <c r="J207" s="103">
        <v>95604</v>
      </c>
      <c r="K207" s="104">
        <v>97.77</v>
      </c>
      <c r="M207" s="107">
        <v>51838</v>
      </c>
      <c r="N207" s="107">
        <v>49641</v>
      </c>
      <c r="O207" s="111">
        <v>95.76</v>
      </c>
      <c r="Q207" s="103">
        <v>87925</v>
      </c>
      <c r="R207" s="103">
        <v>78955</v>
      </c>
      <c r="S207" s="104">
        <v>89.8</v>
      </c>
      <c r="T207" s="87" t="s">
        <v>36</v>
      </c>
      <c r="U207" s="90" t="s">
        <v>37</v>
      </c>
      <c r="V207" s="20"/>
    </row>
    <row r="208" spans="1:22" ht="12.95">
      <c r="A208" s="193">
        <f t="shared" si="3"/>
        <v>196</v>
      </c>
      <c r="B208" s="194" t="s">
        <v>447</v>
      </c>
      <c r="C208" s="196" t="s">
        <v>448</v>
      </c>
      <c r="D208" s="8" t="s">
        <v>35</v>
      </c>
      <c r="E208" s="107">
        <v>50966</v>
      </c>
      <c r="F208" s="107">
        <v>48021</v>
      </c>
      <c r="G208" s="115">
        <v>94.22</v>
      </c>
      <c r="H208" s="91"/>
      <c r="I208" s="103">
        <v>54346</v>
      </c>
      <c r="J208" s="103">
        <v>51826</v>
      </c>
      <c r="K208" s="104">
        <v>95.36</v>
      </c>
      <c r="M208" s="107">
        <v>10882</v>
      </c>
      <c r="N208" s="107">
        <v>10495</v>
      </c>
      <c r="O208" s="111">
        <v>96.44</v>
      </c>
      <c r="Q208" s="103">
        <v>16101</v>
      </c>
      <c r="R208" s="103">
        <v>15451</v>
      </c>
      <c r="S208" s="104">
        <v>95.96</v>
      </c>
      <c r="T208" s="87" t="s">
        <v>40</v>
      </c>
      <c r="U208" s="90" t="s">
        <v>41</v>
      </c>
      <c r="V208" s="20"/>
    </row>
    <row r="209" spans="1:22" ht="12.95">
      <c r="A209" s="193">
        <f t="shared" si="3"/>
        <v>197</v>
      </c>
      <c r="B209" s="194" t="s">
        <v>449</v>
      </c>
      <c r="C209" s="196" t="s">
        <v>450</v>
      </c>
      <c r="D209" s="8" t="s">
        <v>78</v>
      </c>
      <c r="E209" s="107">
        <v>100606</v>
      </c>
      <c r="F209" s="107">
        <v>95734</v>
      </c>
      <c r="G209" s="115">
        <v>95.16</v>
      </c>
      <c r="H209" s="91"/>
      <c r="I209" s="103">
        <v>108506</v>
      </c>
      <c r="J209" s="103">
        <v>104016</v>
      </c>
      <c r="K209" s="104">
        <v>95.86</v>
      </c>
      <c r="M209" s="107">
        <v>62978</v>
      </c>
      <c r="N209" s="107">
        <v>53236</v>
      </c>
      <c r="O209" s="111">
        <v>84.53</v>
      </c>
      <c r="Q209" s="103">
        <v>85618</v>
      </c>
      <c r="R209" s="103">
        <v>83879</v>
      </c>
      <c r="S209" s="104">
        <v>97.97</v>
      </c>
      <c r="T209" s="87" t="s">
        <v>54</v>
      </c>
      <c r="U209" s="90" t="s">
        <v>55</v>
      </c>
      <c r="V209" s="20"/>
    </row>
    <row r="210" spans="1:22" ht="12.95">
      <c r="A210" s="193">
        <f t="shared" si="3"/>
        <v>198</v>
      </c>
      <c r="B210" s="194" t="s">
        <v>451</v>
      </c>
      <c r="C210" s="196" t="s">
        <v>452</v>
      </c>
      <c r="D210" s="8" t="s">
        <v>78</v>
      </c>
      <c r="E210" s="107">
        <v>134488</v>
      </c>
      <c r="F210" s="107">
        <v>132125</v>
      </c>
      <c r="G210" s="115">
        <v>98.24</v>
      </c>
      <c r="H210" s="91"/>
      <c r="I210" s="103">
        <v>145806</v>
      </c>
      <c r="J210" s="103">
        <v>141062</v>
      </c>
      <c r="K210" s="104">
        <v>96.75</v>
      </c>
      <c r="M210" s="107">
        <v>45584</v>
      </c>
      <c r="N210" s="107">
        <v>44912</v>
      </c>
      <c r="O210" s="111">
        <v>98.53</v>
      </c>
      <c r="Q210" s="103">
        <v>68823</v>
      </c>
      <c r="R210" s="103">
        <v>67719</v>
      </c>
      <c r="S210" s="104">
        <v>98.4</v>
      </c>
      <c r="T210" s="87" t="s">
        <v>79</v>
      </c>
      <c r="U210" s="90" t="s">
        <v>80</v>
      </c>
      <c r="V210" s="20"/>
    </row>
    <row r="211" spans="1:22" ht="12.95">
      <c r="A211" s="193">
        <f t="shared" si="3"/>
        <v>199</v>
      </c>
      <c r="B211" s="194" t="s">
        <v>453</v>
      </c>
      <c r="C211" s="196" t="s">
        <v>454</v>
      </c>
      <c r="D211" s="8" t="s">
        <v>78</v>
      </c>
      <c r="E211" s="107">
        <v>101193</v>
      </c>
      <c r="F211" s="107">
        <v>92064</v>
      </c>
      <c r="G211" s="115">
        <v>90.98</v>
      </c>
      <c r="H211" s="91"/>
      <c r="I211" s="103">
        <v>109713</v>
      </c>
      <c r="J211" s="103">
        <v>98080</v>
      </c>
      <c r="K211" s="104">
        <v>89.4</v>
      </c>
      <c r="M211" s="107">
        <v>46795</v>
      </c>
      <c r="N211" s="107">
        <v>43768</v>
      </c>
      <c r="O211" s="111">
        <v>93.53</v>
      </c>
      <c r="Q211" s="103">
        <v>71409</v>
      </c>
      <c r="R211" s="103">
        <v>68036</v>
      </c>
      <c r="S211" s="104">
        <v>95.28</v>
      </c>
      <c r="T211" s="87" t="s">
        <v>36</v>
      </c>
      <c r="U211" s="90" t="s">
        <v>37</v>
      </c>
      <c r="V211" s="20"/>
    </row>
    <row r="212" spans="1:22" ht="12.95">
      <c r="A212" s="193">
        <f t="shared" si="3"/>
        <v>200</v>
      </c>
      <c r="B212" s="194" t="s">
        <v>455</v>
      </c>
      <c r="C212" s="196" t="s">
        <v>456</v>
      </c>
      <c r="D212" s="8" t="s">
        <v>35</v>
      </c>
      <c r="E212" s="107">
        <v>79611</v>
      </c>
      <c r="F212" s="107">
        <v>71788</v>
      </c>
      <c r="G212" s="115">
        <v>90.17</v>
      </c>
      <c r="H212" s="91"/>
      <c r="I212" s="103">
        <v>86154</v>
      </c>
      <c r="J212" s="103">
        <v>77758</v>
      </c>
      <c r="K212" s="104">
        <v>90.25</v>
      </c>
      <c r="M212" s="107">
        <v>31107</v>
      </c>
      <c r="N212" s="107">
        <v>28137</v>
      </c>
      <c r="O212" s="111">
        <v>90.45</v>
      </c>
      <c r="Q212" s="103">
        <v>47476</v>
      </c>
      <c r="R212" s="103">
        <v>44757</v>
      </c>
      <c r="S212" s="104">
        <v>94.27</v>
      </c>
      <c r="T212" s="87" t="s">
        <v>40</v>
      </c>
      <c r="U212" s="90" t="s">
        <v>41</v>
      </c>
      <c r="V212" s="20"/>
    </row>
    <row r="213" spans="1:22" ht="12.95">
      <c r="A213" s="193">
        <f t="shared" si="3"/>
        <v>201</v>
      </c>
      <c r="B213" s="194" t="s">
        <v>457</v>
      </c>
      <c r="C213" s="196" t="s">
        <v>458</v>
      </c>
      <c r="D213" s="8" t="s">
        <v>78</v>
      </c>
      <c r="E213" s="107">
        <v>111342</v>
      </c>
      <c r="F213" s="107">
        <v>106251</v>
      </c>
      <c r="G213" s="115">
        <v>95.43</v>
      </c>
      <c r="H213" s="91"/>
      <c r="I213" s="103">
        <v>118698</v>
      </c>
      <c r="J213" s="103">
        <v>113389</v>
      </c>
      <c r="K213" s="104">
        <v>95.53</v>
      </c>
      <c r="M213" s="107">
        <v>85875</v>
      </c>
      <c r="N213" s="107">
        <v>80917</v>
      </c>
      <c r="O213" s="111">
        <v>94.23</v>
      </c>
      <c r="Q213" s="103">
        <v>115838</v>
      </c>
      <c r="R213" s="103">
        <v>110736</v>
      </c>
      <c r="S213" s="104">
        <v>95.6</v>
      </c>
      <c r="T213" s="87" t="s">
        <v>36</v>
      </c>
      <c r="U213" s="90" t="s">
        <v>37</v>
      </c>
      <c r="V213" s="20"/>
    </row>
    <row r="214" spans="1:22" ht="12.95">
      <c r="A214" s="193">
        <f t="shared" si="3"/>
        <v>202</v>
      </c>
      <c r="B214" s="194" t="s">
        <v>459</v>
      </c>
      <c r="C214" s="196" t="s">
        <v>460</v>
      </c>
      <c r="D214" s="8" t="s">
        <v>58</v>
      </c>
      <c r="E214" s="107">
        <v>153602</v>
      </c>
      <c r="F214" s="107">
        <v>148012</v>
      </c>
      <c r="G214" s="115">
        <v>96.36</v>
      </c>
      <c r="H214" s="91"/>
      <c r="I214" s="103">
        <v>164670</v>
      </c>
      <c r="J214" s="103">
        <v>159063</v>
      </c>
      <c r="K214" s="104">
        <v>96.6</v>
      </c>
      <c r="M214" s="107">
        <v>25984</v>
      </c>
      <c r="N214" s="107">
        <v>22211</v>
      </c>
      <c r="O214" s="111">
        <v>85.48</v>
      </c>
      <c r="Q214" s="103">
        <v>42891</v>
      </c>
      <c r="R214" s="103">
        <v>40241</v>
      </c>
      <c r="S214" s="104">
        <v>93.82</v>
      </c>
      <c r="T214" s="88" t="s">
        <v>59</v>
      </c>
      <c r="U214" s="90" t="s">
        <v>60</v>
      </c>
      <c r="V214" s="20"/>
    </row>
    <row r="215" spans="1:22" ht="12.95">
      <c r="A215" s="193">
        <f t="shared" si="3"/>
        <v>203</v>
      </c>
      <c r="B215" s="194" t="s">
        <v>461</v>
      </c>
      <c r="C215" s="196" t="s">
        <v>462</v>
      </c>
      <c r="D215" s="8" t="s">
        <v>78</v>
      </c>
      <c r="E215" s="107">
        <v>78716</v>
      </c>
      <c r="F215" s="107">
        <v>73054</v>
      </c>
      <c r="G215" s="115">
        <v>92.81</v>
      </c>
      <c r="H215" s="91"/>
      <c r="I215" s="103">
        <v>83294</v>
      </c>
      <c r="J215" s="103">
        <v>77451</v>
      </c>
      <c r="K215" s="104">
        <v>92.99</v>
      </c>
      <c r="M215" s="107">
        <v>27859</v>
      </c>
      <c r="N215" s="107">
        <v>26496</v>
      </c>
      <c r="O215" s="111">
        <v>95.11</v>
      </c>
      <c r="Q215" s="103">
        <v>34631</v>
      </c>
      <c r="R215" s="103">
        <v>33862</v>
      </c>
      <c r="S215" s="104">
        <v>97.78</v>
      </c>
      <c r="T215" s="87" t="s">
        <v>195</v>
      </c>
      <c r="U215" s="90" t="s">
        <v>196</v>
      </c>
      <c r="V215" s="20"/>
    </row>
    <row r="216" spans="1:22" ht="12.95">
      <c r="A216" s="193">
        <f t="shared" si="3"/>
        <v>204</v>
      </c>
      <c r="B216" s="194" t="s">
        <v>463</v>
      </c>
      <c r="C216" s="196" t="s">
        <v>464</v>
      </c>
      <c r="D216" s="8" t="s">
        <v>35</v>
      </c>
      <c r="E216" s="107">
        <v>49394</v>
      </c>
      <c r="F216" s="107">
        <v>47366</v>
      </c>
      <c r="G216" s="115">
        <v>95.89</v>
      </c>
      <c r="H216" s="91"/>
      <c r="I216" s="103">
        <v>51178</v>
      </c>
      <c r="J216" s="103">
        <v>49033</v>
      </c>
      <c r="K216" s="104">
        <v>95.81</v>
      </c>
      <c r="M216" s="107">
        <v>20840</v>
      </c>
      <c r="N216" s="107">
        <v>20006</v>
      </c>
      <c r="O216" s="111">
        <v>96</v>
      </c>
      <c r="Q216" s="103">
        <v>30820</v>
      </c>
      <c r="R216" s="103">
        <v>29472</v>
      </c>
      <c r="S216" s="104">
        <v>95.63</v>
      </c>
      <c r="T216" s="87" t="s">
        <v>87</v>
      </c>
      <c r="U216" s="90" t="s">
        <v>88</v>
      </c>
      <c r="V216" s="20"/>
    </row>
    <row r="217" spans="1:22" ht="12.95">
      <c r="A217" s="193">
        <f t="shared" si="3"/>
        <v>205</v>
      </c>
      <c r="B217" s="194" t="s">
        <v>465</v>
      </c>
      <c r="C217" s="196" t="s">
        <v>466</v>
      </c>
      <c r="D217" s="8" t="s">
        <v>35</v>
      </c>
      <c r="E217" s="107">
        <v>123313</v>
      </c>
      <c r="F217" s="107">
        <v>120917</v>
      </c>
      <c r="G217" s="115">
        <v>98.06</v>
      </c>
      <c r="H217" s="91"/>
      <c r="I217" s="103">
        <v>129456</v>
      </c>
      <c r="J217" s="103">
        <v>127087</v>
      </c>
      <c r="K217" s="104">
        <v>98.17</v>
      </c>
      <c r="M217" s="107">
        <v>34720</v>
      </c>
      <c r="N217" s="107">
        <v>34649</v>
      </c>
      <c r="O217" s="111">
        <v>99.8</v>
      </c>
      <c r="Q217" s="103">
        <v>44892</v>
      </c>
      <c r="R217" s="103">
        <v>44804</v>
      </c>
      <c r="S217" s="104">
        <v>99.8</v>
      </c>
      <c r="T217" s="87" t="s">
        <v>36</v>
      </c>
      <c r="U217" s="90" t="s">
        <v>37</v>
      </c>
      <c r="V217" s="20"/>
    </row>
    <row r="218" spans="1:22" ht="12.95">
      <c r="A218" s="193">
        <f t="shared" si="3"/>
        <v>206</v>
      </c>
      <c r="B218" s="194" t="s">
        <v>467</v>
      </c>
      <c r="C218" s="196" t="s">
        <v>468</v>
      </c>
      <c r="D218" s="8" t="s">
        <v>35</v>
      </c>
      <c r="E218" s="107">
        <v>44617</v>
      </c>
      <c r="F218" s="107">
        <v>43540</v>
      </c>
      <c r="G218" s="115">
        <v>97.59</v>
      </c>
      <c r="H218" s="91"/>
      <c r="I218" s="103">
        <v>47768</v>
      </c>
      <c r="J218" s="103">
        <v>47266</v>
      </c>
      <c r="K218" s="104">
        <v>98.95</v>
      </c>
      <c r="M218" s="107">
        <v>9515</v>
      </c>
      <c r="N218" s="107">
        <v>9124</v>
      </c>
      <c r="O218" s="111">
        <v>95.89</v>
      </c>
      <c r="Q218" s="103">
        <v>12330</v>
      </c>
      <c r="R218" s="103">
        <v>12213</v>
      </c>
      <c r="S218" s="104">
        <v>99.05</v>
      </c>
      <c r="T218" s="87" t="s">
        <v>40</v>
      </c>
      <c r="U218" s="90" t="s">
        <v>41</v>
      </c>
      <c r="V218" s="20"/>
    </row>
    <row r="219" spans="1:22" ht="12.95">
      <c r="A219" s="193">
        <f t="shared" si="3"/>
        <v>207</v>
      </c>
      <c r="B219" s="194" t="s">
        <v>469</v>
      </c>
      <c r="C219" s="196" t="s">
        <v>470</v>
      </c>
      <c r="D219" s="8" t="s">
        <v>58</v>
      </c>
      <c r="E219" s="107">
        <v>167087</v>
      </c>
      <c r="F219" s="107">
        <v>163290</v>
      </c>
      <c r="G219" s="115">
        <v>97.73</v>
      </c>
      <c r="H219" s="91"/>
      <c r="I219" s="103">
        <v>175612</v>
      </c>
      <c r="J219" s="103">
        <v>172217</v>
      </c>
      <c r="K219" s="104">
        <v>98.07</v>
      </c>
      <c r="M219" s="107">
        <v>45004</v>
      </c>
      <c r="N219" s="107">
        <v>38419</v>
      </c>
      <c r="O219" s="111">
        <v>85.37</v>
      </c>
      <c r="Q219" s="103">
        <v>67269</v>
      </c>
      <c r="R219" s="103">
        <v>63082</v>
      </c>
      <c r="S219" s="104">
        <v>93.78</v>
      </c>
      <c r="T219" s="87" t="s">
        <v>59</v>
      </c>
      <c r="U219" s="90" t="s">
        <v>60</v>
      </c>
      <c r="V219" s="20"/>
    </row>
    <row r="220" spans="1:22" ht="12.95">
      <c r="A220" s="193">
        <f t="shared" si="3"/>
        <v>208</v>
      </c>
      <c r="B220" s="194" t="s">
        <v>471</v>
      </c>
      <c r="C220" s="196" t="s">
        <v>472</v>
      </c>
      <c r="D220" s="8" t="s">
        <v>35</v>
      </c>
      <c r="E220" s="107">
        <v>38340</v>
      </c>
      <c r="F220" s="107">
        <v>37758</v>
      </c>
      <c r="G220" s="115">
        <v>98.48</v>
      </c>
      <c r="H220" s="91"/>
      <c r="I220" s="103">
        <v>39924</v>
      </c>
      <c r="J220" s="103">
        <v>39323</v>
      </c>
      <c r="K220" s="104">
        <v>98.49</v>
      </c>
      <c r="M220" s="107">
        <v>6544</v>
      </c>
      <c r="N220" s="107">
        <v>6332</v>
      </c>
      <c r="O220" s="111">
        <v>96.76</v>
      </c>
      <c r="Q220" s="103">
        <v>10235</v>
      </c>
      <c r="R220" s="103">
        <v>10040</v>
      </c>
      <c r="S220" s="104">
        <v>98.09</v>
      </c>
      <c r="T220" s="87" t="s">
        <v>66</v>
      </c>
      <c r="U220" s="90" t="s">
        <v>67</v>
      </c>
      <c r="V220" s="20"/>
    </row>
    <row r="221" spans="1:22" ht="12.95">
      <c r="A221" s="193">
        <f t="shared" si="3"/>
        <v>209</v>
      </c>
      <c r="B221" s="194" t="s">
        <v>473</v>
      </c>
      <c r="C221" s="196" t="s">
        <v>474</v>
      </c>
      <c r="D221" s="8" t="s">
        <v>65</v>
      </c>
      <c r="E221" s="107">
        <v>107413</v>
      </c>
      <c r="F221" s="107">
        <v>101786</v>
      </c>
      <c r="G221" s="115">
        <v>94.76</v>
      </c>
      <c r="H221" s="91"/>
      <c r="I221" s="103">
        <v>117650</v>
      </c>
      <c r="J221" s="103">
        <v>109979</v>
      </c>
      <c r="K221" s="104">
        <v>93.48</v>
      </c>
      <c r="M221" s="107">
        <v>47648</v>
      </c>
      <c r="N221" s="107">
        <v>45558</v>
      </c>
      <c r="O221" s="111">
        <v>95.61</v>
      </c>
      <c r="Q221" s="103">
        <v>62281</v>
      </c>
      <c r="R221" s="103">
        <v>59608</v>
      </c>
      <c r="S221" s="104">
        <v>95.71</v>
      </c>
      <c r="T221" s="87" t="s">
        <v>40</v>
      </c>
      <c r="U221" s="90" t="s">
        <v>41</v>
      </c>
      <c r="V221" s="20"/>
    </row>
    <row r="222" spans="1:22" ht="12.95">
      <c r="A222" s="193">
        <f t="shared" si="3"/>
        <v>210</v>
      </c>
      <c r="B222" s="194" t="s">
        <v>475</v>
      </c>
      <c r="C222" s="196" t="s">
        <v>476</v>
      </c>
      <c r="D222" s="8" t="s">
        <v>35</v>
      </c>
      <c r="E222" s="107">
        <v>59960</v>
      </c>
      <c r="F222" s="107">
        <v>58954</v>
      </c>
      <c r="G222" s="115">
        <v>98.32</v>
      </c>
      <c r="H222" s="91"/>
      <c r="I222" s="103">
        <v>62423</v>
      </c>
      <c r="J222" s="103">
        <v>61562</v>
      </c>
      <c r="K222" s="104">
        <v>98.62</v>
      </c>
      <c r="M222" s="107">
        <v>9747</v>
      </c>
      <c r="N222" s="107">
        <v>9495</v>
      </c>
      <c r="O222" s="111">
        <v>97.41</v>
      </c>
      <c r="Q222" s="103">
        <v>13905</v>
      </c>
      <c r="R222" s="103">
        <v>13766</v>
      </c>
      <c r="S222" s="104">
        <v>99</v>
      </c>
      <c r="T222" s="87" t="s">
        <v>54</v>
      </c>
      <c r="U222" s="90" t="s">
        <v>55</v>
      </c>
      <c r="V222" s="20"/>
    </row>
    <row r="223" spans="1:22" ht="12.95">
      <c r="A223" s="193">
        <f t="shared" si="3"/>
        <v>211</v>
      </c>
      <c r="B223" s="194" t="s">
        <v>477</v>
      </c>
      <c r="C223" s="196" t="s">
        <v>478</v>
      </c>
      <c r="D223" s="8" t="s">
        <v>35</v>
      </c>
      <c r="E223" s="107">
        <v>40431</v>
      </c>
      <c r="F223" s="107">
        <v>38704</v>
      </c>
      <c r="G223" s="115">
        <v>95.73</v>
      </c>
      <c r="H223" s="91"/>
      <c r="I223" s="103">
        <v>43414</v>
      </c>
      <c r="J223" s="103">
        <v>41488</v>
      </c>
      <c r="K223" s="104">
        <v>95.56</v>
      </c>
      <c r="M223" s="107">
        <v>7994</v>
      </c>
      <c r="N223" s="107">
        <v>7535</v>
      </c>
      <c r="O223" s="111">
        <v>94.26</v>
      </c>
      <c r="Q223" s="103">
        <v>11979</v>
      </c>
      <c r="R223" s="103">
        <v>11758</v>
      </c>
      <c r="S223" s="104">
        <v>98.16</v>
      </c>
      <c r="T223" s="87" t="s">
        <v>40</v>
      </c>
      <c r="U223" s="90" t="s">
        <v>41</v>
      </c>
      <c r="V223" s="20"/>
    </row>
    <row r="224" spans="1:22" ht="12.95">
      <c r="A224" s="193">
        <f t="shared" si="3"/>
        <v>212</v>
      </c>
      <c r="B224" s="194" t="s">
        <v>479</v>
      </c>
      <c r="C224" s="196" t="s">
        <v>480</v>
      </c>
      <c r="D224" s="8" t="s">
        <v>35</v>
      </c>
      <c r="E224" s="107">
        <v>77503</v>
      </c>
      <c r="F224" s="107">
        <v>74985</v>
      </c>
      <c r="G224" s="115">
        <v>96.75</v>
      </c>
      <c r="H224" s="91"/>
      <c r="I224" s="103">
        <v>82172</v>
      </c>
      <c r="J224" s="103">
        <v>80533</v>
      </c>
      <c r="K224" s="104">
        <v>98.01</v>
      </c>
      <c r="M224" s="107">
        <v>8220</v>
      </c>
      <c r="N224" s="107">
        <v>7680</v>
      </c>
      <c r="O224" s="111">
        <v>93.43</v>
      </c>
      <c r="Q224" s="103">
        <v>13512</v>
      </c>
      <c r="R224" s="103">
        <v>13106</v>
      </c>
      <c r="S224" s="104">
        <v>97</v>
      </c>
      <c r="T224" s="87" t="s">
        <v>36</v>
      </c>
      <c r="U224" s="90" t="s">
        <v>37</v>
      </c>
      <c r="V224" s="20"/>
    </row>
    <row r="225" spans="1:22" ht="12.95">
      <c r="A225" s="193">
        <f t="shared" si="3"/>
        <v>213</v>
      </c>
      <c r="B225" s="194" t="s">
        <v>481</v>
      </c>
      <c r="C225" s="196" t="s">
        <v>482</v>
      </c>
      <c r="D225" s="8" t="s">
        <v>65</v>
      </c>
      <c r="E225" s="107">
        <v>133826</v>
      </c>
      <c r="F225" s="107">
        <v>129211</v>
      </c>
      <c r="G225" s="115">
        <v>96.55</v>
      </c>
      <c r="H225" s="91"/>
      <c r="I225" s="103">
        <v>141289</v>
      </c>
      <c r="J225" s="103">
        <v>137641</v>
      </c>
      <c r="K225" s="104">
        <v>97.42</v>
      </c>
      <c r="M225" s="107">
        <v>47803</v>
      </c>
      <c r="N225" s="107">
        <v>46344</v>
      </c>
      <c r="O225" s="111">
        <v>96.95</v>
      </c>
      <c r="Q225" s="103">
        <v>69669</v>
      </c>
      <c r="R225" s="103">
        <v>67826</v>
      </c>
      <c r="S225" s="104">
        <v>97.35</v>
      </c>
      <c r="T225" s="87" t="s">
        <v>66</v>
      </c>
      <c r="U225" s="90" t="s">
        <v>67</v>
      </c>
      <c r="V225" s="20"/>
    </row>
    <row r="226" spans="1:22" ht="12.95">
      <c r="A226" s="193">
        <f t="shared" si="3"/>
        <v>214</v>
      </c>
      <c r="B226" s="194" t="s">
        <v>483</v>
      </c>
      <c r="C226" s="196" t="s">
        <v>484</v>
      </c>
      <c r="D226" s="8" t="s">
        <v>35</v>
      </c>
      <c r="E226" s="107">
        <v>74347</v>
      </c>
      <c r="F226" s="107">
        <v>71124</v>
      </c>
      <c r="G226" s="115">
        <v>95.66</v>
      </c>
      <c r="H226" s="91"/>
      <c r="I226" s="103">
        <v>79082</v>
      </c>
      <c r="J226" s="103">
        <v>75565</v>
      </c>
      <c r="K226" s="104">
        <v>95.55</v>
      </c>
      <c r="M226" s="107">
        <v>37881</v>
      </c>
      <c r="N226" s="107">
        <v>37632</v>
      </c>
      <c r="O226" s="111">
        <v>99.34</v>
      </c>
      <c r="Q226" s="103">
        <v>52879</v>
      </c>
      <c r="R226" s="103">
        <v>51692</v>
      </c>
      <c r="S226" s="104">
        <v>97.76</v>
      </c>
      <c r="T226" s="87" t="s">
        <v>87</v>
      </c>
      <c r="U226" s="90" t="s">
        <v>88</v>
      </c>
      <c r="V226" s="20"/>
    </row>
    <row r="227" spans="1:22" ht="12.95">
      <c r="A227" s="193">
        <f t="shared" si="3"/>
        <v>215</v>
      </c>
      <c r="B227" s="194" t="s">
        <v>485</v>
      </c>
      <c r="C227" s="196" t="s">
        <v>486</v>
      </c>
      <c r="D227" s="8" t="s">
        <v>35</v>
      </c>
      <c r="E227" s="107">
        <v>67224</v>
      </c>
      <c r="F227" s="107">
        <v>65807</v>
      </c>
      <c r="G227" s="115">
        <v>97.89</v>
      </c>
      <c r="H227" s="91"/>
      <c r="I227" s="103">
        <v>70041</v>
      </c>
      <c r="J227" s="103">
        <v>68950</v>
      </c>
      <c r="K227" s="104">
        <v>98.44</v>
      </c>
      <c r="M227" s="107">
        <v>41063</v>
      </c>
      <c r="N227" s="107">
        <v>40237</v>
      </c>
      <c r="O227" s="111">
        <v>97.99</v>
      </c>
      <c r="Q227" s="103">
        <v>47990</v>
      </c>
      <c r="R227" s="103">
        <v>47544</v>
      </c>
      <c r="S227" s="104">
        <v>99.07</v>
      </c>
      <c r="T227" s="87" t="s">
        <v>36</v>
      </c>
      <c r="U227" s="90" t="s">
        <v>37</v>
      </c>
      <c r="V227" s="20"/>
    </row>
    <row r="228" spans="1:22" ht="12.95">
      <c r="A228" s="193">
        <f t="shared" si="3"/>
        <v>216</v>
      </c>
      <c r="B228" s="194" t="s">
        <v>487</v>
      </c>
      <c r="C228" s="196" t="s">
        <v>488</v>
      </c>
      <c r="D228" s="8" t="s">
        <v>35</v>
      </c>
      <c r="E228" s="107">
        <v>88950</v>
      </c>
      <c r="F228" s="107">
        <v>88038</v>
      </c>
      <c r="G228" s="115">
        <v>98.97</v>
      </c>
      <c r="H228" s="91"/>
      <c r="I228" s="103">
        <v>94157</v>
      </c>
      <c r="J228" s="103">
        <v>93264</v>
      </c>
      <c r="K228" s="104">
        <v>99.05</v>
      </c>
      <c r="M228" s="107">
        <v>21988</v>
      </c>
      <c r="N228" s="107">
        <v>21792</v>
      </c>
      <c r="O228" s="111">
        <v>99.11</v>
      </c>
      <c r="Q228" s="103">
        <v>26834</v>
      </c>
      <c r="R228" s="103">
        <v>26641</v>
      </c>
      <c r="S228" s="104">
        <v>99.28</v>
      </c>
      <c r="T228" s="87" t="s">
        <v>44</v>
      </c>
      <c r="U228" s="90" t="s">
        <v>45</v>
      </c>
      <c r="V228" s="20"/>
    </row>
    <row r="229" spans="1:22" ht="12.95">
      <c r="A229" s="193">
        <f t="shared" si="3"/>
        <v>217</v>
      </c>
      <c r="B229" s="194" t="s">
        <v>489</v>
      </c>
      <c r="C229" s="196" t="s">
        <v>490</v>
      </c>
      <c r="D229" s="8" t="s">
        <v>35</v>
      </c>
      <c r="E229" s="107">
        <v>57075</v>
      </c>
      <c r="F229" s="107">
        <v>55242</v>
      </c>
      <c r="G229" s="115">
        <v>96.79</v>
      </c>
      <c r="H229" s="91"/>
      <c r="I229" s="103">
        <v>60471</v>
      </c>
      <c r="J229" s="103">
        <v>59197</v>
      </c>
      <c r="K229" s="104">
        <v>97.89</v>
      </c>
      <c r="M229" s="107">
        <v>29202</v>
      </c>
      <c r="N229" s="107">
        <v>27963</v>
      </c>
      <c r="O229" s="111">
        <v>95.76</v>
      </c>
      <c r="Q229" s="103">
        <v>42454</v>
      </c>
      <c r="R229" s="103">
        <v>41799</v>
      </c>
      <c r="S229" s="104">
        <v>98.46</v>
      </c>
      <c r="T229" s="87" t="s">
        <v>36</v>
      </c>
      <c r="U229" s="90" t="s">
        <v>37</v>
      </c>
      <c r="V229" s="20"/>
    </row>
    <row r="230" spans="1:22" ht="12.95">
      <c r="A230" s="193">
        <f t="shared" si="3"/>
        <v>218</v>
      </c>
      <c r="B230" s="194" t="s">
        <v>491</v>
      </c>
      <c r="C230" s="196" t="s">
        <v>492</v>
      </c>
      <c r="D230" s="8" t="s">
        <v>78</v>
      </c>
      <c r="E230" s="107">
        <v>33290</v>
      </c>
      <c r="F230" s="107">
        <v>32545</v>
      </c>
      <c r="G230" s="115">
        <v>97.76</v>
      </c>
      <c r="H230" s="91"/>
      <c r="I230" s="103">
        <v>34594</v>
      </c>
      <c r="J230" s="103">
        <v>33872</v>
      </c>
      <c r="K230" s="104">
        <v>97.91</v>
      </c>
      <c r="M230" s="107">
        <v>7404</v>
      </c>
      <c r="N230" s="107">
        <v>7323</v>
      </c>
      <c r="O230" s="111">
        <v>98.91</v>
      </c>
      <c r="Q230" s="103">
        <v>9542</v>
      </c>
      <c r="R230" s="103">
        <v>9431</v>
      </c>
      <c r="S230" s="104">
        <v>98.84</v>
      </c>
      <c r="T230" s="87" t="s">
        <v>44</v>
      </c>
      <c r="U230" s="90" t="s">
        <v>45</v>
      </c>
      <c r="V230" s="20"/>
    </row>
    <row r="231" spans="1:22" ht="12.95">
      <c r="A231" s="193">
        <f t="shared" si="3"/>
        <v>219</v>
      </c>
      <c r="B231" s="194" t="s">
        <v>493</v>
      </c>
      <c r="C231" s="196" t="s">
        <v>494</v>
      </c>
      <c r="D231" s="8" t="s">
        <v>35</v>
      </c>
      <c r="E231" s="107">
        <v>42909</v>
      </c>
      <c r="F231" s="107">
        <v>41811</v>
      </c>
      <c r="G231" s="115">
        <v>97.44</v>
      </c>
      <c r="H231" s="91"/>
      <c r="I231" s="103">
        <v>45047</v>
      </c>
      <c r="J231" s="103">
        <v>44121</v>
      </c>
      <c r="K231" s="104">
        <v>97.94</v>
      </c>
      <c r="M231" s="107">
        <v>10641</v>
      </c>
      <c r="N231" s="107">
        <v>10261</v>
      </c>
      <c r="O231" s="111">
        <v>96.43</v>
      </c>
      <c r="Q231" s="103">
        <v>13033</v>
      </c>
      <c r="R231" s="103">
        <v>12682</v>
      </c>
      <c r="S231" s="104">
        <v>97.31</v>
      </c>
      <c r="T231" s="87" t="s">
        <v>66</v>
      </c>
      <c r="U231" s="90" t="s">
        <v>67</v>
      </c>
      <c r="V231" s="20"/>
    </row>
    <row r="232" spans="1:22" ht="12.95">
      <c r="A232" s="193">
        <f t="shared" si="3"/>
        <v>220</v>
      </c>
      <c r="B232" s="194" t="s">
        <v>495</v>
      </c>
      <c r="C232" s="196" t="s">
        <v>496</v>
      </c>
      <c r="D232" s="8" t="s">
        <v>65</v>
      </c>
      <c r="E232" s="107">
        <v>134274</v>
      </c>
      <c r="F232" s="107">
        <v>124489</v>
      </c>
      <c r="G232" s="115">
        <v>92.71</v>
      </c>
      <c r="H232" s="91"/>
      <c r="I232" s="103">
        <v>147007</v>
      </c>
      <c r="J232" s="103">
        <v>135025</v>
      </c>
      <c r="K232" s="104">
        <v>91.85</v>
      </c>
      <c r="M232" s="107">
        <v>67415</v>
      </c>
      <c r="N232" s="107">
        <v>61972</v>
      </c>
      <c r="O232" s="111">
        <v>91.93</v>
      </c>
      <c r="Q232" s="103">
        <v>83476</v>
      </c>
      <c r="R232" s="103">
        <v>79246</v>
      </c>
      <c r="S232" s="104">
        <v>94.93</v>
      </c>
      <c r="T232" s="87" t="s">
        <v>40</v>
      </c>
      <c r="U232" s="90" t="s">
        <v>41</v>
      </c>
      <c r="V232" s="20"/>
    </row>
    <row r="233" spans="1:22" ht="12.95">
      <c r="A233" s="193">
        <f t="shared" si="3"/>
        <v>221</v>
      </c>
      <c r="B233" s="194" t="s">
        <v>497</v>
      </c>
      <c r="C233" s="196" t="s">
        <v>498</v>
      </c>
      <c r="D233" s="8" t="s">
        <v>65</v>
      </c>
      <c r="E233" s="107">
        <v>122804</v>
      </c>
      <c r="F233" s="107">
        <v>119643</v>
      </c>
      <c r="G233" s="115">
        <v>97.43</v>
      </c>
      <c r="H233" s="91"/>
      <c r="I233" s="103">
        <v>129237</v>
      </c>
      <c r="J233" s="103">
        <v>124631</v>
      </c>
      <c r="K233" s="104">
        <v>96.44</v>
      </c>
      <c r="M233" s="107">
        <v>68881</v>
      </c>
      <c r="N233" s="107">
        <v>62200</v>
      </c>
      <c r="O233" s="111">
        <v>90.3</v>
      </c>
      <c r="Q233" s="103">
        <v>87268</v>
      </c>
      <c r="R233" s="103">
        <v>82789</v>
      </c>
      <c r="S233" s="104">
        <v>94.87</v>
      </c>
      <c r="T233" s="87" t="s">
        <v>87</v>
      </c>
      <c r="U233" s="90" t="s">
        <v>88</v>
      </c>
      <c r="V233" s="20"/>
    </row>
    <row r="234" spans="1:22" ht="12.95">
      <c r="A234" s="193">
        <f t="shared" si="3"/>
        <v>222</v>
      </c>
      <c r="B234" s="194" t="s">
        <v>499</v>
      </c>
      <c r="C234" s="196" t="s">
        <v>500</v>
      </c>
      <c r="D234" s="8" t="s">
        <v>35</v>
      </c>
      <c r="E234" s="107">
        <v>75839</v>
      </c>
      <c r="F234" s="107">
        <v>73579</v>
      </c>
      <c r="G234" s="115">
        <v>97.02</v>
      </c>
      <c r="H234" s="91"/>
      <c r="I234" s="103">
        <v>79940</v>
      </c>
      <c r="J234" s="103">
        <v>77469</v>
      </c>
      <c r="K234" s="104">
        <v>96.91</v>
      </c>
      <c r="M234" s="107">
        <v>13899</v>
      </c>
      <c r="N234" s="107">
        <v>12859</v>
      </c>
      <c r="O234" s="111">
        <v>92.52</v>
      </c>
      <c r="Q234" s="103">
        <v>25539</v>
      </c>
      <c r="R234" s="103">
        <v>24896</v>
      </c>
      <c r="S234" s="104">
        <v>97.48</v>
      </c>
      <c r="T234" s="87" t="s">
        <v>66</v>
      </c>
      <c r="U234" s="90" t="s">
        <v>67</v>
      </c>
      <c r="V234" s="20"/>
    </row>
    <row r="235" spans="1:22" ht="12.95">
      <c r="A235" s="193">
        <f t="shared" si="3"/>
        <v>223</v>
      </c>
      <c r="B235" s="194" t="s">
        <v>501</v>
      </c>
      <c r="C235" s="196" t="s">
        <v>502</v>
      </c>
      <c r="D235" s="8" t="s">
        <v>35</v>
      </c>
      <c r="E235" s="107">
        <v>76062</v>
      </c>
      <c r="F235" s="107">
        <v>73625</v>
      </c>
      <c r="G235" s="115">
        <v>96.8</v>
      </c>
      <c r="H235" s="91"/>
      <c r="I235" s="103">
        <v>82421</v>
      </c>
      <c r="J235" s="103">
        <v>79755</v>
      </c>
      <c r="K235" s="104">
        <v>96.77</v>
      </c>
      <c r="M235" s="107">
        <v>26374</v>
      </c>
      <c r="N235" s="107">
        <v>25054</v>
      </c>
      <c r="O235" s="111">
        <v>95</v>
      </c>
      <c r="Q235" s="103">
        <v>37651</v>
      </c>
      <c r="R235" s="103">
        <v>36116</v>
      </c>
      <c r="S235" s="104">
        <v>95.92</v>
      </c>
      <c r="T235" s="87" t="s">
        <v>79</v>
      </c>
      <c r="U235" s="90" t="s">
        <v>80</v>
      </c>
      <c r="V235" s="20"/>
    </row>
    <row r="236" spans="1:22" ht="12.95">
      <c r="A236" s="193">
        <f t="shared" si="3"/>
        <v>224</v>
      </c>
      <c r="B236" s="194" t="s">
        <v>503</v>
      </c>
      <c r="C236" s="196" t="s">
        <v>504</v>
      </c>
      <c r="D236" s="8" t="s">
        <v>65</v>
      </c>
      <c r="E236" s="107">
        <v>165982</v>
      </c>
      <c r="F236" s="107">
        <v>157733</v>
      </c>
      <c r="G236" s="115">
        <v>95.03</v>
      </c>
      <c r="H236" s="91"/>
      <c r="I236" s="103">
        <v>179126</v>
      </c>
      <c r="J236" s="103">
        <v>169839</v>
      </c>
      <c r="K236" s="104">
        <v>94.82</v>
      </c>
      <c r="M236" s="107">
        <v>33163</v>
      </c>
      <c r="N236" s="107">
        <v>31953</v>
      </c>
      <c r="O236" s="111">
        <v>96.35</v>
      </c>
      <c r="Q236" s="103">
        <v>58224</v>
      </c>
      <c r="R236" s="103">
        <v>56649</v>
      </c>
      <c r="S236" s="104">
        <v>97.29</v>
      </c>
      <c r="T236" s="87" t="s">
        <v>40</v>
      </c>
      <c r="U236" s="90" t="s">
        <v>41</v>
      </c>
      <c r="V236" s="20"/>
    </row>
    <row r="237" spans="1:22" ht="12.95">
      <c r="A237" s="193">
        <f t="shared" si="3"/>
        <v>225</v>
      </c>
      <c r="B237" s="194" t="s">
        <v>505</v>
      </c>
      <c r="C237" s="196" t="s">
        <v>506</v>
      </c>
      <c r="D237" s="8" t="s">
        <v>35</v>
      </c>
      <c r="E237" s="107">
        <v>62484</v>
      </c>
      <c r="F237" s="107">
        <v>61300</v>
      </c>
      <c r="G237" s="115">
        <v>98.11</v>
      </c>
      <c r="H237" s="91"/>
      <c r="I237" s="103">
        <v>66144</v>
      </c>
      <c r="J237" s="103">
        <v>64759</v>
      </c>
      <c r="K237" s="104">
        <v>97.91</v>
      </c>
      <c r="M237" s="107">
        <v>33189</v>
      </c>
      <c r="N237" s="107">
        <v>31257</v>
      </c>
      <c r="O237" s="111">
        <v>94.18</v>
      </c>
      <c r="Q237" s="103">
        <v>33854</v>
      </c>
      <c r="R237" s="103">
        <v>33346</v>
      </c>
      <c r="S237" s="104">
        <v>98.5</v>
      </c>
      <c r="T237" s="87" t="s">
        <v>66</v>
      </c>
      <c r="U237" s="90" t="s">
        <v>67</v>
      </c>
      <c r="V237" s="20"/>
    </row>
    <row r="238" spans="1:22" ht="12.95">
      <c r="A238" s="193">
        <f t="shared" si="3"/>
        <v>226</v>
      </c>
      <c r="B238" s="194" t="s">
        <v>507</v>
      </c>
      <c r="C238" s="196" t="s">
        <v>508</v>
      </c>
      <c r="D238" s="8" t="s">
        <v>35</v>
      </c>
      <c r="E238" s="107">
        <v>99324</v>
      </c>
      <c r="F238" s="107">
        <v>96858</v>
      </c>
      <c r="G238" s="115">
        <v>97.52</v>
      </c>
      <c r="H238" s="91"/>
      <c r="I238" s="103">
        <v>105657</v>
      </c>
      <c r="J238" s="103">
        <v>103604</v>
      </c>
      <c r="K238" s="104">
        <v>98.06</v>
      </c>
      <c r="M238" s="107">
        <v>21015</v>
      </c>
      <c r="N238" s="107">
        <v>19478</v>
      </c>
      <c r="O238" s="111">
        <v>92.69</v>
      </c>
      <c r="Q238" s="103">
        <v>31414</v>
      </c>
      <c r="R238" s="103">
        <v>30314</v>
      </c>
      <c r="S238" s="104">
        <v>96.5</v>
      </c>
      <c r="T238" s="87" t="s">
        <v>36</v>
      </c>
      <c r="U238" s="90" t="s">
        <v>37</v>
      </c>
      <c r="V238" s="20"/>
    </row>
    <row r="239" spans="1:22" ht="12.95">
      <c r="A239" s="193">
        <f t="shared" si="3"/>
        <v>227</v>
      </c>
      <c r="B239" s="194" t="s">
        <v>509</v>
      </c>
      <c r="C239" s="196" t="s">
        <v>510</v>
      </c>
      <c r="D239" s="8" t="s">
        <v>65</v>
      </c>
      <c r="E239" s="107">
        <v>274886</v>
      </c>
      <c r="F239" s="107">
        <v>247607</v>
      </c>
      <c r="G239" s="115">
        <v>90.08</v>
      </c>
      <c r="H239" s="91"/>
      <c r="I239" s="103">
        <v>296504</v>
      </c>
      <c r="J239" s="103">
        <v>269612</v>
      </c>
      <c r="K239" s="104">
        <v>90.93</v>
      </c>
      <c r="M239" s="107">
        <v>109471</v>
      </c>
      <c r="N239" s="107">
        <v>101538</v>
      </c>
      <c r="O239" s="111">
        <v>92.75</v>
      </c>
      <c r="Q239" s="103">
        <v>181969</v>
      </c>
      <c r="R239" s="103">
        <v>176096</v>
      </c>
      <c r="S239" s="104">
        <v>96.77</v>
      </c>
      <c r="T239" s="87" t="s">
        <v>66</v>
      </c>
      <c r="U239" s="90" t="s">
        <v>67</v>
      </c>
      <c r="V239" s="20"/>
    </row>
    <row r="240" spans="1:22" ht="12.95">
      <c r="A240" s="193">
        <f t="shared" si="3"/>
        <v>228</v>
      </c>
      <c r="B240" s="194" t="s">
        <v>511</v>
      </c>
      <c r="C240" s="196" t="s">
        <v>512</v>
      </c>
      <c r="D240" s="8" t="s">
        <v>78</v>
      </c>
      <c r="E240" s="107">
        <v>211416</v>
      </c>
      <c r="F240" s="107">
        <v>206617</v>
      </c>
      <c r="G240" s="115">
        <v>97.73</v>
      </c>
      <c r="H240" s="91"/>
      <c r="I240" s="103">
        <v>223546</v>
      </c>
      <c r="J240" s="103">
        <v>219238</v>
      </c>
      <c r="K240" s="104">
        <v>98.07</v>
      </c>
      <c r="M240" s="107">
        <v>43966</v>
      </c>
      <c r="N240" s="107">
        <v>43372</v>
      </c>
      <c r="O240" s="111">
        <v>98.65</v>
      </c>
      <c r="Q240" s="103">
        <v>63327</v>
      </c>
      <c r="R240" s="103">
        <v>62458</v>
      </c>
      <c r="S240" s="104">
        <v>98.63</v>
      </c>
      <c r="T240" s="87" t="s">
        <v>87</v>
      </c>
      <c r="U240" s="90" t="s">
        <v>88</v>
      </c>
      <c r="V240" s="20"/>
    </row>
    <row r="241" spans="1:22" ht="12.95">
      <c r="A241" s="193">
        <f t="shared" si="3"/>
        <v>229</v>
      </c>
      <c r="B241" s="194" t="s">
        <v>513</v>
      </c>
      <c r="C241" s="196" t="s">
        <v>514</v>
      </c>
      <c r="D241" s="8" t="s">
        <v>78</v>
      </c>
      <c r="E241" s="107">
        <v>71323</v>
      </c>
      <c r="F241" s="107">
        <v>66130</v>
      </c>
      <c r="G241" s="115">
        <v>92.72</v>
      </c>
      <c r="H241" s="91"/>
      <c r="I241" s="103">
        <v>77185</v>
      </c>
      <c r="J241" s="103">
        <v>72490</v>
      </c>
      <c r="K241" s="104">
        <v>93.92</v>
      </c>
      <c r="M241" s="107">
        <v>76080</v>
      </c>
      <c r="N241" s="107">
        <v>68437</v>
      </c>
      <c r="O241" s="111">
        <v>89.95</v>
      </c>
      <c r="Q241" s="103">
        <v>93943</v>
      </c>
      <c r="R241" s="103">
        <v>90330</v>
      </c>
      <c r="S241" s="104">
        <v>96.15</v>
      </c>
      <c r="T241" s="87" t="s">
        <v>36</v>
      </c>
      <c r="U241" s="90" t="s">
        <v>37</v>
      </c>
      <c r="V241" s="20"/>
    </row>
    <row r="242" spans="1:22" ht="12.95">
      <c r="A242" s="193">
        <f t="shared" si="3"/>
        <v>230</v>
      </c>
      <c r="B242" s="194" t="s">
        <v>515</v>
      </c>
      <c r="C242" s="196" t="s">
        <v>516</v>
      </c>
      <c r="D242" s="8" t="s">
        <v>65</v>
      </c>
      <c r="E242" s="107">
        <v>127438</v>
      </c>
      <c r="F242" s="107">
        <v>124599</v>
      </c>
      <c r="G242" s="115">
        <v>97.77</v>
      </c>
      <c r="H242" s="91"/>
      <c r="I242" s="103">
        <v>135815</v>
      </c>
      <c r="J242" s="103">
        <v>132935</v>
      </c>
      <c r="K242" s="104">
        <v>97.88</v>
      </c>
      <c r="M242" s="107">
        <v>65449</v>
      </c>
      <c r="N242" s="107">
        <v>63270</v>
      </c>
      <c r="O242" s="111">
        <v>96.67</v>
      </c>
      <c r="Q242" s="103">
        <v>94257</v>
      </c>
      <c r="R242" s="103">
        <v>91604</v>
      </c>
      <c r="S242" s="104">
        <v>97.19</v>
      </c>
      <c r="T242" s="87" t="s">
        <v>87</v>
      </c>
      <c r="U242" s="90" t="s">
        <v>88</v>
      </c>
      <c r="V242" s="20"/>
    </row>
    <row r="243" spans="1:22" s="110" customFormat="1" ht="12.95">
      <c r="A243" s="193">
        <f t="shared" si="3"/>
        <v>231</v>
      </c>
      <c r="B243" s="194" t="s">
        <v>517</v>
      </c>
      <c r="C243" s="196" t="s">
        <v>518</v>
      </c>
      <c r="D243" s="8" t="s">
        <v>35</v>
      </c>
      <c r="E243" s="107">
        <v>102277</v>
      </c>
      <c r="F243" s="107">
        <v>99009</v>
      </c>
      <c r="G243" s="115">
        <v>96.8</v>
      </c>
      <c r="H243" s="105"/>
      <c r="I243" s="103">
        <v>109685</v>
      </c>
      <c r="J243" s="103">
        <v>106953</v>
      </c>
      <c r="K243" s="104">
        <v>97.51</v>
      </c>
      <c r="L243" s="106"/>
      <c r="M243" s="107">
        <v>23717</v>
      </c>
      <c r="N243" s="107">
        <v>21874</v>
      </c>
      <c r="O243" s="111">
        <v>92.23</v>
      </c>
      <c r="P243" s="106"/>
      <c r="Q243" s="103">
        <v>48104</v>
      </c>
      <c r="R243" s="103">
        <v>46847</v>
      </c>
      <c r="S243" s="104">
        <v>97.39</v>
      </c>
      <c r="T243" s="109" t="s">
        <v>79</v>
      </c>
      <c r="U243" s="90" t="s">
        <v>80</v>
      </c>
      <c r="V243" s="90"/>
    </row>
    <row r="244" spans="1:22" ht="12.95">
      <c r="A244" s="193">
        <f t="shared" si="3"/>
        <v>232</v>
      </c>
      <c r="B244" s="194" t="s">
        <v>519</v>
      </c>
      <c r="C244" s="196" t="s">
        <v>520</v>
      </c>
      <c r="D244" s="8" t="s">
        <v>35</v>
      </c>
      <c r="E244" s="107">
        <v>121431</v>
      </c>
      <c r="F244" s="107">
        <v>120272</v>
      </c>
      <c r="G244" s="115">
        <v>99.05</v>
      </c>
      <c r="H244" s="91"/>
      <c r="I244" s="103">
        <v>128071</v>
      </c>
      <c r="J244" s="103">
        <v>126976</v>
      </c>
      <c r="K244" s="104">
        <v>99.15</v>
      </c>
      <c r="M244" s="107">
        <v>77382</v>
      </c>
      <c r="N244" s="107">
        <v>75962</v>
      </c>
      <c r="O244" s="111">
        <v>98.16</v>
      </c>
      <c r="Q244" s="103">
        <v>85817</v>
      </c>
      <c r="R244" s="103">
        <v>84973</v>
      </c>
      <c r="S244" s="104">
        <v>99.02</v>
      </c>
      <c r="T244" s="87" t="s">
        <v>54</v>
      </c>
      <c r="U244" s="90" t="s">
        <v>55</v>
      </c>
      <c r="V244" s="20"/>
    </row>
    <row r="245" spans="1:22" ht="12.95">
      <c r="A245" s="193">
        <f t="shared" si="3"/>
        <v>233</v>
      </c>
      <c r="B245" s="194" t="s">
        <v>521</v>
      </c>
      <c r="C245" s="196" t="s">
        <v>522</v>
      </c>
      <c r="D245" s="8" t="s">
        <v>35</v>
      </c>
      <c r="E245" s="107">
        <v>64866</v>
      </c>
      <c r="F245" s="107">
        <v>62957</v>
      </c>
      <c r="G245" s="115">
        <v>97.06</v>
      </c>
      <c r="H245" s="91"/>
      <c r="I245" s="103">
        <v>69449</v>
      </c>
      <c r="J245" s="103">
        <v>67813</v>
      </c>
      <c r="K245" s="104">
        <v>97.64</v>
      </c>
      <c r="M245" s="107">
        <v>20520</v>
      </c>
      <c r="N245" s="107">
        <v>19686</v>
      </c>
      <c r="O245" s="111">
        <v>95.94</v>
      </c>
      <c r="Q245" s="103">
        <v>25084</v>
      </c>
      <c r="R245" s="103">
        <v>24478</v>
      </c>
      <c r="S245" s="104">
        <v>97.58</v>
      </c>
      <c r="T245" s="87" t="s">
        <v>44</v>
      </c>
      <c r="U245" s="90" t="s">
        <v>45</v>
      </c>
      <c r="V245" s="20"/>
    </row>
    <row r="246" spans="1:22" ht="12.95">
      <c r="A246" s="193">
        <f t="shared" si="3"/>
        <v>234</v>
      </c>
      <c r="B246" s="194" t="s">
        <v>523</v>
      </c>
      <c r="C246" s="196" t="s">
        <v>524</v>
      </c>
      <c r="D246" s="8" t="s">
        <v>78</v>
      </c>
      <c r="E246" s="107">
        <v>186346</v>
      </c>
      <c r="F246" s="107">
        <v>181097</v>
      </c>
      <c r="G246" s="115">
        <v>97.18</v>
      </c>
      <c r="H246" s="91"/>
      <c r="I246" s="103">
        <v>199527</v>
      </c>
      <c r="J246" s="103">
        <v>192428</v>
      </c>
      <c r="K246" s="104">
        <v>96.44</v>
      </c>
      <c r="M246" s="107">
        <v>90458</v>
      </c>
      <c r="N246" s="107">
        <v>86471</v>
      </c>
      <c r="O246" s="111">
        <v>95.59</v>
      </c>
      <c r="Q246" s="103">
        <v>133584</v>
      </c>
      <c r="R246" s="103">
        <v>129824</v>
      </c>
      <c r="S246" s="104">
        <v>97.19</v>
      </c>
      <c r="T246" s="87" t="s">
        <v>79</v>
      </c>
      <c r="U246" s="90" t="s">
        <v>80</v>
      </c>
      <c r="V246" s="20"/>
    </row>
    <row r="247" spans="1:22" ht="12.95">
      <c r="A247" s="193">
        <f t="shared" si="3"/>
        <v>235</v>
      </c>
      <c r="B247" s="194" t="s">
        <v>525</v>
      </c>
      <c r="C247" s="196" t="s">
        <v>526</v>
      </c>
      <c r="D247" s="8" t="s">
        <v>35</v>
      </c>
      <c r="E247" s="107">
        <v>77296</v>
      </c>
      <c r="F247" s="107">
        <v>75601</v>
      </c>
      <c r="G247" s="115">
        <v>97.81</v>
      </c>
      <c r="H247" s="91"/>
      <c r="I247" s="103">
        <v>83346</v>
      </c>
      <c r="J247" s="103">
        <v>81964</v>
      </c>
      <c r="K247" s="104">
        <v>98.34</v>
      </c>
      <c r="M247" s="107">
        <v>17657</v>
      </c>
      <c r="N247" s="107">
        <v>16198</v>
      </c>
      <c r="O247" s="111">
        <v>91.74</v>
      </c>
      <c r="Q247" s="103">
        <v>23611</v>
      </c>
      <c r="R247" s="103">
        <v>23170</v>
      </c>
      <c r="S247" s="104">
        <v>98.13</v>
      </c>
      <c r="T247" s="87" t="s">
        <v>79</v>
      </c>
      <c r="U247" s="90" t="s">
        <v>80</v>
      </c>
      <c r="V247" s="20"/>
    </row>
    <row r="248" spans="1:22" ht="12.95">
      <c r="A248" s="193">
        <f t="shared" si="3"/>
        <v>236</v>
      </c>
      <c r="B248" s="194" t="s">
        <v>527</v>
      </c>
      <c r="C248" s="196" t="s">
        <v>528</v>
      </c>
      <c r="D248" s="8" t="s">
        <v>35</v>
      </c>
      <c r="E248" s="107">
        <v>51530</v>
      </c>
      <c r="F248" s="107">
        <v>49934</v>
      </c>
      <c r="G248" s="115">
        <v>96.9</v>
      </c>
      <c r="H248" s="91"/>
      <c r="I248" s="103">
        <v>54428</v>
      </c>
      <c r="J248" s="103">
        <v>52740</v>
      </c>
      <c r="K248" s="104">
        <v>96.9</v>
      </c>
      <c r="M248" s="107">
        <v>19642</v>
      </c>
      <c r="N248" s="107">
        <v>18161</v>
      </c>
      <c r="O248" s="111">
        <v>92.46</v>
      </c>
      <c r="Q248" s="103">
        <v>24040</v>
      </c>
      <c r="R248" s="103">
        <v>23680</v>
      </c>
      <c r="S248" s="104">
        <v>98.5</v>
      </c>
      <c r="T248" s="87" t="s">
        <v>44</v>
      </c>
      <c r="U248" s="90" t="s">
        <v>45</v>
      </c>
      <c r="V248" s="20"/>
    </row>
    <row r="249" spans="1:22" ht="12.95">
      <c r="A249" s="193">
        <f t="shared" si="3"/>
        <v>237</v>
      </c>
      <c r="B249" s="194" t="s">
        <v>529</v>
      </c>
      <c r="C249" s="196" t="s">
        <v>530</v>
      </c>
      <c r="D249" s="8" t="s">
        <v>35</v>
      </c>
      <c r="E249" s="107">
        <v>85065</v>
      </c>
      <c r="F249" s="107">
        <v>83704</v>
      </c>
      <c r="G249" s="115">
        <v>98.4</v>
      </c>
      <c r="H249" s="91"/>
      <c r="I249" s="103">
        <v>85065</v>
      </c>
      <c r="J249" s="103">
        <v>83909</v>
      </c>
      <c r="K249" s="104">
        <v>98.64</v>
      </c>
      <c r="M249" s="107">
        <v>23719</v>
      </c>
      <c r="N249" s="107">
        <v>23181</v>
      </c>
      <c r="O249" s="111">
        <v>97.73</v>
      </c>
      <c r="Q249" s="103">
        <v>36250</v>
      </c>
      <c r="R249" s="103">
        <v>35640</v>
      </c>
      <c r="S249" s="104">
        <v>98.32</v>
      </c>
      <c r="T249" s="87" t="s">
        <v>44</v>
      </c>
      <c r="U249" s="90" t="s">
        <v>45</v>
      </c>
      <c r="V249" s="20"/>
    </row>
    <row r="250" spans="1:22" ht="12.95">
      <c r="A250" s="193">
        <f t="shared" si="3"/>
        <v>238</v>
      </c>
      <c r="B250" s="194" t="s">
        <v>531</v>
      </c>
      <c r="C250" s="196" t="s">
        <v>532</v>
      </c>
      <c r="D250" s="8" t="s">
        <v>35</v>
      </c>
      <c r="E250" s="107">
        <v>88004</v>
      </c>
      <c r="F250" s="107">
        <v>85770</v>
      </c>
      <c r="G250" s="115">
        <v>97.46</v>
      </c>
      <c r="H250" s="91"/>
      <c r="I250" s="103">
        <v>92838</v>
      </c>
      <c r="J250" s="103">
        <v>91159</v>
      </c>
      <c r="K250" s="104">
        <v>98.19</v>
      </c>
      <c r="M250" s="107">
        <v>15252</v>
      </c>
      <c r="N250" s="107">
        <v>14740</v>
      </c>
      <c r="O250" s="111">
        <v>96.64</v>
      </c>
      <c r="Q250" s="103">
        <v>29055</v>
      </c>
      <c r="R250" s="103">
        <v>28083</v>
      </c>
      <c r="S250" s="104">
        <v>96.65</v>
      </c>
      <c r="T250" s="87" t="s">
        <v>40</v>
      </c>
      <c r="U250" s="90" t="s">
        <v>41</v>
      </c>
      <c r="V250" s="20"/>
    </row>
    <row r="251" spans="1:22" ht="12.95">
      <c r="A251" s="193">
        <f t="shared" si="3"/>
        <v>239</v>
      </c>
      <c r="B251" s="194" t="s">
        <v>533</v>
      </c>
      <c r="C251" s="196" t="s">
        <v>534</v>
      </c>
      <c r="D251" s="8" t="s">
        <v>35</v>
      </c>
      <c r="E251" s="107">
        <v>95529</v>
      </c>
      <c r="F251" s="107">
        <v>93757</v>
      </c>
      <c r="G251" s="115">
        <v>98.15</v>
      </c>
      <c r="H251" s="91"/>
      <c r="I251" s="103">
        <v>102067</v>
      </c>
      <c r="J251" s="103">
        <v>100246</v>
      </c>
      <c r="K251" s="104">
        <v>98.22</v>
      </c>
      <c r="M251" s="107">
        <v>18787</v>
      </c>
      <c r="N251" s="107">
        <v>18228</v>
      </c>
      <c r="O251" s="111">
        <v>97.02</v>
      </c>
      <c r="Q251" s="103">
        <v>28236</v>
      </c>
      <c r="R251" s="103">
        <v>27914</v>
      </c>
      <c r="S251" s="104">
        <v>98.86</v>
      </c>
      <c r="T251" s="87" t="s">
        <v>54</v>
      </c>
      <c r="U251" s="90" t="s">
        <v>55</v>
      </c>
      <c r="V251" s="20"/>
    </row>
    <row r="252" spans="1:22" ht="12.95">
      <c r="A252" s="193">
        <f t="shared" si="3"/>
        <v>240</v>
      </c>
      <c r="B252" s="194" t="s">
        <v>535</v>
      </c>
      <c r="C252" s="196" t="s">
        <v>536</v>
      </c>
      <c r="D252" s="8" t="s">
        <v>35</v>
      </c>
      <c r="E252" s="107">
        <v>69825</v>
      </c>
      <c r="F252" s="107">
        <v>68352</v>
      </c>
      <c r="G252" s="115">
        <v>97.89</v>
      </c>
      <c r="H252" s="91"/>
      <c r="I252" s="107" t="s">
        <v>131</v>
      </c>
      <c r="J252" s="107" t="s">
        <v>131</v>
      </c>
      <c r="K252" s="107" t="s">
        <v>131</v>
      </c>
      <c r="M252" s="107">
        <v>16323</v>
      </c>
      <c r="N252" s="107">
        <v>15853</v>
      </c>
      <c r="O252" s="111">
        <v>97.12</v>
      </c>
      <c r="Q252" s="107" t="s">
        <v>131</v>
      </c>
      <c r="R252" s="107" t="s">
        <v>131</v>
      </c>
      <c r="S252" s="107" t="s">
        <v>131</v>
      </c>
      <c r="T252" s="87" t="s">
        <v>44</v>
      </c>
      <c r="U252" s="90" t="s">
        <v>45</v>
      </c>
      <c r="V252" s="20"/>
    </row>
    <row r="253" spans="1:22" ht="12.95">
      <c r="A253" s="193">
        <f t="shared" si="3"/>
        <v>241</v>
      </c>
      <c r="B253" s="194" t="s">
        <v>537</v>
      </c>
      <c r="C253" s="196" t="s">
        <v>538</v>
      </c>
      <c r="D253" s="8" t="s">
        <v>35</v>
      </c>
      <c r="E253" s="107">
        <v>118185</v>
      </c>
      <c r="F253" s="107">
        <v>114586</v>
      </c>
      <c r="G253" s="115">
        <v>96.95</v>
      </c>
      <c r="H253" s="91"/>
      <c r="I253" s="103">
        <v>125610</v>
      </c>
      <c r="J253" s="103">
        <v>122481</v>
      </c>
      <c r="K253" s="104">
        <v>97.51</v>
      </c>
      <c r="M253" s="107">
        <v>28203</v>
      </c>
      <c r="N253" s="107">
        <v>24951</v>
      </c>
      <c r="O253" s="111">
        <v>88.47</v>
      </c>
      <c r="Q253" s="103">
        <v>38847</v>
      </c>
      <c r="R253" s="103">
        <v>36375</v>
      </c>
      <c r="S253" s="104">
        <v>93.64</v>
      </c>
      <c r="T253" s="87" t="s">
        <v>36</v>
      </c>
      <c r="U253" s="90" t="s">
        <v>37</v>
      </c>
      <c r="V253" s="20"/>
    </row>
    <row r="254" spans="1:22" ht="15">
      <c r="A254" s="193">
        <f t="shared" si="3"/>
        <v>242</v>
      </c>
      <c r="B254" s="194" t="s">
        <v>539</v>
      </c>
      <c r="C254" s="196" t="s">
        <v>540</v>
      </c>
      <c r="D254" s="8" t="s">
        <v>35</v>
      </c>
      <c r="E254" s="107">
        <v>69674</v>
      </c>
      <c r="F254" s="107">
        <v>67475</v>
      </c>
      <c r="G254" s="115">
        <v>96.84</v>
      </c>
      <c r="H254" s="91"/>
      <c r="I254" s="103">
        <v>73988</v>
      </c>
      <c r="J254" s="103">
        <v>71371</v>
      </c>
      <c r="K254" s="104">
        <v>96.46</v>
      </c>
      <c r="M254" s="107">
        <v>24821</v>
      </c>
      <c r="N254" s="107">
        <v>23585</v>
      </c>
      <c r="O254" s="111">
        <v>95.02</v>
      </c>
      <c r="Q254" s="103">
        <v>34293</v>
      </c>
      <c r="R254" s="103">
        <v>32967</v>
      </c>
      <c r="S254" s="104">
        <v>96.13</v>
      </c>
      <c r="T254" s="87" t="s">
        <v>40</v>
      </c>
      <c r="U254" s="90" t="s">
        <v>41</v>
      </c>
      <c r="V254" s="20"/>
    </row>
    <row r="255" spans="1:22" ht="12.95">
      <c r="A255" s="193">
        <f t="shared" si="3"/>
        <v>243</v>
      </c>
      <c r="B255" s="194" t="s">
        <v>541</v>
      </c>
      <c r="C255" s="196" t="s">
        <v>542</v>
      </c>
      <c r="D255" s="8" t="s">
        <v>35</v>
      </c>
      <c r="E255" s="107">
        <v>114015</v>
      </c>
      <c r="F255" s="107">
        <v>108890</v>
      </c>
      <c r="G255" s="115">
        <v>95.5</v>
      </c>
      <c r="H255" s="91"/>
      <c r="I255" s="103">
        <v>122167</v>
      </c>
      <c r="J255" s="103">
        <v>116523</v>
      </c>
      <c r="K255" s="104">
        <v>95.38</v>
      </c>
      <c r="M255" s="107">
        <v>25910</v>
      </c>
      <c r="N255" s="107">
        <v>23210</v>
      </c>
      <c r="O255" s="111">
        <v>89.58</v>
      </c>
      <c r="Q255" s="103">
        <v>38550</v>
      </c>
      <c r="R255" s="103">
        <v>35995</v>
      </c>
      <c r="S255" s="104">
        <v>93.37</v>
      </c>
      <c r="T255" s="87" t="s">
        <v>79</v>
      </c>
      <c r="U255" s="90" t="s">
        <v>80</v>
      </c>
      <c r="V255" s="20"/>
    </row>
    <row r="256" spans="1:22" ht="12.95">
      <c r="A256" s="193">
        <f t="shared" si="3"/>
        <v>244</v>
      </c>
      <c r="B256" s="194" t="s">
        <v>543</v>
      </c>
      <c r="C256" s="196" t="s">
        <v>544</v>
      </c>
      <c r="D256" s="8" t="s">
        <v>35</v>
      </c>
      <c r="E256" s="107">
        <v>69038</v>
      </c>
      <c r="F256" s="107">
        <v>67273</v>
      </c>
      <c r="G256" s="115">
        <v>97.44</v>
      </c>
      <c r="H256" s="91"/>
      <c r="I256" s="103">
        <v>73540</v>
      </c>
      <c r="J256" s="103">
        <v>71888</v>
      </c>
      <c r="K256" s="104">
        <v>97.75</v>
      </c>
      <c r="M256" s="107">
        <v>20005</v>
      </c>
      <c r="N256" s="107">
        <v>19770</v>
      </c>
      <c r="O256" s="111">
        <v>98.83</v>
      </c>
      <c r="Q256" s="103">
        <v>24921</v>
      </c>
      <c r="R256" s="103">
        <v>24661</v>
      </c>
      <c r="S256" s="104">
        <v>98.96</v>
      </c>
      <c r="T256" s="87" t="s">
        <v>87</v>
      </c>
      <c r="U256" s="90" t="s">
        <v>88</v>
      </c>
      <c r="V256" s="20"/>
    </row>
    <row r="257" spans="1:22" ht="12.95">
      <c r="A257" s="193">
        <f t="shared" si="3"/>
        <v>245</v>
      </c>
      <c r="B257" s="194" t="s">
        <v>545</v>
      </c>
      <c r="C257" s="196" t="s">
        <v>546</v>
      </c>
      <c r="D257" s="8" t="s">
        <v>65</v>
      </c>
      <c r="E257" s="107">
        <v>71988</v>
      </c>
      <c r="F257" s="107">
        <v>66900</v>
      </c>
      <c r="G257" s="115">
        <v>92.93</v>
      </c>
      <c r="H257" s="91"/>
      <c r="I257" s="103">
        <v>76076</v>
      </c>
      <c r="J257" s="103">
        <v>70716</v>
      </c>
      <c r="K257" s="104">
        <v>92.95</v>
      </c>
      <c r="M257" s="107">
        <v>18944</v>
      </c>
      <c r="N257" s="107">
        <v>18363</v>
      </c>
      <c r="O257" s="111">
        <v>96.93</v>
      </c>
      <c r="Q257" s="103">
        <v>27463</v>
      </c>
      <c r="R257" s="103">
        <v>26627</v>
      </c>
      <c r="S257" s="104">
        <v>96.96</v>
      </c>
      <c r="T257" s="87" t="s">
        <v>195</v>
      </c>
      <c r="U257" s="90" t="s">
        <v>196</v>
      </c>
      <c r="V257" s="20"/>
    </row>
    <row r="258" spans="1:22" ht="12.95">
      <c r="A258" s="193">
        <f t="shared" si="3"/>
        <v>246</v>
      </c>
      <c r="B258" s="194" t="s">
        <v>547</v>
      </c>
      <c r="C258" s="196" t="s">
        <v>548</v>
      </c>
      <c r="D258" s="8" t="s">
        <v>78</v>
      </c>
      <c r="E258" s="107">
        <v>119478</v>
      </c>
      <c r="F258" s="107">
        <v>110984</v>
      </c>
      <c r="G258" s="115">
        <v>92.89</v>
      </c>
      <c r="H258" s="91"/>
      <c r="I258" s="103">
        <v>129416</v>
      </c>
      <c r="J258" s="103">
        <v>119926</v>
      </c>
      <c r="K258" s="104">
        <v>92.67</v>
      </c>
      <c r="M258" s="107">
        <v>61320</v>
      </c>
      <c r="N258" s="107">
        <v>57574</v>
      </c>
      <c r="O258" s="111">
        <v>93.89</v>
      </c>
      <c r="Q258" s="103">
        <v>89491</v>
      </c>
      <c r="R258" s="103">
        <v>85910</v>
      </c>
      <c r="S258" s="104">
        <v>96</v>
      </c>
      <c r="T258" s="87" t="s">
        <v>36</v>
      </c>
      <c r="U258" s="90" t="s">
        <v>37</v>
      </c>
      <c r="V258" s="20"/>
    </row>
    <row r="259" spans="1:22" ht="12.95">
      <c r="A259" s="193">
        <f t="shared" si="3"/>
        <v>247</v>
      </c>
      <c r="B259" s="194" t="s">
        <v>549</v>
      </c>
      <c r="C259" s="196" t="s">
        <v>550</v>
      </c>
      <c r="D259" s="8" t="s">
        <v>78</v>
      </c>
      <c r="E259" s="107">
        <v>101680</v>
      </c>
      <c r="F259" s="107">
        <v>98288</v>
      </c>
      <c r="G259" s="115">
        <v>96.66</v>
      </c>
      <c r="H259" s="91"/>
      <c r="I259" s="103">
        <v>106524</v>
      </c>
      <c r="J259" s="103">
        <v>103761</v>
      </c>
      <c r="K259" s="104">
        <v>97.41</v>
      </c>
      <c r="M259" s="107">
        <v>20538</v>
      </c>
      <c r="N259" s="107">
        <v>18598</v>
      </c>
      <c r="O259" s="111">
        <v>90.55</v>
      </c>
      <c r="Q259" s="103">
        <v>30875</v>
      </c>
      <c r="R259" s="103">
        <v>30048</v>
      </c>
      <c r="S259" s="104">
        <v>97.32</v>
      </c>
      <c r="T259" s="87" t="s">
        <v>54</v>
      </c>
      <c r="U259" s="90" t="s">
        <v>55</v>
      </c>
      <c r="V259" s="20"/>
    </row>
    <row r="260" spans="1:22" ht="12.95">
      <c r="A260" s="193">
        <f t="shared" si="3"/>
        <v>248</v>
      </c>
      <c r="B260" s="194" t="s">
        <v>551</v>
      </c>
      <c r="C260" s="196" t="s">
        <v>552</v>
      </c>
      <c r="D260" s="8" t="s">
        <v>142</v>
      </c>
      <c r="E260" s="107">
        <v>150840</v>
      </c>
      <c r="F260" s="107">
        <v>140148</v>
      </c>
      <c r="G260" s="115">
        <v>92.91</v>
      </c>
      <c r="H260" s="91"/>
      <c r="I260" s="103">
        <v>166015</v>
      </c>
      <c r="J260" s="103">
        <v>152605</v>
      </c>
      <c r="K260" s="104">
        <v>91.92</v>
      </c>
      <c r="M260" s="107">
        <v>244248</v>
      </c>
      <c r="N260" s="107">
        <v>229921</v>
      </c>
      <c r="O260" s="111">
        <v>94.13</v>
      </c>
      <c r="Q260" s="103">
        <v>279949</v>
      </c>
      <c r="R260" s="103">
        <v>277007</v>
      </c>
      <c r="S260" s="104">
        <v>98.95</v>
      </c>
      <c r="T260" s="87" t="s">
        <v>59</v>
      </c>
      <c r="U260" s="90" t="s">
        <v>60</v>
      </c>
      <c r="V260" s="20"/>
    </row>
    <row r="261" spans="1:22" ht="12.95">
      <c r="A261" s="193">
        <f t="shared" si="3"/>
        <v>249</v>
      </c>
      <c r="B261" s="194" t="s">
        <v>553</v>
      </c>
      <c r="C261" s="196" t="s">
        <v>554</v>
      </c>
      <c r="D261" s="8" t="s">
        <v>35</v>
      </c>
      <c r="E261" s="107">
        <v>79465</v>
      </c>
      <c r="F261" s="107">
        <v>76881</v>
      </c>
      <c r="G261" s="115">
        <v>96.75</v>
      </c>
      <c r="H261" s="91"/>
      <c r="I261" s="103">
        <v>82842</v>
      </c>
      <c r="J261" s="103">
        <v>80411</v>
      </c>
      <c r="K261" s="104">
        <v>97.07</v>
      </c>
      <c r="M261" s="107">
        <v>32831</v>
      </c>
      <c r="N261" s="107">
        <v>28048</v>
      </c>
      <c r="O261" s="111">
        <v>85.43</v>
      </c>
      <c r="Q261" s="103">
        <v>42381</v>
      </c>
      <c r="R261" s="103">
        <v>41183</v>
      </c>
      <c r="S261" s="104">
        <v>97.17</v>
      </c>
      <c r="T261" s="87" t="s">
        <v>36</v>
      </c>
      <c r="U261" s="90" t="s">
        <v>37</v>
      </c>
      <c r="V261" s="20"/>
    </row>
    <row r="262" spans="1:22" ht="12.95">
      <c r="A262" s="193">
        <f t="shared" si="3"/>
        <v>250</v>
      </c>
      <c r="B262" s="194" t="s">
        <v>555</v>
      </c>
      <c r="C262" s="196" t="s">
        <v>556</v>
      </c>
      <c r="D262" s="8" t="s">
        <v>35</v>
      </c>
      <c r="E262" s="107">
        <v>115786</v>
      </c>
      <c r="F262" s="107">
        <v>114355</v>
      </c>
      <c r="G262" s="115">
        <v>98.76</v>
      </c>
      <c r="H262" s="91"/>
      <c r="I262" s="103">
        <v>122484</v>
      </c>
      <c r="J262" s="103">
        <v>120914</v>
      </c>
      <c r="K262" s="104">
        <v>98.72</v>
      </c>
      <c r="M262" s="107">
        <v>30295</v>
      </c>
      <c r="N262" s="107">
        <v>29572</v>
      </c>
      <c r="O262" s="111">
        <v>97.61</v>
      </c>
      <c r="Q262" s="103">
        <v>48789</v>
      </c>
      <c r="R262" s="103">
        <v>48379</v>
      </c>
      <c r="S262" s="104">
        <v>99.16</v>
      </c>
      <c r="T262" s="87" t="s">
        <v>54</v>
      </c>
      <c r="U262" s="90" t="s">
        <v>55</v>
      </c>
      <c r="V262" s="20"/>
    </row>
    <row r="263" spans="1:22" ht="12.95">
      <c r="A263" s="193">
        <f t="shared" si="3"/>
        <v>251</v>
      </c>
      <c r="B263" s="194" t="s">
        <v>557</v>
      </c>
      <c r="C263" s="196" t="s">
        <v>558</v>
      </c>
      <c r="D263" s="8" t="s">
        <v>65</v>
      </c>
      <c r="E263" s="107">
        <v>95636</v>
      </c>
      <c r="F263" s="107">
        <v>89561</v>
      </c>
      <c r="G263" s="115">
        <v>93.65</v>
      </c>
      <c r="H263" s="91"/>
      <c r="I263" s="103">
        <v>103200</v>
      </c>
      <c r="J263" s="103">
        <v>97134</v>
      </c>
      <c r="K263" s="104">
        <v>94.12</v>
      </c>
      <c r="M263" s="107">
        <v>35672</v>
      </c>
      <c r="N263" s="107">
        <v>32941</v>
      </c>
      <c r="O263" s="111">
        <v>92.34</v>
      </c>
      <c r="Q263" s="103">
        <v>48388</v>
      </c>
      <c r="R263" s="103">
        <v>46182</v>
      </c>
      <c r="S263" s="104">
        <v>95.44</v>
      </c>
      <c r="T263" s="87" t="s">
        <v>40</v>
      </c>
      <c r="U263" s="90" t="s">
        <v>41</v>
      </c>
      <c r="V263" s="20"/>
    </row>
    <row r="264" spans="1:22" ht="12.95">
      <c r="A264" s="193">
        <f t="shared" si="3"/>
        <v>252</v>
      </c>
      <c r="B264" s="194" t="s">
        <v>559</v>
      </c>
      <c r="C264" s="196" t="s">
        <v>560</v>
      </c>
      <c r="D264" s="8" t="s">
        <v>35</v>
      </c>
      <c r="E264" s="107">
        <v>86048</v>
      </c>
      <c r="F264" s="107">
        <v>83788</v>
      </c>
      <c r="G264" s="115">
        <v>97.37</v>
      </c>
      <c r="H264" s="91"/>
      <c r="I264" s="103">
        <v>91455</v>
      </c>
      <c r="J264" s="103">
        <v>89057</v>
      </c>
      <c r="K264" s="104">
        <v>97.38</v>
      </c>
      <c r="M264" s="107">
        <v>30230</v>
      </c>
      <c r="N264" s="107">
        <v>28716</v>
      </c>
      <c r="O264" s="111">
        <v>94.99</v>
      </c>
      <c r="Q264" s="103">
        <v>44216</v>
      </c>
      <c r="R264" s="103">
        <v>42526</v>
      </c>
      <c r="S264" s="104">
        <v>96.18</v>
      </c>
      <c r="T264" s="87" t="s">
        <v>87</v>
      </c>
      <c r="U264" s="90" t="s">
        <v>88</v>
      </c>
      <c r="V264" s="20"/>
    </row>
    <row r="265" spans="1:22" ht="12.95">
      <c r="A265" s="193">
        <f t="shared" si="3"/>
        <v>253</v>
      </c>
      <c r="B265" s="194" t="s">
        <v>561</v>
      </c>
      <c r="C265" s="196" t="s">
        <v>562</v>
      </c>
      <c r="D265" s="8" t="s">
        <v>35</v>
      </c>
      <c r="E265" s="107">
        <v>60063</v>
      </c>
      <c r="F265" s="107">
        <v>58964</v>
      </c>
      <c r="G265" s="115">
        <v>98.17</v>
      </c>
      <c r="H265" s="91"/>
      <c r="I265" s="103">
        <v>63834</v>
      </c>
      <c r="J265" s="103">
        <v>62852</v>
      </c>
      <c r="K265" s="104">
        <v>98.46</v>
      </c>
      <c r="M265" s="107">
        <v>9423</v>
      </c>
      <c r="N265" s="107">
        <v>9173</v>
      </c>
      <c r="O265" s="111">
        <v>97.35</v>
      </c>
      <c r="Q265" s="103">
        <v>17006</v>
      </c>
      <c r="R265" s="103">
        <v>16838</v>
      </c>
      <c r="S265" s="104">
        <v>99.01</v>
      </c>
      <c r="T265" s="87" t="s">
        <v>87</v>
      </c>
      <c r="U265" s="90" t="s">
        <v>88</v>
      </c>
      <c r="V265" s="20"/>
    </row>
    <row r="266" spans="1:22" ht="12.95">
      <c r="A266" s="193">
        <f t="shared" si="3"/>
        <v>254</v>
      </c>
      <c r="B266" s="194" t="s">
        <v>563</v>
      </c>
      <c r="C266" s="196" t="s">
        <v>564</v>
      </c>
      <c r="D266" s="8" t="s">
        <v>35</v>
      </c>
      <c r="E266" s="107">
        <v>50885</v>
      </c>
      <c r="F266" s="107">
        <v>48414</v>
      </c>
      <c r="G266" s="115">
        <v>95.14</v>
      </c>
      <c r="H266" s="91"/>
      <c r="I266" s="103">
        <v>53814</v>
      </c>
      <c r="J266" s="103">
        <v>50912</v>
      </c>
      <c r="K266" s="104">
        <v>94.61</v>
      </c>
      <c r="M266" s="107">
        <v>28215</v>
      </c>
      <c r="N266" s="107">
        <v>27921</v>
      </c>
      <c r="O266" s="111">
        <v>98.96</v>
      </c>
      <c r="Q266" s="103">
        <v>41205</v>
      </c>
      <c r="R266" s="103">
        <v>40448</v>
      </c>
      <c r="S266" s="104">
        <v>98.16</v>
      </c>
      <c r="T266" s="87" t="s">
        <v>54</v>
      </c>
      <c r="U266" s="90" t="s">
        <v>55</v>
      </c>
      <c r="V266" s="20"/>
    </row>
    <row r="267" spans="1:22" ht="12.95">
      <c r="A267" s="193">
        <f t="shared" si="3"/>
        <v>255</v>
      </c>
      <c r="B267" s="194" t="s">
        <v>565</v>
      </c>
      <c r="C267" s="196" t="s">
        <v>566</v>
      </c>
      <c r="D267" s="8" t="s">
        <v>65</v>
      </c>
      <c r="E267" s="107">
        <v>191287</v>
      </c>
      <c r="F267" s="107">
        <v>186233</v>
      </c>
      <c r="G267" s="115">
        <v>97.36</v>
      </c>
      <c r="H267" s="91"/>
      <c r="I267" s="103">
        <v>201059</v>
      </c>
      <c r="J267" s="103">
        <v>195950</v>
      </c>
      <c r="K267" s="104">
        <v>97.46</v>
      </c>
      <c r="M267" s="107">
        <v>50085</v>
      </c>
      <c r="N267" s="107">
        <v>46787</v>
      </c>
      <c r="O267" s="111">
        <v>93.42</v>
      </c>
      <c r="Q267" s="103">
        <v>74586</v>
      </c>
      <c r="R267" s="103">
        <v>71305</v>
      </c>
      <c r="S267" s="104">
        <v>95.6</v>
      </c>
      <c r="T267" s="87" t="s">
        <v>40</v>
      </c>
      <c r="U267" s="90" t="s">
        <v>41</v>
      </c>
      <c r="V267" s="20"/>
    </row>
    <row r="268" spans="1:22" ht="12.95">
      <c r="A268" s="193">
        <f t="shared" si="3"/>
        <v>256</v>
      </c>
      <c r="B268" s="194" t="s">
        <v>567</v>
      </c>
      <c r="C268" s="196" t="s">
        <v>568</v>
      </c>
      <c r="D268" s="8" t="s">
        <v>78</v>
      </c>
      <c r="E268" s="107">
        <v>114012</v>
      </c>
      <c r="F268" s="107">
        <v>106297</v>
      </c>
      <c r="G268" s="115">
        <v>93.23</v>
      </c>
      <c r="H268" s="91"/>
      <c r="I268" s="103">
        <v>119952</v>
      </c>
      <c r="J268" s="103">
        <v>113268</v>
      </c>
      <c r="K268" s="104">
        <v>94.43</v>
      </c>
      <c r="M268" s="107">
        <v>54638</v>
      </c>
      <c r="N268" s="107">
        <v>53485</v>
      </c>
      <c r="O268" s="111">
        <v>97.89</v>
      </c>
      <c r="Q268" s="103">
        <v>71517</v>
      </c>
      <c r="R268" s="103">
        <v>70207</v>
      </c>
      <c r="S268" s="104">
        <v>98.17</v>
      </c>
      <c r="T268" s="87" t="s">
        <v>195</v>
      </c>
      <c r="U268" s="90" t="s">
        <v>196</v>
      </c>
      <c r="V268" s="20"/>
    </row>
    <row r="269" spans="1:22" ht="12.95">
      <c r="A269" s="193">
        <f t="shared" si="3"/>
        <v>257</v>
      </c>
      <c r="B269" s="194" t="s">
        <v>569</v>
      </c>
      <c r="C269" s="196" t="s">
        <v>570</v>
      </c>
      <c r="D269" s="8" t="s">
        <v>78</v>
      </c>
      <c r="E269" s="107">
        <v>109087</v>
      </c>
      <c r="F269" s="107">
        <v>103806</v>
      </c>
      <c r="G269" s="115">
        <v>95.16</v>
      </c>
      <c r="H269" s="91"/>
      <c r="I269" s="103">
        <v>117211</v>
      </c>
      <c r="J269" s="103">
        <v>111453</v>
      </c>
      <c r="K269" s="104">
        <v>95.09</v>
      </c>
      <c r="M269" s="107">
        <v>53260</v>
      </c>
      <c r="N269" s="107">
        <v>50094</v>
      </c>
      <c r="O269" s="111">
        <v>94.06</v>
      </c>
      <c r="Q269" s="103">
        <v>78369</v>
      </c>
      <c r="R269" s="103">
        <v>75756</v>
      </c>
      <c r="S269" s="104">
        <v>96.67</v>
      </c>
      <c r="T269" s="87" t="s">
        <v>87</v>
      </c>
      <c r="U269" s="90" t="s">
        <v>88</v>
      </c>
      <c r="V269" s="20"/>
    </row>
    <row r="270" spans="1:22" ht="12.95">
      <c r="A270" s="193">
        <f t="shared" si="3"/>
        <v>258</v>
      </c>
      <c r="B270" s="194" t="s">
        <v>571</v>
      </c>
      <c r="C270" s="196" t="s">
        <v>572</v>
      </c>
      <c r="D270" s="8" t="s">
        <v>35</v>
      </c>
      <c r="E270" s="107">
        <v>108633</v>
      </c>
      <c r="F270" s="107">
        <v>105870</v>
      </c>
      <c r="G270" s="115">
        <v>97.46</v>
      </c>
      <c r="H270" s="91"/>
      <c r="I270" s="103">
        <v>116176</v>
      </c>
      <c r="J270" s="103">
        <v>113326</v>
      </c>
      <c r="K270" s="104">
        <v>97.55</v>
      </c>
      <c r="M270" s="107">
        <v>30433</v>
      </c>
      <c r="N270" s="107">
        <v>27869</v>
      </c>
      <c r="O270" s="111">
        <v>91.57</v>
      </c>
      <c r="Q270" s="103">
        <v>48279</v>
      </c>
      <c r="R270" s="103">
        <v>45603</v>
      </c>
      <c r="S270" s="104">
        <v>94.46</v>
      </c>
      <c r="T270" s="87" t="s">
        <v>87</v>
      </c>
      <c r="U270" s="90" t="s">
        <v>88</v>
      </c>
      <c r="V270" s="20"/>
    </row>
    <row r="271" spans="1:22" ht="12.95">
      <c r="A271" s="193">
        <f t="shared" ref="A271:A334" si="4">A270+1</f>
        <v>259</v>
      </c>
      <c r="B271" s="194" t="s">
        <v>573</v>
      </c>
      <c r="C271" s="196" t="s">
        <v>574</v>
      </c>
      <c r="D271" s="8" t="s">
        <v>35</v>
      </c>
      <c r="E271" s="107">
        <v>85552</v>
      </c>
      <c r="F271" s="107">
        <v>82682</v>
      </c>
      <c r="G271" s="115">
        <v>96.65</v>
      </c>
      <c r="H271" s="91"/>
      <c r="I271" s="103">
        <v>91035</v>
      </c>
      <c r="J271" s="103">
        <v>89708</v>
      </c>
      <c r="K271" s="104">
        <v>98.54</v>
      </c>
      <c r="M271" s="107">
        <v>20411</v>
      </c>
      <c r="N271" s="107">
        <v>19023</v>
      </c>
      <c r="O271" s="111">
        <v>93.2</v>
      </c>
      <c r="Q271" s="103">
        <v>26644</v>
      </c>
      <c r="R271" s="103">
        <v>25809</v>
      </c>
      <c r="S271" s="104">
        <v>96.87</v>
      </c>
      <c r="T271" s="87" t="s">
        <v>79</v>
      </c>
      <c r="U271" s="90" t="s">
        <v>80</v>
      </c>
      <c r="V271" s="20"/>
    </row>
    <row r="272" spans="1:22" ht="12.95">
      <c r="A272" s="193">
        <f t="shared" si="4"/>
        <v>260</v>
      </c>
      <c r="B272" s="194" t="s">
        <v>575</v>
      </c>
      <c r="C272" s="196" t="s">
        <v>576</v>
      </c>
      <c r="D272" s="8" t="s">
        <v>65</v>
      </c>
      <c r="E272" s="107">
        <v>117888</v>
      </c>
      <c r="F272" s="107">
        <v>108257</v>
      </c>
      <c r="G272" s="115">
        <v>91.83</v>
      </c>
      <c r="H272" s="91"/>
      <c r="I272" s="103">
        <v>126514</v>
      </c>
      <c r="J272" s="103">
        <v>116711</v>
      </c>
      <c r="K272" s="104">
        <v>92.25</v>
      </c>
      <c r="M272" s="107">
        <v>56214</v>
      </c>
      <c r="N272" s="107">
        <v>51671</v>
      </c>
      <c r="O272" s="111">
        <v>91.92</v>
      </c>
      <c r="Q272" s="103">
        <v>80272</v>
      </c>
      <c r="R272" s="103">
        <v>77108</v>
      </c>
      <c r="S272" s="104">
        <v>96.06</v>
      </c>
      <c r="T272" s="87" t="s">
        <v>195</v>
      </c>
      <c r="U272" s="90" t="s">
        <v>196</v>
      </c>
      <c r="V272" s="20"/>
    </row>
    <row r="273" spans="1:22" ht="12.95">
      <c r="A273" s="193">
        <f t="shared" si="4"/>
        <v>261</v>
      </c>
      <c r="B273" s="194" t="s">
        <v>577</v>
      </c>
      <c r="C273" s="196" t="s">
        <v>578</v>
      </c>
      <c r="D273" s="8" t="s">
        <v>35</v>
      </c>
      <c r="E273" s="107">
        <v>78967</v>
      </c>
      <c r="F273" s="107">
        <v>77938</v>
      </c>
      <c r="G273" s="115">
        <v>98.7</v>
      </c>
      <c r="H273" s="91"/>
      <c r="I273" s="103">
        <v>82187</v>
      </c>
      <c r="J273" s="103">
        <v>80833</v>
      </c>
      <c r="K273" s="104">
        <v>98.35</v>
      </c>
      <c r="M273" s="107">
        <v>21095</v>
      </c>
      <c r="N273" s="107">
        <v>21055</v>
      </c>
      <c r="O273" s="111">
        <v>99.81</v>
      </c>
      <c r="Q273" s="103">
        <v>29520</v>
      </c>
      <c r="R273" s="103">
        <v>29429</v>
      </c>
      <c r="S273" s="104">
        <v>99.69</v>
      </c>
      <c r="T273" s="87" t="s">
        <v>36</v>
      </c>
      <c r="U273" s="90" t="s">
        <v>37</v>
      </c>
      <c r="V273" s="20"/>
    </row>
    <row r="274" spans="1:22" ht="12.95">
      <c r="A274" s="193">
        <f t="shared" si="4"/>
        <v>262</v>
      </c>
      <c r="B274" s="194" t="s">
        <v>579</v>
      </c>
      <c r="C274" s="196" t="s">
        <v>580</v>
      </c>
      <c r="D274" s="8" t="s">
        <v>58</v>
      </c>
      <c r="E274" s="107">
        <v>128882</v>
      </c>
      <c r="F274" s="107">
        <v>126461</v>
      </c>
      <c r="G274" s="115">
        <v>98.12</v>
      </c>
      <c r="H274" s="91"/>
      <c r="I274" s="103">
        <v>137975</v>
      </c>
      <c r="J274" s="103">
        <v>135360</v>
      </c>
      <c r="K274" s="104">
        <v>98.1</v>
      </c>
      <c r="M274" s="107">
        <v>32017</v>
      </c>
      <c r="N274" s="107">
        <v>30201</v>
      </c>
      <c r="O274" s="111">
        <v>94.33</v>
      </c>
      <c r="Q274" s="103">
        <v>50509</v>
      </c>
      <c r="R274" s="103">
        <v>49270</v>
      </c>
      <c r="S274" s="104">
        <v>97.55</v>
      </c>
      <c r="T274" s="87" t="s">
        <v>59</v>
      </c>
      <c r="U274" s="90" t="s">
        <v>60</v>
      </c>
      <c r="V274" s="20"/>
    </row>
    <row r="275" spans="1:22" ht="12.95">
      <c r="A275" s="193">
        <f t="shared" si="4"/>
        <v>263</v>
      </c>
      <c r="B275" s="194" t="s">
        <v>581</v>
      </c>
      <c r="C275" s="196" t="s">
        <v>582</v>
      </c>
      <c r="D275" s="8" t="s">
        <v>35</v>
      </c>
      <c r="E275" s="107">
        <v>87358</v>
      </c>
      <c r="F275" s="107">
        <v>83401</v>
      </c>
      <c r="G275" s="115">
        <v>95.47</v>
      </c>
      <c r="H275" s="91"/>
      <c r="I275" s="103">
        <v>93998</v>
      </c>
      <c r="J275" s="103">
        <v>90034</v>
      </c>
      <c r="K275" s="104">
        <v>95.78</v>
      </c>
      <c r="M275" s="107">
        <v>37726</v>
      </c>
      <c r="N275" s="107">
        <v>35234</v>
      </c>
      <c r="O275" s="111">
        <v>93.39</v>
      </c>
      <c r="Q275" s="103">
        <v>47436</v>
      </c>
      <c r="R275" s="103">
        <v>44151</v>
      </c>
      <c r="S275" s="104">
        <v>93.07</v>
      </c>
      <c r="T275" s="87" t="s">
        <v>36</v>
      </c>
      <c r="U275" s="90" t="s">
        <v>37</v>
      </c>
      <c r="V275" s="20"/>
    </row>
    <row r="276" spans="1:22" ht="12.95">
      <c r="A276" s="193">
        <f t="shared" si="4"/>
        <v>264</v>
      </c>
      <c r="B276" s="194" t="s">
        <v>583</v>
      </c>
      <c r="C276" s="196" t="s">
        <v>584</v>
      </c>
      <c r="D276" s="8" t="s">
        <v>78</v>
      </c>
      <c r="E276" s="107">
        <v>138224</v>
      </c>
      <c r="F276" s="107">
        <v>131793</v>
      </c>
      <c r="G276" s="115">
        <v>95.35</v>
      </c>
      <c r="H276" s="91"/>
      <c r="I276" s="103">
        <v>147500</v>
      </c>
      <c r="J276" s="103">
        <v>140441</v>
      </c>
      <c r="K276" s="104">
        <v>95.21</v>
      </c>
      <c r="M276" s="107">
        <v>64688</v>
      </c>
      <c r="N276" s="107">
        <v>61402</v>
      </c>
      <c r="O276" s="111">
        <v>94.92</v>
      </c>
      <c r="Q276" s="103">
        <v>91738</v>
      </c>
      <c r="R276" s="103">
        <v>88462</v>
      </c>
      <c r="S276" s="104">
        <v>96.43</v>
      </c>
      <c r="T276" s="87" t="s">
        <v>79</v>
      </c>
      <c r="U276" s="90" t="s">
        <v>80</v>
      </c>
      <c r="V276" s="20"/>
    </row>
    <row r="277" spans="1:22" ht="12.95">
      <c r="A277" s="193">
        <f t="shared" si="4"/>
        <v>265</v>
      </c>
      <c r="B277" s="194" t="s">
        <v>585</v>
      </c>
      <c r="C277" s="196" t="s">
        <v>586</v>
      </c>
      <c r="D277" s="8" t="s">
        <v>65</v>
      </c>
      <c r="E277" s="107">
        <v>115825</v>
      </c>
      <c r="F277" s="107">
        <v>108817</v>
      </c>
      <c r="G277" s="115">
        <v>93.95</v>
      </c>
      <c r="H277" s="91"/>
      <c r="I277" s="103">
        <v>123390</v>
      </c>
      <c r="J277" s="103">
        <v>116023</v>
      </c>
      <c r="K277" s="104">
        <v>94.03</v>
      </c>
      <c r="M277" s="107">
        <v>30365</v>
      </c>
      <c r="N277" s="107">
        <v>28784</v>
      </c>
      <c r="O277" s="111">
        <v>94.79</v>
      </c>
      <c r="Q277" s="103">
        <v>49233</v>
      </c>
      <c r="R277" s="103">
        <v>47478</v>
      </c>
      <c r="S277" s="104">
        <v>96.44</v>
      </c>
      <c r="T277" s="87" t="s">
        <v>40</v>
      </c>
      <c r="U277" s="90" t="s">
        <v>41</v>
      </c>
      <c r="V277" s="20"/>
    </row>
    <row r="278" spans="1:22" ht="12.95">
      <c r="A278" s="193">
        <f t="shared" si="4"/>
        <v>266</v>
      </c>
      <c r="B278" s="194" t="s">
        <v>587</v>
      </c>
      <c r="C278" s="196" t="s">
        <v>588</v>
      </c>
      <c r="D278" s="8" t="s">
        <v>35</v>
      </c>
      <c r="E278" s="107">
        <v>39823</v>
      </c>
      <c r="F278" s="107">
        <v>38788</v>
      </c>
      <c r="G278" s="115">
        <v>97.4</v>
      </c>
      <c r="H278" s="91"/>
      <c r="I278" s="103">
        <v>42977</v>
      </c>
      <c r="J278" s="103">
        <v>41924</v>
      </c>
      <c r="K278" s="104">
        <v>97.55</v>
      </c>
      <c r="M278" s="107">
        <v>18019</v>
      </c>
      <c r="N278" s="107">
        <v>17601</v>
      </c>
      <c r="O278" s="111">
        <v>97.68</v>
      </c>
      <c r="Q278" s="103">
        <v>30569</v>
      </c>
      <c r="R278" s="103">
        <v>29824</v>
      </c>
      <c r="S278" s="104">
        <v>97.56</v>
      </c>
      <c r="T278" s="87" t="s">
        <v>87</v>
      </c>
      <c r="U278" s="90" t="s">
        <v>88</v>
      </c>
      <c r="V278" s="20"/>
    </row>
    <row r="279" spans="1:22" ht="12.95">
      <c r="A279" s="193">
        <f t="shared" si="4"/>
        <v>267</v>
      </c>
      <c r="B279" s="194" t="s">
        <v>589</v>
      </c>
      <c r="C279" s="196" t="s">
        <v>590</v>
      </c>
      <c r="D279" s="8" t="s">
        <v>35</v>
      </c>
      <c r="E279" s="107">
        <v>78610</v>
      </c>
      <c r="F279" s="107">
        <v>76497</v>
      </c>
      <c r="G279" s="115">
        <v>97.31</v>
      </c>
      <c r="H279" s="91"/>
      <c r="I279" s="103">
        <v>81738</v>
      </c>
      <c r="J279" s="103">
        <v>79581</v>
      </c>
      <c r="K279" s="104">
        <v>97.36</v>
      </c>
      <c r="M279" s="107">
        <v>9520</v>
      </c>
      <c r="N279" s="107">
        <v>9103</v>
      </c>
      <c r="O279" s="111">
        <v>95.62</v>
      </c>
      <c r="Q279" s="103">
        <v>16725</v>
      </c>
      <c r="R279" s="103">
        <v>15922</v>
      </c>
      <c r="S279" s="104">
        <v>95.2</v>
      </c>
      <c r="T279" s="87" t="s">
        <v>36</v>
      </c>
      <c r="U279" s="90" t="s">
        <v>37</v>
      </c>
      <c r="V279" s="20"/>
    </row>
    <row r="280" spans="1:22" ht="12.95">
      <c r="A280" s="193">
        <f t="shared" si="4"/>
        <v>268</v>
      </c>
      <c r="B280" s="194" t="s">
        <v>591</v>
      </c>
      <c r="C280" s="196" t="s">
        <v>592</v>
      </c>
      <c r="D280" s="8" t="s">
        <v>35</v>
      </c>
      <c r="E280" s="107">
        <v>97908</v>
      </c>
      <c r="F280" s="107">
        <v>96075</v>
      </c>
      <c r="G280" s="115">
        <v>98.13</v>
      </c>
      <c r="H280" s="91"/>
      <c r="I280" s="103">
        <v>105041</v>
      </c>
      <c r="J280" s="103">
        <v>102860</v>
      </c>
      <c r="K280" s="104">
        <v>97.92</v>
      </c>
      <c r="M280" s="107">
        <v>14570</v>
      </c>
      <c r="N280" s="107">
        <v>14099</v>
      </c>
      <c r="O280" s="111">
        <v>96.77</v>
      </c>
      <c r="Q280" s="103">
        <v>23804</v>
      </c>
      <c r="R280" s="103">
        <v>23563</v>
      </c>
      <c r="S280" s="104">
        <v>98.99</v>
      </c>
      <c r="T280" s="87" t="s">
        <v>79</v>
      </c>
      <c r="U280" s="90" t="s">
        <v>80</v>
      </c>
      <c r="V280" s="20"/>
    </row>
    <row r="281" spans="1:22" ht="12.95">
      <c r="A281" s="193">
        <f t="shared" si="4"/>
        <v>269</v>
      </c>
      <c r="B281" s="194" t="s">
        <v>593</v>
      </c>
      <c r="C281" s="196" t="s">
        <v>594</v>
      </c>
      <c r="D281" s="8" t="s">
        <v>78</v>
      </c>
      <c r="E281" s="107">
        <v>92395</v>
      </c>
      <c r="F281" s="107">
        <v>89708</v>
      </c>
      <c r="G281" s="115">
        <v>97.09</v>
      </c>
      <c r="H281" s="91"/>
      <c r="I281" s="103">
        <v>100495</v>
      </c>
      <c r="J281" s="103">
        <v>97738</v>
      </c>
      <c r="K281" s="104">
        <v>97.26</v>
      </c>
      <c r="M281" s="107">
        <v>47051</v>
      </c>
      <c r="N281" s="107">
        <v>45331</v>
      </c>
      <c r="O281" s="111">
        <v>96.34</v>
      </c>
      <c r="Q281" s="103">
        <v>63161</v>
      </c>
      <c r="R281" s="103">
        <v>62154</v>
      </c>
      <c r="S281" s="104">
        <v>98.41</v>
      </c>
      <c r="T281" s="87" t="s">
        <v>87</v>
      </c>
      <c r="U281" s="90" t="s">
        <v>88</v>
      </c>
      <c r="V281" s="20"/>
    </row>
    <row r="282" spans="1:22" ht="12.95">
      <c r="A282" s="193">
        <f t="shared" si="4"/>
        <v>270</v>
      </c>
      <c r="B282" s="194" t="s">
        <v>595</v>
      </c>
      <c r="C282" s="196" t="s">
        <v>596</v>
      </c>
      <c r="D282" s="8" t="s">
        <v>35</v>
      </c>
      <c r="E282" s="107">
        <v>90152</v>
      </c>
      <c r="F282" s="107">
        <v>83532</v>
      </c>
      <c r="G282" s="115">
        <v>92.66</v>
      </c>
      <c r="H282" s="91"/>
      <c r="I282" s="103">
        <v>95002</v>
      </c>
      <c r="J282" s="103">
        <v>88173</v>
      </c>
      <c r="K282" s="104">
        <v>92.81</v>
      </c>
      <c r="M282" s="107">
        <v>13605</v>
      </c>
      <c r="N282" s="107">
        <v>12036</v>
      </c>
      <c r="O282" s="111">
        <v>88.47</v>
      </c>
      <c r="Q282" s="103">
        <v>22392</v>
      </c>
      <c r="R282" s="103">
        <v>20387</v>
      </c>
      <c r="S282" s="104">
        <v>91.05</v>
      </c>
      <c r="T282" s="87" t="s">
        <v>54</v>
      </c>
      <c r="U282" s="90" t="s">
        <v>55</v>
      </c>
      <c r="V282" s="20"/>
    </row>
    <row r="283" spans="1:22" ht="12.95">
      <c r="A283" s="193">
        <f t="shared" si="4"/>
        <v>271</v>
      </c>
      <c r="B283" s="194" t="s">
        <v>597</v>
      </c>
      <c r="C283" s="196" t="s">
        <v>598</v>
      </c>
      <c r="D283" s="8" t="s">
        <v>35</v>
      </c>
      <c r="E283" s="107">
        <v>88604</v>
      </c>
      <c r="F283" s="107">
        <v>86545</v>
      </c>
      <c r="G283" s="115">
        <v>97.68</v>
      </c>
      <c r="H283" s="91"/>
      <c r="I283" s="103">
        <v>94985</v>
      </c>
      <c r="J283" s="103">
        <v>93013</v>
      </c>
      <c r="K283" s="104">
        <v>97.92</v>
      </c>
      <c r="M283" s="107">
        <v>41154</v>
      </c>
      <c r="N283" s="107">
        <v>39690</v>
      </c>
      <c r="O283" s="111">
        <v>96.44</v>
      </c>
      <c r="Q283" s="103">
        <v>52596</v>
      </c>
      <c r="R283" s="103">
        <v>51045</v>
      </c>
      <c r="S283" s="104">
        <v>97.05</v>
      </c>
      <c r="T283" s="87" t="s">
        <v>36</v>
      </c>
      <c r="U283" s="90" t="s">
        <v>37</v>
      </c>
      <c r="V283" s="20"/>
    </row>
    <row r="284" spans="1:22" ht="12.95">
      <c r="A284" s="193">
        <f t="shared" si="4"/>
        <v>272</v>
      </c>
      <c r="B284" s="194" t="s">
        <v>599</v>
      </c>
      <c r="C284" s="196" t="s">
        <v>600</v>
      </c>
      <c r="D284" s="8" t="s">
        <v>35</v>
      </c>
      <c r="E284" s="107">
        <v>62323</v>
      </c>
      <c r="F284" s="107">
        <v>60852</v>
      </c>
      <c r="G284" s="115">
        <v>97.64</v>
      </c>
      <c r="H284" s="91"/>
      <c r="I284" s="103">
        <v>66616</v>
      </c>
      <c r="J284" s="103">
        <v>65307</v>
      </c>
      <c r="K284" s="104">
        <v>98.04</v>
      </c>
      <c r="M284" s="107">
        <v>30773</v>
      </c>
      <c r="N284" s="107">
        <v>29529</v>
      </c>
      <c r="O284" s="111">
        <v>95.96</v>
      </c>
      <c r="Q284" s="103">
        <v>37400</v>
      </c>
      <c r="R284" s="103">
        <v>37167</v>
      </c>
      <c r="S284" s="104">
        <v>99.38</v>
      </c>
      <c r="T284" s="87" t="s">
        <v>79</v>
      </c>
      <c r="U284" s="90" t="s">
        <v>80</v>
      </c>
      <c r="V284" s="20"/>
    </row>
    <row r="285" spans="1:22" ht="12.95">
      <c r="A285" s="193">
        <f t="shared" si="4"/>
        <v>273</v>
      </c>
      <c r="B285" s="194" t="s">
        <v>601</v>
      </c>
      <c r="C285" s="196" t="s">
        <v>602</v>
      </c>
      <c r="D285" s="8" t="s">
        <v>35</v>
      </c>
      <c r="E285" s="107">
        <v>83938</v>
      </c>
      <c r="F285" s="107">
        <v>79688</v>
      </c>
      <c r="G285" s="115">
        <v>94.94</v>
      </c>
      <c r="H285" s="91"/>
      <c r="I285" s="103">
        <v>89784</v>
      </c>
      <c r="J285" s="103">
        <v>85459</v>
      </c>
      <c r="K285" s="104">
        <v>95.18</v>
      </c>
      <c r="M285" s="107">
        <v>14222</v>
      </c>
      <c r="N285" s="107">
        <v>13112</v>
      </c>
      <c r="O285" s="111">
        <v>92.2</v>
      </c>
      <c r="Q285" s="103">
        <v>28781</v>
      </c>
      <c r="R285" s="103">
        <v>27821</v>
      </c>
      <c r="S285" s="104">
        <v>96.66</v>
      </c>
      <c r="T285" s="87" t="s">
        <v>36</v>
      </c>
      <c r="U285" s="90" t="s">
        <v>37</v>
      </c>
      <c r="V285" s="20"/>
    </row>
    <row r="286" spans="1:22" ht="12.95">
      <c r="A286" s="193">
        <f t="shared" si="4"/>
        <v>274</v>
      </c>
      <c r="B286" s="194" t="s">
        <v>603</v>
      </c>
      <c r="C286" s="196" t="s">
        <v>604</v>
      </c>
      <c r="D286" s="8" t="s">
        <v>35</v>
      </c>
      <c r="E286" s="107">
        <v>71471</v>
      </c>
      <c r="F286" s="107">
        <v>69855</v>
      </c>
      <c r="G286" s="115">
        <v>97.74</v>
      </c>
      <c r="H286" s="91"/>
      <c r="I286" s="103">
        <v>75497</v>
      </c>
      <c r="J286" s="103">
        <v>73775</v>
      </c>
      <c r="K286" s="104">
        <v>97.72</v>
      </c>
      <c r="M286" s="107">
        <v>22381</v>
      </c>
      <c r="N286" s="107">
        <v>20859</v>
      </c>
      <c r="O286" s="111">
        <v>93.2</v>
      </c>
      <c r="Q286" s="103">
        <v>26477</v>
      </c>
      <c r="R286" s="103">
        <v>25997</v>
      </c>
      <c r="S286" s="104">
        <v>98.19</v>
      </c>
      <c r="T286" s="87" t="s">
        <v>54</v>
      </c>
      <c r="U286" s="90" t="s">
        <v>55</v>
      </c>
      <c r="V286" s="20"/>
    </row>
    <row r="287" spans="1:22" ht="12.95">
      <c r="A287" s="193">
        <f t="shared" si="4"/>
        <v>275</v>
      </c>
      <c r="B287" s="194" t="s">
        <v>605</v>
      </c>
      <c r="C287" s="196" t="s">
        <v>606</v>
      </c>
      <c r="D287" s="8" t="s">
        <v>78</v>
      </c>
      <c r="E287" s="107">
        <v>82461</v>
      </c>
      <c r="F287" s="107">
        <v>80778</v>
      </c>
      <c r="G287" s="115">
        <v>97.96</v>
      </c>
      <c r="H287" s="91"/>
      <c r="I287" s="103">
        <v>88181</v>
      </c>
      <c r="J287" s="103">
        <v>86569</v>
      </c>
      <c r="K287" s="104">
        <v>98.17</v>
      </c>
      <c r="M287" s="107">
        <v>78951</v>
      </c>
      <c r="N287" s="107">
        <v>76440</v>
      </c>
      <c r="O287" s="111">
        <v>96.82</v>
      </c>
      <c r="Q287" s="103">
        <v>112243</v>
      </c>
      <c r="R287" s="103">
        <v>110401</v>
      </c>
      <c r="S287" s="104">
        <v>98.36</v>
      </c>
      <c r="T287" s="87" t="s">
        <v>54</v>
      </c>
      <c r="U287" s="90" t="s">
        <v>55</v>
      </c>
      <c r="V287" s="20"/>
    </row>
    <row r="288" spans="1:22" ht="12.95">
      <c r="A288" s="193">
        <f t="shared" si="4"/>
        <v>276</v>
      </c>
      <c r="B288" s="194" t="s">
        <v>607</v>
      </c>
      <c r="C288" s="196" t="s">
        <v>608</v>
      </c>
      <c r="D288" s="8" t="s">
        <v>35</v>
      </c>
      <c r="E288" s="107">
        <v>97976</v>
      </c>
      <c r="F288" s="107">
        <v>95897</v>
      </c>
      <c r="G288" s="115">
        <v>97.88</v>
      </c>
      <c r="H288" s="91"/>
      <c r="I288" s="103">
        <v>104257</v>
      </c>
      <c r="J288" s="103">
        <v>102305</v>
      </c>
      <c r="K288" s="104">
        <v>98.13</v>
      </c>
      <c r="M288" s="107">
        <v>39613</v>
      </c>
      <c r="N288" s="107">
        <v>38537</v>
      </c>
      <c r="O288" s="111">
        <v>97.28</v>
      </c>
      <c r="Q288" s="103">
        <v>50871</v>
      </c>
      <c r="R288" s="103">
        <v>50305</v>
      </c>
      <c r="S288" s="104">
        <v>98.89</v>
      </c>
      <c r="T288" s="87" t="s">
        <v>36</v>
      </c>
      <c r="U288" s="90" t="s">
        <v>37</v>
      </c>
      <c r="V288" s="20"/>
    </row>
    <row r="289" spans="1:22" ht="12.95">
      <c r="A289" s="193">
        <f t="shared" si="4"/>
        <v>277</v>
      </c>
      <c r="B289" s="194" t="s">
        <v>609</v>
      </c>
      <c r="C289" s="196" t="s">
        <v>610</v>
      </c>
      <c r="D289" s="8" t="s">
        <v>78</v>
      </c>
      <c r="E289" s="107">
        <v>87550</v>
      </c>
      <c r="F289" s="107">
        <v>83248</v>
      </c>
      <c r="G289" s="115">
        <v>95.09</v>
      </c>
      <c r="H289" s="91"/>
      <c r="I289" s="103">
        <v>94060</v>
      </c>
      <c r="J289" s="103">
        <v>89590</v>
      </c>
      <c r="K289" s="104">
        <v>95.25</v>
      </c>
      <c r="M289" s="107">
        <v>11929</v>
      </c>
      <c r="N289" s="107">
        <v>10498</v>
      </c>
      <c r="O289" s="111">
        <v>88</v>
      </c>
      <c r="Q289" s="103">
        <v>23111</v>
      </c>
      <c r="R289" s="103">
        <v>20908</v>
      </c>
      <c r="S289" s="104">
        <v>90.47</v>
      </c>
      <c r="T289" s="87" t="s">
        <v>79</v>
      </c>
      <c r="U289" s="90" t="s">
        <v>80</v>
      </c>
      <c r="V289" s="20"/>
    </row>
    <row r="290" spans="1:22" ht="12.95">
      <c r="A290" s="193">
        <f t="shared" si="4"/>
        <v>278</v>
      </c>
      <c r="B290" s="194" t="s">
        <v>611</v>
      </c>
      <c r="C290" s="196" t="s">
        <v>612</v>
      </c>
      <c r="D290" s="8" t="s">
        <v>35</v>
      </c>
      <c r="E290" s="107">
        <v>48254</v>
      </c>
      <c r="F290" s="107">
        <v>46966</v>
      </c>
      <c r="G290" s="115">
        <v>97.33</v>
      </c>
      <c r="H290" s="91"/>
      <c r="I290" s="103">
        <v>51510</v>
      </c>
      <c r="J290" s="103">
        <v>50250</v>
      </c>
      <c r="K290" s="104">
        <v>97.55</v>
      </c>
      <c r="M290" s="107">
        <v>5503</v>
      </c>
      <c r="N290" s="107">
        <v>5278</v>
      </c>
      <c r="O290" s="111">
        <v>95.91</v>
      </c>
      <c r="Q290" s="103">
        <v>8900</v>
      </c>
      <c r="R290" s="103">
        <v>8761</v>
      </c>
      <c r="S290" s="104">
        <v>98.44</v>
      </c>
      <c r="T290" s="87" t="s">
        <v>79</v>
      </c>
      <c r="U290" s="90" t="s">
        <v>80</v>
      </c>
      <c r="V290" s="20"/>
    </row>
    <row r="291" spans="1:22" ht="12.95">
      <c r="A291" s="193">
        <f t="shared" si="4"/>
        <v>279</v>
      </c>
      <c r="B291" s="194" t="s">
        <v>613</v>
      </c>
      <c r="C291" s="196" t="s">
        <v>614</v>
      </c>
      <c r="D291" s="8" t="s">
        <v>142</v>
      </c>
      <c r="E291" s="107">
        <v>140313</v>
      </c>
      <c r="F291" s="107">
        <v>126784</v>
      </c>
      <c r="G291" s="115">
        <v>90.36</v>
      </c>
      <c r="H291" s="91"/>
      <c r="I291" s="103">
        <v>156612</v>
      </c>
      <c r="J291" s="103">
        <v>142888</v>
      </c>
      <c r="K291" s="104">
        <v>91.24</v>
      </c>
      <c r="M291" s="107">
        <v>353439</v>
      </c>
      <c r="N291" s="107">
        <v>338700</v>
      </c>
      <c r="O291" s="111">
        <v>95.83</v>
      </c>
      <c r="Q291" s="103">
        <v>395398</v>
      </c>
      <c r="R291" s="103">
        <v>366303</v>
      </c>
      <c r="S291" s="104">
        <v>92.64</v>
      </c>
      <c r="T291" s="87" t="s">
        <v>59</v>
      </c>
      <c r="U291" s="90" t="s">
        <v>60</v>
      </c>
      <c r="V291" s="20"/>
    </row>
    <row r="292" spans="1:22" ht="12.95">
      <c r="A292" s="193">
        <f t="shared" si="4"/>
        <v>280</v>
      </c>
      <c r="B292" s="194" t="s">
        <v>615</v>
      </c>
      <c r="C292" s="196" t="s">
        <v>616</v>
      </c>
      <c r="D292" s="8" t="s">
        <v>65</v>
      </c>
      <c r="E292" s="107">
        <v>126554</v>
      </c>
      <c r="F292" s="107">
        <v>122982</v>
      </c>
      <c r="G292" s="115">
        <v>97.18</v>
      </c>
      <c r="H292" s="91"/>
      <c r="I292" s="103">
        <v>133604</v>
      </c>
      <c r="J292" s="103">
        <v>130285</v>
      </c>
      <c r="K292" s="104">
        <v>97.52</v>
      </c>
      <c r="M292" s="107">
        <v>76682</v>
      </c>
      <c r="N292" s="107">
        <v>73016</v>
      </c>
      <c r="O292" s="111">
        <v>95.22</v>
      </c>
      <c r="Q292" s="103">
        <v>120543</v>
      </c>
      <c r="R292" s="103">
        <v>116942</v>
      </c>
      <c r="S292" s="104">
        <v>97.01</v>
      </c>
      <c r="T292" s="87" t="s">
        <v>40</v>
      </c>
      <c r="U292" s="90" t="s">
        <v>41</v>
      </c>
      <c r="V292" s="20"/>
    </row>
    <row r="293" spans="1:22" ht="12.95">
      <c r="A293" s="193">
        <f t="shared" si="4"/>
        <v>281</v>
      </c>
      <c r="B293" s="194" t="s">
        <v>617</v>
      </c>
      <c r="C293" s="196" t="s">
        <v>618</v>
      </c>
      <c r="D293" s="8" t="s">
        <v>35</v>
      </c>
      <c r="E293" s="107">
        <v>86358</v>
      </c>
      <c r="F293" s="107">
        <v>84216</v>
      </c>
      <c r="G293" s="115">
        <v>97.52</v>
      </c>
      <c r="H293" s="91"/>
      <c r="I293" s="103">
        <v>92330</v>
      </c>
      <c r="J293" s="103">
        <v>90110</v>
      </c>
      <c r="K293" s="104">
        <v>97.6</v>
      </c>
      <c r="M293" s="107">
        <v>26317</v>
      </c>
      <c r="N293" s="107">
        <v>25424</v>
      </c>
      <c r="O293" s="111">
        <v>96.61</v>
      </c>
      <c r="Q293" s="103">
        <v>39813</v>
      </c>
      <c r="R293" s="103">
        <v>38799</v>
      </c>
      <c r="S293" s="104">
        <v>97.45</v>
      </c>
      <c r="T293" s="87" t="s">
        <v>36</v>
      </c>
      <c r="U293" s="90" t="s">
        <v>37</v>
      </c>
      <c r="V293" s="20"/>
    </row>
    <row r="294" spans="1:22" ht="12.95">
      <c r="A294" s="193">
        <f t="shared" si="4"/>
        <v>282</v>
      </c>
      <c r="B294" s="194" t="s">
        <v>619</v>
      </c>
      <c r="C294" s="196" t="s">
        <v>620</v>
      </c>
      <c r="D294" s="8" t="s">
        <v>35</v>
      </c>
      <c r="E294" s="107">
        <v>69823</v>
      </c>
      <c r="F294" s="107">
        <v>68366</v>
      </c>
      <c r="G294" s="115">
        <v>97.91</v>
      </c>
      <c r="H294" s="91"/>
      <c r="I294" s="103">
        <v>72286</v>
      </c>
      <c r="J294" s="103">
        <v>71335</v>
      </c>
      <c r="K294" s="104">
        <v>98.68</v>
      </c>
      <c r="M294" s="107">
        <v>35300</v>
      </c>
      <c r="N294" s="107">
        <v>32834</v>
      </c>
      <c r="O294" s="111">
        <v>93.01</v>
      </c>
      <c r="Q294" s="103">
        <v>43175</v>
      </c>
      <c r="R294" s="103">
        <v>41716</v>
      </c>
      <c r="S294" s="104">
        <v>96.62</v>
      </c>
      <c r="T294" s="87" t="s">
        <v>54</v>
      </c>
      <c r="U294" s="90" t="s">
        <v>55</v>
      </c>
      <c r="V294" s="20"/>
    </row>
    <row r="295" spans="1:22" ht="12.95">
      <c r="A295" s="193">
        <f t="shared" si="4"/>
        <v>283</v>
      </c>
      <c r="B295" s="194" t="s">
        <v>621</v>
      </c>
      <c r="C295" s="196" t="s">
        <v>622</v>
      </c>
      <c r="D295" s="8" t="s">
        <v>35</v>
      </c>
      <c r="E295" s="107">
        <v>107384</v>
      </c>
      <c r="F295" s="107">
        <v>104118</v>
      </c>
      <c r="G295" s="115">
        <v>96.96</v>
      </c>
      <c r="H295" s="91"/>
      <c r="I295" s="103">
        <v>114779</v>
      </c>
      <c r="J295" s="103">
        <v>111717</v>
      </c>
      <c r="K295" s="104">
        <v>97.33</v>
      </c>
      <c r="M295" s="107">
        <v>49460</v>
      </c>
      <c r="N295" s="107">
        <v>46230</v>
      </c>
      <c r="O295" s="111">
        <v>93.47</v>
      </c>
      <c r="Q295" s="103">
        <v>59894</v>
      </c>
      <c r="R295" s="103">
        <v>56974</v>
      </c>
      <c r="S295" s="104">
        <v>95.12</v>
      </c>
      <c r="T295" s="87" t="s">
        <v>36</v>
      </c>
      <c r="U295" s="90" t="s">
        <v>37</v>
      </c>
      <c r="V295" s="20"/>
    </row>
    <row r="296" spans="1:22" ht="12.95">
      <c r="A296" s="193">
        <f t="shared" si="4"/>
        <v>284</v>
      </c>
      <c r="B296" s="194" t="s">
        <v>623</v>
      </c>
      <c r="C296" s="196" t="s">
        <v>624</v>
      </c>
      <c r="D296" s="8" t="s">
        <v>65</v>
      </c>
      <c r="E296" s="107">
        <v>174537</v>
      </c>
      <c r="F296" s="107">
        <v>164923</v>
      </c>
      <c r="G296" s="115">
        <v>94.49</v>
      </c>
      <c r="H296" s="91"/>
      <c r="I296" s="103">
        <v>188309</v>
      </c>
      <c r="J296" s="103">
        <v>178044</v>
      </c>
      <c r="K296" s="104">
        <v>94.55</v>
      </c>
      <c r="M296" s="107">
        <v>94312</v>
      </c>
      <c r="N296" s="107">
        <v>88808</v>
      </c>
      <c r="O296" s="111">
        <v>94.16</v>
      </c>
      <c r="Q296" s="103">
        <v>122678</v>
      </c>
      <c r="R296" s="103">
        <v>118602</v>
      </c>
      <c r="S296" s="104">
        <v>96.68</v>
      </c>
      <c r="T296" s="87" t="s">
        <v>66</v>
      </c>
      <c r="U296" s="90" t="s">
        <v>67</v>
      </c>
      <c r="V296" s="20"/>
    </row>
    <row r="297" spans="1:22" ht="12.95">
      <c r="A297" s="193">
        <f t="shared" si="4"/>
        <v>285</v>
      </c>
      <c r="B297" s="194" t="s">
        <v>625</v>
      </c>
      <c r="C297" s="196" t="s">
        <v>626</v>
      </c>
      <c r="D297" s="8" t="s">
        <v>65</v>
      </c>
      <c r="E297" s="107">
        <v>140924</v>
      </c>
      <c r="F297" s="107">
        <v>130355</v>
      </c>
      <c r="G297" s="115">
        <v>92.5</v>
      </c>
      <c r="H297" s="91"/>
      <c r="I297" s="103">
        <v>153331</v>
      </c>
      <c r="J297" s="103">
        <v>141710</v>
      </c>
      <c r="K297" s="104">
        <v>92.42</v>
      </c>
      <c r="M297" s="107">
        <v>48868</v>
      </c>
      <c r="N297" s="107">
        <v>42935</v>
      </c>
      <c r="O297" s="111">
        <v>87.86</v>
      </c>
      <c r="Q297" s="103">
        <v>66204</v>
      </c>
      <c r="R297" s="103">
        <v>62914</v>
      </c>
      <c r="S297" s="104">
        <v>95.03</v>
      </c>
      <c r="T297" s="87" t="s">
        <v>87</v>
      </c>
      <c r="U297" s="90" t="s">
        <v>88</v>
      </c>
      <c r="V297" s="20"/>
    </row>
    <row r="298" spans="1:22" ht="12.95">
      <c r="A298" s="193">
        <f t="shared" si="4"/>
        <v>286</v>
      </c>
      <c r="B298" s="194" t="s">
        <v>627</v>
      </c>
      <c r="C298" s="196" t="s">
        <v>628</v>
      </c>
      <c r="D298" s="8" t="s">
        <v>58</v>
      </c>
      <c r="E298" s="107">
        <v>138117</v>
      </c>
      <c r="F298" s="107">
        <v>129370</v>
      </c>
      <c r="G298" s="115">
        <v>93.67</v>
      </c>
      <c r="H298" s="91"/>
      <c r="I298" s="103">
        <v>149596</v>
      </c>
      <c r="J298" s="103">
        <v>141980</v>
      </c>
      <c r="K298" s="104">
        <v>94.91</v>
      </c>
      <c r="M298" s="107">
        <v>39663</v>
      </c>
      <c r="N298" s="107">
        <v>31093</v>
      </c>
      <c r="O298" s="111">
        <v>78.39</v>
      </c>
      <c r="Q298" s="103">
        <v>55771</v>
      </c>
      <c r="R298" s="103">
        <v>50947</v>
      </c>
      <c r="S298" s="104">
        <v>91.35</v>
      </c>
      <c r="T298" s="87" t="s">
        <v>59</v>
      </c>
      <c r="U298" s="90" t="s">
        <v>60</v>
      </c>
      <c r="V298" s="20"/>
    </row>
    <row r="299" spans="1:22" ht="12.95">
      <c r="A299" s="193">
        <f t="shared" si="4"/>
        <v>287</v>
      </c>
      <c r="B299" s="194" t="s">
        <v>629</v>
      </c>
      <c r="C299" s="196" t="s">
        <v>630</v>
      </c>
      <c r="D299" s="8" t="s">
        <v>142</v>
      </c>
      <c r="E299" s="107">
        <v>110970</v>
      </c>
      <c r="F299" s="107">
        <v>106431</v>
      </c>
      <c r="G299" s="115">
        <v>95.91</v>
      </c>
      <c r="H299" s="91"/>
      <c r="I299" s="103">
        <v>120040</v>
      </c>
      <c r="J299" s="103">
        <v>115140</v>
      </c>
      <c r="K299" s="104">
        <v>95.92</v>
      </c>
      <c r="M299" s="107">
        <v>65745</v>
      </c>
      <c r="N299" s="107">
        <v>56964</v>
      </c>
      <c r="O299" s="111">
        <v>86.64</v>
      </c>
      <c r="Q299" s="103">
        <v>98655</v>
      </c>
      <c r="R299" s="103">
        <v>90234</v>
      </c>
      <c r="S299" s="104">
        <v>91.46</v>
      </c>
      <c r="T299" s="88" t="s">
        <v>59</v>
      </c>
      <c r="U299" s="90" t="s">
        <v>60</v>
      </c>
      <c r="V299" s="20"/>
    </row>
    <row r="300" spans="1:22" ht="12.95">
      <c r="A300" s="193">
        <f t="shared" si="4"/>
        <v>288</v>
      </c>
      <c r="B300" s="194" t="s">
        <v>631</v>
      </c>
      <c r="C300" s="196" t="s">
        <v>632</v>
      </c>
      <c r="D300" s="8" t="s">
        <v>78</v>
      </c>
      <c r="E300" s="107">
        <v>123903</v>
      </c>
      <c r="F300" s="107">
        <v>119086</v>
      </c>
      <c r="G300" s="115">
        <v>96.11</v>
      </c>
      <c r="H300" s="91"/>
      <c r="I300" s="103">
        <v>132363</v>
      </c>
      <c r="J300" s="103">
        <v>127710</v>
      </c>
      <c r="K300" s="104">
        <v>96.48</v>
      </c>
      <c r="M300" s="107">
        <v>66323</v>
      </c>
      <c r="N300" s="107">
        <v>60514</v>
      </c>
      <c r="O300" s="111">
        <v>91.24</v>
      </c>
      <c r="Q300" s="103">
        <v>86867</v>
      </c>
      <c r="R300" s="103">
        <v>79780</v>
      </c>
      <c r="S300" s="104">
        <v>91.84</v>
      </c>
      <c r="T300" s="87" t="s">
        <v>40</v>
      </c>
      <c r="U300" s="90" t="s">
        <v>41</v>
      </c>
      <c r="V300" s="20"/>
    </row>
    <row r="301" spans="1:22" ht="12.95">
      <c r="A301" s="193">
        <f t="shared" si="4"/>
        <v>289</v>
      </c>
      <c r="B301" s="194" t="s">
        <v>633</v>
      </c>
      <c r="C301" s="196" t="s">
        <v>634</v>
      </c>
      <c r="D301" s="8" t="s">
        <v>35</v>
      </c>
      <c r="E301" s="107">
        <v>106312</v>
      </c>
      <c r="F301" s="107">
        <v>104386</v>
      </c>
      <c r="G301" s="115">
        <v>98.19</v>
      </c>
      <c r="H301" s="91"/>
      <c r="I301" s="103">
        <v>112483</v>
      </c>
      <c r="J301" s="103">
        <v>110538</v>
      </c>
      <c r="K301" s="104">
        <v>98.27</v>
      </c>
      <c r="M301" s="107">
        <v>44494</v>
      </c>
      <c r="N301" s="107">
        <v>42721</v>
      </c>
      <c r="O301" s="111">
        <v>96.02</v>
      </c>
      <c r="Q301" s="103">
        <v>61077</v>
      </c>
      <c r="R301" s="103">
        <v>59464</v>
      </c>
      <c r="S301" s="104">
        <v>97.36</v>
      </c>
      <c r="T301" s="87" t="s">
        <v>87</v>
      </c>
      <c r="U301" s="90" t="s">
        <v>88</v>
      </c>
      <c r="V301" s="20"/>
    </row>
    <row r="302" spans="1:22" ht="12.95">
      <c r="A302" s="193">
        <f t="shared" si="4"/>
        <v>290</v>
      </c>
      <c r="B302" s="194" t="s">
        <v>635</v>
      </c>
      <c r="C302" s="196" t="s">
        <v>636</v>
      </c>
      <c r="D302" s="8" t="s">
        <v>35</v>
      </c>
      <c r="E302" s="107">
        <v>62905</v>
      </c>
      <c r="F302" s="107">
        <v>60697</v>
      </c>
      <c r="G302" s="115">
        <v>96.49</v>
      </c>
      <c r="H302" s="91"/>
      <c r="I302" s="103">
        <v>66655</v>
      </c>
      <c r="J302" s="103">
        <v>64026</v>
      </c>
      <c r="K302" s="104">
        <v>96.06</v>
      </c>
      <c r="M302" s="107">
        <v>28574</v>
      </c>
      <c r="N302" s="107">
        <v>26685</v>
      </c>
      <c r="O302" s="111">
        <v>93.39</v>
      </c>
      <c r="Q302" s="103">
        <v>52454</v>
      </c>
      <c r="R302" s="103">
        <v>50832</v>
      </c>
      <c r="S302" s="104">
        <v>96.91</v>
      </c>
      <c r="T302" s="87" t="s">
        <v>54</v>
      </c>
      <c r="U302" s="90" t="s">
        <v>55</v>
      </c>
      <c r="V302" s="20"/>
    </row>
    <row r="303" spans="1:22" ht="12.95">
      <c r="A303" s="193">
        <f t="shared" si="4"/>
        <v>291</v>
      </c>
      <c r="B303" s="194" t="s">
        <v>637</v>
      </c>
      <c r="C303" s="196" t="s">
        <v>638</v>
      </c>
      <c r="D303" s="8" t="s">
        <v>35</v>
      </c>
      <c r="E303" s="107">
        <v>114765</v>
      </c>
      <c r="F303" s="107">
        <v>111696</v>
      </c>
      <c r="G303" s="115">
        <v>97.33</v>
      </c>
      <c r="H303" s="91"/>
      <c r="I303" s="103">
        <v>120195</v>
      </c>
      <c r="J303" s="103">
        <v>118053</v>
      </c>
      <c r="K303" s="104">
        <v>98.22</v>
      </c>
      <c r="M303" s="107">
        <v>16572</v>
      </c>
      <c r="N303" s="107">
        <v>15990</v>
      </c>
      <c r="O303" s="111">
        <v>96.49</v>
      </c>
      <c r="Q303" s="103">
        <v>28550</v>
      </c>
      <c r="R303" s="103">
        <v>27944</v>
      </c>
      <c r="S303" s="104">
        <v>97.88</v>
      </c>
      <c r="T303" s="87" t="s">
        <v>36</v>
      </c>
      <c r="U303" s="90" t="s">
        <v>37</v>
      </c>
      <c r="V303" s="20"/>
    </row>
    <row r="304" spans="1:22" ht="12.95">
      <c r="A304" s="193">
        <f t="shared" si="4"/>
        <v>292</v>
      </c>
      <c r="B304" s="194" t="s">
        <v>639</v>
      </c>
      <c r="C304" s="196" t="s">
        <v>640</v>
      </c>
      <c r="D304" s="8" t="s">
        <v>35</v>
      </c>
      <c r="E304" s="107">
        <v>138203</v>
      </c>
      <c r="F304" s="107">
        <v>132805</v>
      </c>
      <c r="G304" s="115">
        <v>96.09</v>
      </c>
      <c r="H304" s="91"/>
      <c r="I304" s="103">
        <v>145836</v>
      </c>
      <c r="J304" s="103">
        <v>141027</v>
      </c>
      <c r="K304" s="104">
        <v>96.7</v>
      </c>
      <c r="M304" s="107">
        <v>17806</v>
      </c>
      <c r="N304" s="107">
        <v>16231</v>
      </c>
      <c r="O304" s="111">
        <v>91.15</v>
      </c>
      <c r="Q304" s="103">
        <v>27725</v>
      </c>
      <c r="R304" s="103">
        <v>26027</v>
      </c>
      <c r="S304" s="104">
        <v>93.88</v>
      </c>
      <c r="T304" s="87" t="s">
        <v>36</v>
      </c>
      <c r="U304" s="90" t="s">
        <v>37</v>
      </c>
      <c r="V304" s="20"/>
    </row>
    <row r="305" spans="1:22" ht="12.95">
      <c r="A305" s="193">
        <f t="shared" si="4"/>
        <v>293</v>
      </c>
      <c r="B305" s="194" t="s">
        <v>641</v>
      </c>
      <c r="C305" s="196" t="s">
        <v>642</v>
      </c>
      <c r="D305" s="8" t="s">
        <v>35</v>
      </c>
      <c r="E305" s="107">
        <v>44335</v>
      </c>
      <c r="F305" s="107">
        <v>41046</v>
      </c>
      <c r="G305" s="115">
        <v>92.58</v>
      </c>
      <c r="H305" s="91"/>
      <c r="I305" s="107" t="s">
        <v>131</v>
      </c>
      <c r="J305" s="107" t="s">
        <v>131</v>
      </c>
      <c r="K305" s="107" t="s">
        <v>131</v>
      </c>
      <c r="M305" s="107">
        <v>18788</v>
      </c>
      <c r="N305" s="107">
        <v>17932</v>
      </c>
      <c r="O305" s="111">
        <v>95.44</v>
      </c>
      <c r="Q305" s="107" t="s">
        <v>131</v>
      </c>
      <c r="R305" s="107" t="s">
        <v>131</v>
      </c>
      <c r="S305" s="107" t="s">
        <v>131</v>
      </c>
      <c r="T305" s="87" t="s">
        <v>44</v>
      </c>
      <c r="U305" s="90" t="s">
        <v>45</v>
      </c>
      <c r="V305" s="20"/>
    </row>
    <row r="306" spans="1:22" ht="12.95">
      <c r="A306" s="193">
        <f t="shared" si="4"/>
        <v>294</v>
      </c>
      <c r="B306" s="194" t="s">
        <v>643</v>
      </c>
      <c r="C306" s="196" t="s">
        <v>644</v>
      </c>
      <c r="D306" s="8" t="s">
        <v>35</v>
      </c>
      <c r="E306" s="107">
        <v>78917</v>
      </c>
      <c r="F306" s="107">
        <v>75023</v>
      </c>
      <c r="G306" s="115">
        <v>95.07</v>
      </c>
      <c r="H306" s="91"/>
      <c r="I306" s="103">
        <v>83074</v>
      </c>
      <c r="J306" s="103">
        <v>80315</v>
      </c>
      <c r="K306" s="104">
        <v>96.68</v>
      </c>
      <c r="M306" s="107">
        <v>43462</v>
      </c>
      <c r="N306" s="107">
        <v>41743</v>
      </c>
      <c r="O306" s="111">
        <v>96.04</v>
      </c>
      <c r="Q306" s="103">
        <v>55008</v>
      </c>
      <c r="R306" s="103">
        <v>54186</v>
      </c>
      <c r="S306" s="104">
        <v>98.51</v>
      </c>
      <c r="T306" s="87" t="s">
        <v>54</v>
      </c>
      <c r="U306" s="90" t="s">
        <v>55</v>
      </c>
      <c r="V306" s="20"/>
    </row>
    <row r="307" spans="1:22" ht="12.95">
      <c r="A307" s="193">
        <f t="shared" si="4"/>
        <v>295</v>
      </c>
      <c r="B307" s="194" t="s">
        <v>645</v>
      </c>
      <c r="C307" s="196" t="s">
        <v>646</v>
      </c>
      <c r="D307" s="8" t="s">
        <v>78</v>
      </c>
      <c r="E307" s="107">
        <v>123532</v>
      </c>
      <c r="F307" s="107">
        <v>118440</v>
      </c>
      <c r="G307" s="115">
        <v>95.88</v>
      </c>
      <c r="H307" s="91"/>
      <c r="I307" s="103">
        <v>128012</v>
      </c>
      <c r="J307" s="103">
        <v>124502</v>
      </c>
      <c r="K307" s="104">
        <v>97.26</v>
      </c>
      <c r="M307" s="107">
        <v>52324</v>
      </c>
      <c r="N307" s="107">
        <v>49818</v>
      </c>
      <c r="O307" s="111">
        <v>95.21</v>
      </c>
      <c r="Q307" s="103">
        <v>74102</v>
      </c>
      <c r="R307" s="103">
        <v>72837</v>
      </c>
      <c r="S307" s="104">
        <v>98.29</v>
      </c>
      <c r="T307" s="87" t="s">
        <v>36</v>
      </c>
      <c r="U307" s="90" t="s">
        <v>37</v>
      </c>
      <c r="V307" s="20"/>
    </row>
    <row r="308" spans="1:22" ht="12.95">
      <c r="A308" s="193">
        <f t="shared" si="4"/>
        <v>296</v>
      </c>
      <c r="B308" s="194" t="s">
        <v>647</v>
      </c>
      <c r="C308" s="196" t="s">
        <v>648</v>
      </c>
      <c r="D308" s="8" t="s">
        <v>35</v>
      </c>
      <c r="E308" s="107">
        <v>42737</v>
      </c>
      <c r="F308" s="107">
        <v>41596</v>
      </c>
      <c r="G308" s="115">
        <v>97.33</v>
      </c>
      <c r="H308" s="91"/>
      <c r="I308" s="103">
        <v>45967</v>
      </c>
      <c r="J308" s="103">
        <v>44955</v>
      </c>
      <c r="K308" s="104">
        <v>97.8</v>
      </c>
      <c r="M308" s="107">
        <v>5172</v>
      </c>
      <c r="N308" s="107">
        <v>4734</v>
      </c>
      <c r="O308" s="111">
        <v>91.53</v>
      </c>
      <c r="Q308" s="103">
        <v>8246</v>
      </c>
      <c r="R308" s="103">
        <v>7724</v>
      </c>
      <c r="S308" s="104">
        <v>93.67</v>
      </c>
      <c r="T308" s="87" t="s">
        <v>79</v>
      </c>
      <c r="U308" s="90" t="s">
        <v>80</v>
      </c>
      <c r="V308" s="20"/>
    </row>
    <row r="309" spans="1:22" ht="12.95">
      <c r="A309" s="193">
        <f t="shared" si="4"/>
        <v>297</v>
      </c>
      <c r="B309" s="194" t="s">
        <v>649</v>
      </c>
      <c r="C309" s="196" t="s">
        <v>650</v>
      </c>
      <c r="D309" s="8" t="s">
        <v>35</v>
      </c>
      <c r="E309" s="107">
        <v>68958</v>
      </c>
      <c r="F309" s="107">
        <v>64319</v>
      </c>
      <c r="G309" s="115">
        <v>93.27</v>
      </c>
      <c r="H309" s="91"/>
      <c r="I309" s="103">
        <v>74119</v>
      </c>
      <c r="J309" s="103">
        <v>68865</v>
      </c>
      <c r="K309" s="104">
        <v>92.91</v>
      </c>
      <c r="M309" s="107">
        <v>22611</v>
      </c>
      <c r="N309" s="107">
        <v>19900</v>
      </c>
      <c r="O309" s="111">
        <v>88.01</v>
      </c>
      <c r="Q309" s="103">
        <v>28046</v>
      </c>
      <c r="R309" s="103">
        <v>26356</v>
      </c>
      <c r="S309" s="104">
        <v>93.97</v>
      </c>
      <c r="T309" s="87" t="s">
        <v>40</v>
      </c>
      <c r="U309" s="90" t="s">
        <v>41</v>
      </c>
      <c r="V309" s="20"/>
    </row>
    <row r="310" spans="1:22" ht="12.95">
      <c r="A310" s="193">
        <f t="shared" si="4"/>
        <v>298</v>
      </c>
      <c r="B310" s="194" t="s">
        <v>651</v>
      </c>
      <c r="C310" s="196" t="s">
        <v>652</v>
      </c>
      <c r="D310" s="8" t="s">
        <v>35</v>
      </c>
      <c r="E310" s="107">
        <v>57399</v>
      </c>
      <c r="F310" s="107">
        <v>56255</v>
      </c>
      <c r="G310" s="115">
        <v>98.01</v>
      </c>
      <c r="H310" s="91"/>
      <c r="I310" s="103">
        <v>60317</v>
      </c>
      <c r="J310" s="103">
        <v>59116</v>
      </c>
      <c r="K310" s="104">
        <v>98.01</v>
      </c>
      <c r="M310" s="107">
        <v>11868</v>
      </c>
      <c r="N310" s="107">
        <v>11623</v>
      </c>
      <c r="O310" s="111">
        <v>97.94</v>
      </c>
      <c r="Q310" s="103">
        <v>16194</v>
      </c>
      <c r="R310" s="103">
        <v>15668</v>
      </c>
      <c r="S310" s="104">
        <v>96.75</v>
      </c>
      <c r="T310" s="87" t="s">
        <v>44</v>
      </c>
      <c r="U310" s="90" t="s">
        <v>45</v>
      </c>
      <c r="V310" s="20"/>
    </row>
    <row r="311" spans="1:22" ht="12.95">
      <c r="A311" s="193">
        <f t="shared" si="4"/>
        <v>299</v>
      </c>
      <c r="B311" s="194" t="s">
        <v>653</v>
      </c>
      <c r="C311" s="196" t="s">
        <v>654</v>
      </c>
      <c r="D311" s="8" t="s">
        <v>78</v>
      </c>
      <c r="E311" s="107" t="s">
        <v>131</v>
      </c>
      <c r="F311" s="107" t="s">
        <v>131</v>
      </c>
      <c r="G311" s="107" t="s">
        <v>131</v>
      </c>
      <c r="H311" s="91"/>
      <c r="I311" s="103">
        <v>278417</v>
      </c>
      <c r="J311" s="103">
        <v>268616</v>
      </c>
      <c r="K311" s="104">
        <v>96.48</v>
      </c>
      <c r="M311" s="107" t="s">
        <v>131</v>
      </c>
      <c r="N311" s="107" t="s">
        <v>131</v>
      </c>
      <c r="O311" s="107" t="s">
        <v>131</v>
      </c>
      <c r="Q311" s="103">
        <v>157730</v>
      </c>
      <c r="R311" s="103">
        <v>151343</v>
      </c>
      <c r="S311" s="104">
        <v>95.95</v>
      </c>
      <c r="T311" s="87" t="s">
        <v>44</v>
      </c>
      <c r="U311" s="90" t="s">
        <v>45</v>
      </c>
      <c r="V311" s="20"/>
    </row>
    <row r="312" spans="1:22" ht="12.95">
      <c r="A312" s="193">
        <f t="shared" si="4"/>
        <v>300</v>
      </c>
      <c r="B312" s="194" t="s">
        <v>655</v>
      </c>
      <c r="C312" s="196" t="s">
        <v>656</v>
      </c>
      <c r="D312" s="8" t="s">
        <v>35</v>
      </c>
      <c r="E312" s="107">
        <v>87281</v>
      </c>
      <c r="F312" s="107">
        <v>84687</v>
      </c>
      <c r="G312" s="115">
        <v>97.03</v>
      </c>
      <c r="H312" s="91"/>
      <c r="I312" s="103">
        <v>92872</v>
      </c>
      <c r="J312" s="103">
        <v>88836</v>
      </c>
      <c r="K312" s="104">
        <v>95.65</v>
      </c>
      <c r="M312" s="107">
        <v>23182</v>
      </c>
      <c r="N312" s="107">
        <v>21428</v>
      </c>
      <c r="O312" s="111">
        <v>92.43</v>
      </c>
      <c r="Q312" s="103">
        <v>31946</v>
      </c>
      <c r="R312" s="103">
        <v>28298</v>
      </c>
      <c r="S312" s="104">
        <v>88.58</v>
      </c>
      <c r="T312" s="87" t="s">
        <v>36</v>
      </c>
      <c r="U312" s="90" t="s">
        <v>37</v>
      </c>
      <c r="V312" s="20"/>
    </row>
    <row r="313" spans="1:22" ht="12.95">
      <c r="A313" s="193">
        <f t="shared" si="4"/>
        <v>301</v>
      </c>
      <c r="B313" s="194" t="s">
        <v>657</v>
      </c>
      <c r="C313" s="196" t="s">
        <v>658</v>
      </c>
      <c r="D313" s="8" t="s">
        <v>35</v>
      </c>
      <c r="E313" s="107">
        <v>102792</v>
      </c>
      <c r="F313" s="107">
        <v>99731</v>
      </c>
      <c r="G313" s="115">
        <v>97.02</v>
      </c>
      <c r="H313" s="91"/>
      <c r="I313" s="103">
        <v>109734</v>
      </c>
      <c r="J313" s="103">
        <v>106769</v>
      </c>
      <c r="K313" s="104">
        <v>97.3</v>
      </c>
      <c r="M313" s="107">
        <v>38446</v>
      </c>
      <c r="N313" s="107">
        <v>37488</v>
      </c>
      <c r="O313" s="111">
        <v>97.51</v>
      </c>
      <c r="Q313" s="103">
        <v>60262</v>
      </c>
      <c r="R313" s="103">
        <v>59135</v>
      </c>
      <c r="S313" s="104">
        <v>98.13</v>
      </c>
      <c r="T313" s="87" t="s">
        <v>54</v>
      </c>
      <c r="U313" s="90" t="s">
        <v>55</v>
      </c>
      <c r="V313" s="20"/>
    </row>
    <row r="314" spans="1:22" ht="12.95">
      <c r="A314" s="193">
        <f t="shared" si="4"/>
        <v>302</v>
      </c>
      <c r="B314" s="194" t="s">
        <v>659</v>
      </c>
      <c r="C314" s="196" t="s">
        <v>660</v>
      </c>
      <c r="D314" s="8" t="s">
        <v>142</v>
      </c>
      <c r="E314" s="107">
        <v>107680</v>
      </c>
      <c r="F314" s="107">
        <v>98049</v>
      </c>
      <c r="G314" s="115">
        <v>91.06</v>
      </c>
      <c r="H314" s="91"/>
      <c r="I314" s="103">
        <v>115276</v>
      </c>
      <c r="J314" s="103">
        <v>105475</v>
      </c>
      <c r="K314" s="104">
        <v>91.5</v>
      </c>
      <c r="M314" s="107">
        <v>1344046</v>
      </c>
      <c r="N314" s="107">
        <v>1192986</v>
      </c>
      <c r="O314" s="111">
        <v>88.76</v>
      </c>
      <c r="Q314" s="103">
        <v>1640324</v>
      </c>
      <c r="R314" s="103">
        <v>1506488</v>
      </c>
      <c r="S314" s="104">
        <v>91.84</v>
      </c>
      <c r="T314" s="87" t="s">
        <v>59</v>
      </c>
      <c r="U314" s="90" t="s">
        <v>60</v>
      </c>
      <c r="V314" s="20"/>
    </row>
    <row r="315" spans="1:22" ht="12.95">
      <c r="A315" s="193">
        <f t="shared" si="4"/>
        <v>303</v>
      </c>
      <c r="B315" s="194" t="s">
        <v>661</v>
      </c>
      <c r="C315" s="196" t="s">
        <v>662</v>
      </c>
      <c r="D315" s="8" t="s">
        <v>65</v>
      </c>
      <c r="E315" s="107">
        <v>146893</v>
      </c>
      <c r="F315" s="107">
        <v>140023</v>
      </c>
      <c r="G315" s="115">
        <v>95.32</v>
      </c>
      <c r="H315" s="91"/>
      <c r="I315" s="103">
        <v>158929</v>
      </c>
      <c r="J315" s="103">
        <v>151181</v>
      </c>
      <c r="K315" s="104">
        <v>95.12</v>
      </c>
      <c r="M315" s="107">
        <v>43976</v>
      </c>
      <c r="N315" s="107">
        <v>42311</v>
      </c>
      <c r="O315" s="111">
        <v>96.21</v>
      </c>
      <c r="Q315" s="103">
        <v>70883</v>
      </c>
      <c r="R315" s="103">
        <v>68187</v>
      </c>
      <c r="S315" s="104">
        <v>96.2</v>
      </c>
      <c r="T315" s="87" t="s">
        <v>40</v>
      </c>
      <c r="U315" s="90" t="s">
        <v>41</v>
      </c>
      <c r="V315" s="20"/>
    </row>
    <row r="316" spans="1:22" ht="12.95">
      <c r="A316" s="193">
        <f t="shared" si="4"/>
        <v>304</v>
      </c>
      <c r="B316" s="194" t="s">
        <v>663</v>
      </c>
      <c r="C316" s="196" t="s">
        <v>664</v>
      </c>
      <c r="D316" s="8" t="s">
        <v>78</v>
      </c>
      <c r="E316" s="107">
        <v>361822</v>
      </c>
      <c r="F316" s="107">
        <v>353938</v>
      </c>
      <c r="G316" s="115">
        <v>97.82</v>
      </c>
      <c r="H316" s="91"/>
      <c r="I316" s="103">
        <v>388079</v>
      </c>
      <c r="J316" s="103">
        <v>379927</v>
      </c>
      <c r="K316" s="104">
        <v>97.9</v>
      </c>
      <c r="M316" s="107">
        <v>87300</v>
      </c>
      <c r="N316" s="107">
        <v>85014</v>
      </c>
      <c r="O316" s="111">
        <v>97.38</v>
      </c>
      <c r="Q316" s="103">
        <v>133218</v>
      </c>
      <c r="R316" s="103">
        <v>129799</v>
      </c>
      <c r="S316" s="104">
        <v>97.43</v>
      </c>
      <c r="T316" s="87" t="s">
        <v>79</v>
      </c>
      <c r="U316" s="90" t="s">
        <v>80</v>
      </c>
      <c r="V316" s="20"/>
    </row>
    <row r="317" spans="1:22" ht="12.95">
      <c r="A317" s="193">
        <f t="shared" si="4"/>
        <v>305</v>
      </c>
      <c r="B317" s="194" t="s">
        <v>665</v>
      </c>
      <c r="C317" s="196" t="s">
        <v>666</v>
      </c>
      <c r="D317" s="8" t="s">
        <v>35</v>
      </c>
      <c r="E317" s="107">
        <v>89510</v>
      </c>
      <c r="F317" s="107">
        <v>87998</v>
      </c>
      <c r="G317" s="115">
        <v>98.31</v>
      </c>
      <c r="H317" s="91"/>
      <c r="I317" s="103">
        <v>96385</v>
      </c>
      <c r="J317" s="103">
        <v>94672</v>
      </c>
      <c r="K317" s="104">
        <v>98.22</v>
      </c>
      <c r="M317" s="107">
        <v>38860</v>
      </c>
      <c r="N317" s="107">
        <v>37341</v>
      </c>
      <c r="O317" s="111">
        <v>96.09</v>
      </c>
      <c r="Q317" s="103">
        <v>50665</v>
      </c>
      <c r="R317" s="103">
        <v>49490</v>
      </c>
      <c r="S317" s="104">
        <v>97.68</v>
      </c>
      <c r="T317" s="87" t="s">
        <v>36</v>
      </c>
      <c r="U317" s="90" t="s">
        <v>37</v>
      </c>
      <c r="V317" s="20"/>
    </row>
    <row r="318" spans="1:22" ht="12.95">
      <c r="A318" s="193">
        <f t="shared" si="4"/>
        <v>306</v>
      </c>
      <c r="B318" s="194" t="s">
        <v>667</v>
      </c>
      <c r="C318" s="196" t="s">
        <v>668</v>
      </c>
      <c r="D318" s="8" t="s">
        <v>78</v>
      </c>
      <c r="E318" s="107">
        <v>96169</v>
      </c>
      <c r="F318" s="107">
        <v>92958</v>
      </c>
      <c r="G318" s="115">
        <v>96.66</v>
      </c>
      <c r="H318" s="91"/>
      <c r="I318" s="103">
        <v>100981</v>
      </c>
      <c r="J318" s="103">
        <v>98061</v>
      </c>
      <c r="K318" s="104">
        <v>97.11</v>
      </c>
      <c r="M318" s="107">
        <v>50415</v>
      </c>
      <c r="N318" s="107">
        <v>47988</v>
      </c>
      <c r="O318" s="111">
        <v>95.19</v>
      </c>
      <c r="Q318" s="103">
        <v>64019</v>
      </c>
      <c r="R318" s="103">
        <v>61578</v>
      </c>
      <c r="S318" s="104">
        <v>96.19</v>
      </c>
      <c r="T318" s="87" t="s">
        <v>36</v>
      </c>
      <c r="U318" s="90" t="s">
        <v>37</v>
      </c>
      <c r="V318" s="20"/>
    </row>
    <row r="319" spans="1:22" ht="12.95">
      <c r="A319" s="193">
        <f t="shared" si="4"/>
        <v>307</v>
      </c>
      <c r="B319" s="194" t="s">
        <v>669</v>
      </c>
      <c r="C319" s="196" t="s">
        <v>670</v>
      </c>
      <c r="D319" s="8" t="s">
        <v>65</v>
      </c>
      <c r="E319" s="107">
        <v>180401</v>
      </c>
      <c r="F319" s="107">
        <v>169305</v>
      </c>
      <c r="G319" s="115">
        <v>93.85</v>
      </c>
      <c r="H319" s="91"/>
      <c r="I319" s="103">
        <v>192890</v>
      </c>
      <c r="J319" s="103">
        <v>182142</v>
      </c>
      <c r="K319" s="104">
        <v>94.43</v>
      </c>
      <c r="M319" s="107">
        <v>39160</v>
      </c>
      <c r="N319" s="107">
        <v>36919</v>
      </c>
      <c r="O319" s="111">
        <v>94.28</v>
      </c>
      <c r="Q319" s="103">
        <v>61799</v>
      </c>
      <c r="R319" s="103">
        <v>59457</v>
      </c>
      <c r="S319" s="104">
        <v>96.21</v>
      </c>
      <c r="T319" s="87" t="s">
        <v>40</v>
      </c>
      <c r="U319" s="90" t="s">
        <v>41</v>
      </c>
      <c r="V319" s="20"/>
    </row>
    <row r="320" spans="1:22" ht="12.95">
      <c r="A320" s="193">
        <f t="shared" si="4"/>
        <v>308</v>
      </c>
      <c r="B320" s="194" t="s">
        <v>671</v>
      </c>
      <c r="C320" s="196" t="s">
        <v>672</v>
      </c>
      <c r="D320" s="8" t="s">
        <v>35</v>
      </c>
      <c r="E320" s="107">
        <v>83546</v>
      </c>
      <c r="F320" s="107">
        <v>81930</v>
      </c>
      <c r="G320" s="115">
        <v>98.07</v>
      </c>
      <c r="H320" s="91"/>
      <c r="I320" s="103">
        <v>86923</v>
      </c>
      <c r="J320" s="103">
        <v>85553</v>
      </c>
      <c r="K320" s="104">
        <v>98.42</v>
      </c>
      <c r="M320" s="107">
        <v>29430</v>
      </c>
      <c r="N320" s="107">
        <v>27760</v>
      </c>
      <c r="O320" s="111">
        <v>94.33</v>
      </c>
      <c r="Q320" s="103">
        <v>40857</v>
      </c>
      <c r="R320" s="103">
        <v>39301</v>
      </c>
      <c r="S320" s="104">
        <v>96.19</v>
      </c>
      <c r="T320" s="87" t="s">
        <v>36</v>
      </c>
      <c r="U320" s="90" t="s">
        <v>37</v>
      </c>
      <c r="V320" s="20"/>
    </row>
    <row r="321" spans="1:22" ht="12.95">
      <c r="A321" s="193">
        <f t="shared" si="4"/>
        <v>309</v>
      </c>
      <c r="B321" s="194" t="s">
        <v>673</v>
      </c>
      <c r="C321" s="196" t="s">
        <v>674</v>
      </c>
      <c r="D321" s="8" t="s">
        <v>78</v>
      </c>
      <c r="E321" s="107">
        <v>138215</v>
      </c>
      <c r="F321" s="107">
        <v>136960</v>
      </c>
      <c r="G321" s="115">
        <v>99.09</v>
      </c>
      <c r="H321" s="91"/>
      <c r="I321" s="103">
        <v>148210</v>
      </c>
      <c r="J321" s="103">
        <v>147423</v>
      </c>
      <c r="K321" s="104">
        <v>99.47</v>
      </c>
      <c r="M321" s="107">
        <v>53493</v>
      </c>
      <c r="N321" s="107">
        <v>52841</v>
      </c>
      <c r="O321" s="111">
        <v>98.78</v>
      </c>
      <c r="Q321" s="103">
        <v>62851</v>
      </c>
      <c r="R321" s="103">
        <v>62190</v>
      </c>
      <c r="S321" s="104">
        <v>98.95</v>
      </c>
      <c r="T321" s="87" t="s">
        <v>36</v>
      </c>
      <c r="U321" s="90" t="s">
        <v>37</v>
      </c>
      <c r="V321" s="20"/>
    </row>
    <row r="322" spans="1:22" ht="12.95">
      <c r="A322" s="193">
        <f t="shared" si="4"/>
        <v>310</v>
      </c>
      <c r="B322" s="194" t="s">
        <v>675</v>
      </c>
      <c r="C322" s="196" t="s">
        <v>676</v>
      </c>
      <c r="D322" s="8" t="s">
        <v>65</v>
      </c>
      <c r="E322" s="107">
        <v>122355</v>
      </c>
      <c r="F322" s="107">
        <v>112233</v>
      </c>
      <c r="G322" s="115">
        <v>91.73</v>
      </c>
      <c r="H322" s="91"/>
      <c r="I322" s="103">
        <v>133737</v>
      </c>
      <c r="J322" s="103">
        <v>122919</v>
      </c>
      <c r="K322" s="104">
        <v>91.91</v>
      </c>
      <c r="M322" s="107">
        <v>46003</v>
      </c>
      <c r="N322" s="107">
        <v>41020</v>
      </c>
      <c r="O322" s="111">
        <v>89.17</v>
      </c>
      <c r="Q322" s="103">
        <v>61671</v>
      </c>
      <c r="R322" s="103">
        <v>58740</v>
      </c>
      <c r="S322" s="104">
        <v>95.25</v>
      </c>
      <c r="T322" s="87" t="s">
        <v>87</v>
      </c>
      <c r="U322" s="90" t="s">
        <v>88</v>
      </c>
      <c r="V322" s="20"/>
    </row>
    <row r="323" spans="1:22" ht="12.95">
      <c r="A323" s="193">
        <f t="shared" si="4"/>
        <v>311</v>
      </c>
      <c r="B323" s="194" t="s">
        <v>677</v>
      </c>
      <c r="C323" s="196" t="s">
        <v>678</v>
      </c>
      <c r="D323" s="8" t="s">
        <v>35</v>
      </c>
      <c r="E323" s="107">
        <v>57508</v>
      </c>
      <c r="F323" s="107">
        <v>56144</v>
      </c>
      <c r="G323" s="115">
        <v>97.63</v>
      </c>
      <c r="H323" s="91"/>
      <c r="I323" s="103">
        <v>60990</v>
      </c>
      <c r="J323" s="103">
        <v>59464</v>
      </c>
      <c r="K323" s="104">
        <v>97.5</v>
      </c>
      <c r="M323" s="107">
        <v>20025</v>
      </c>
      <c r="N323" s="107">
        <v>18364</v>
      </c>
      <c r="O323" s="111">
        <v>91.71</v>
      </c>
      <c r="Q323" s="103">
        <v>34386</v>
      </c>
      <c r="R323" s="103">
        <v>32593</v>
      </c>
      <c r="S323" s="104">
        <v>94.79</v>
      </c>
      <c r="T323" s="87" t="s">
        <v>87</v>
      </c>
      <c r="U323" s="90" t="s">
        <v>88</v>
      </c>
      <c r="V323" s="20"/>
    </row>
    <row r="324" spans="1:22" ht="12.95">
      <c r="A324" s="193">
        <f t="shared" si="4"/>
        <v>312</v>
      </c>
      <c r="B324" s="194" t="s">
        <v>679</v>
      </c>
      <c r="C324" s="196" t="s">
        <v>680</v>
      </c>
      <c r="D324" s="8" t="s">
        <v>35</v>
      </c>
      <c r="E324" s="107">
        <v>73041</v>
      </c>
      <c r="F324" s="107">
        <v>70127</v>
      </c>
      <c r="G324" s="115">
        <v>96.01</v>
      </c>
      <c r="H324" s="91"/>
      <c r="I324" s="103">
        <v>77197</v>
      </c>
      <c r="J324" s="103">
        <v>74566</v>
      </c>
      <c r="K324" s="104">
        <v>96.59</v>
      </c>
      <c r="M324" s="107">
        <v>15548</v>
      </c>
      <c r="N324" s="107">
        <v>14277</v>
      </c>
      <c r="O324" s="111">
        <v>91.83</v>
      </c>
      <c r="Q324" s="103">
        <v>26206</v>
      </c>
      <c r="R324" s="103">
        <v>25221</v>
      </c>
      <c r="S324" s="104">
        <v>96.24</v>
      </c>
      <c r="T324" s="87" t="s">
        <v>36</v>
      </c>
      <c r="U324" s="90" t="s">
        <v>37</v>
      </c>
      <c r="V324" s="20"/>
    </row>
    <row r="325" spans="1:22" ht="12.95">
      <c r="A325" s="193">
        <f t="shared" si="4"/>
        <v>313</v>
      </c>
      <c r="B325" s="194" t="s">
        <v>681</v>
      </c>
      <c r="C325" s="196" t="s">
        <v>682</v>
      </c>
      <c r="D325" s="8" t="s">
        <v>35</v>
      </c>
      <c r="E325" s="107">
        <v>91606</v>
      </c>
      <c r="F325" s="107">
        <v>90335</v>
      </c>
      <c r="G325" s="115">
        <v>98.61</v>
      </c>
      <c r="H325" s="91"/>
      <c r="I325" s="103">
        <v>96689</v>
      </c>
      <c r="J325" s="103">
        <v>95279</v>
      </c>
      <c r="K325" s="104">
        <v>98.54</v>
      </c>
      <c r="M325" s="107">
        <v>28523</v>
      </c>
      <c r="N325" s="107">
        <v>25622</v>
      </c>
      <c r="O325" s="111">
        <v>89.83</v>
      </c>
      <c r="Q325" s="103">
        <v>38519</v>
      </c>
      <c r="R325" s="103">
        <v>37525</v>
      </c>
      <c r="S325" s="104">
        <v>97.42</v>
      </c>
      <c r="T325" s="87" t="s">
        <v>87</v>
      </c>
      <c r="U325" s="90" t="s">
        <v>88</v>
      </c>
      <c r="V325" s="20"/>
    </row>
    <row r="326" spans="1:22" ht="12.95">
      <c r="A326" s="193">
        <f t="shared" si="4"/>
        <v>314</v>
      </c>
      <c r="B326" s="117" t="s">
        <v>683</v>
      </c>
      <c r="C326" s="196" t="s">
        <v>684</v>
      </c>
      <c r="D326" s="8" t="s">
        <v>35</v>
      </c>
      <c r="E326" s="107">
        <v>71450</v>
      </c>
      <c r="F326" s="107">
        <v>68207</v>
      </c>
      <c r="G326" s="115">
        <v>95.46</v>
      </c>
      <c r="H326" s="91"/>
      <c r="I326" s="103">
        <v>77123</v>
      </c>
      <c r="J326" s="103">
        <v>74326</v>
      </c>
      <c r="K326" s="104">
        <v>96.37</v>
      </c>
      <c r="M326" s="107">
        <v>13436</v>
      </c>
      <c r="N326" s="107">
        <v>12362</v>
      </c>
      <c r="O326" s="111">
        <v>92.01</v>
      </c>
      <c r="Q326" s="103">
        <v>21095</v>
      </c>
      <c r="R326" s="103">
        <v>20418</v>
      </c>
      <c r="S326" s="104">
        <v>96.79</v>
      </c>
      <c r="T326" s="87" t="s">
        <v>40</v>
      </c>
      <c r="U326" s="90" t="s">
        <v>41</v>
      </c>
      <c r="V326" s="20"/>
    </row>
    <row r="327" spans="1:22" ht="12.95">
      <c r="A327" s="193">
        <f t="shared" si="4"/>
        <v>315</v>
      </c>
      <c r="B327" s="194" t="s">
        <v>685</v>
      </c>
      <c r="C327" s="196" t="s">
        <v>686</v>
      </c>
      <c r="D327" s="8" t="s">
        <v>35</v>
      </c>
      <c r="E327" s="107">
        <v>62336</v>
      </c>
      <c r="F327" s="107">
        <v>60629</v>
      </c>
      <c r="G327" s="115">
        <v>97.26</v>
      </c>
      <c r="H327" s="91"/>
      <c r="I327" s="103">
        <v>65988</v>
      </c>
      <c r="J327" s="103">
        <v>64256</v>
      </c>
      <c r="K327" s="104">
        <v>97.38</v>
      </c>
      <c r="M327" s="107">
        <v>13368</v>
      </c>
      <c r="N327" s="107">
        <v>12690</v>
      </c>
      <c r="O327" s="111">
        <v>94.93</v>
      </c>
      <c r="Q327" s="103">
        <v>22060</v>
      </c>
      <c r="R327" s="103">
        <v>21762</v>
      </c>
      <c r="S327" s="104">
        <v>98.65</v>
      </c>
      <c r="T327" s="87" t="s">
        <v>87</v>
      </c>
      <c r="U327" s="90" t="s">
        <v>88</v>
      </c>
      <c r="V327" s="20"/>
    </row>
    <row r="328" spans="1:22" ht="12.95">
      <c r="A328" s="193">
        <f t="shared" si="4"/>
        <v>316</v>
      </c>
      <c r="B328" s="194" t="s">
        <v>687</v>
      </c>
      <c r="C328" s="196" t="s">
        <v>688</v>
      </c>
      <c r="D328" s="8" t="s">
        <v>78</v>
      </c>
      <c r="E328" s="107">
        <v>116399</v>
      </c>
      <c r="F328" s="107">
        <v>112437</v>
      </c>
      <c r="G328" s="115">
        <v>96.6</v>
      </c>
      <c r="H328" s="91"/>
      <c r="I328" s="103">
        <v>123240</v>
      </c>
      <c r="J328" s="103">
        <v>119261</v>
      </c>
      <c r="K328" s="104">
        <v>96.77</v>
      </c>
      <c r="M328" s="107">
        <v>37893</v>
      </c>
      <c r="N328" s="107">
        <v>34835</v>
      </c>
      <c r="O328" s="111">
        <v>91.93</v>
      </c>
      <c r="Q328" s="103">
        <v>77709</v>
      </c>
      <c r="R328" s="103">
        <v>75529</v>
      </c>
      <c r="S328" s="104">
        <v>97.19</v>
      </c>
      <c r="T328" s="87" t="s">
        <v>66</v>
      </c>
      <c r="U328" s="90" t="s">
        <v>67</v>
      </c>
      <c r="V328" s="20"/>
    </row>
    <row r="329" spans="1:22" ht="12.95">
      <c r="A329" s="193">
        <f t="shared" si="4"/>
        <v>317</v>
      </c>
      <c r="B329" s="96" t="s">
        <v>142</v>
      </c>
      <c r="C329" s="97" t="s">
        <v>142</v>
      </c>
      <c r="D329" s="118"/>
      <c r="E329" s="198">
        <v>1581228</v>
      </c>
      <c r="F329" s="133">
        <v>1452451</v>
      </c>
      <c r="G329" s="199">
        <v>91.85588669059743</v>
      </c>
      <c r="H329" s="91"/>
      <c r="I329" s="125">
        <v>1711908</v>
      </c>
      <c r="J329" s="126">
        <v>1559810</v>
      </c>
      <c r="K329" s="127">
        <v>91.115293578860545</v>
      </c>
      <c r="M329" s="200">
        <v>6476118</v>
      </c>
      <c r="N329" s="201">
        <v>6364091</v>
      </c>
      <c r="O329" s="202">
        <v>98.270151964494772</v>
      </c>
      <c r="Q329" s="125">
        <v>5262995</v>
      </c>
      <c r="R329" s="126">
        <v>4906754</v>
      </c>
      <c r="S329" s="127">
        <v>93.231211505996114</v>
      </c>
      <c r="T329" s="89"/>
      <c r="U329" s="21"/>
      <c r="V329" s="21"/>
    </row>
    <row r="330" spans="1:22" ht="12.95">
      <c r="A330" s="193">
        <f t="shared" si="4"/>
        <v>318</v>
      </c>
      <c r="B330" s="119" t="s">
        <v>58</v>
      </c>
      <c r="C330" s="120" t="s">
        <v>58</v>
      </c>
      <c r="D330" s="98"/>
      <c r="E330" s="134">
        <v>3105554</v>
      </c>
      <c r="F330" s="135">
        <v>2959058</v>
      </c>
      <c r="G330" s="136">
        <v>95.28277402357196</v>
      </c>
      <c r="H330" s="91"/>
      <c r="I330" s="128">
        <v>3353254</v>
      </c>
      <c r="J330" s="103">
        <v>3205280</v>
      </c>
      <c r="K330" s="129">
        <v>95.587152061847974</v>
      </c>
      <c r="M330" s="203">
        <v>2293613</v>
      </c>
      <c r="N330" s="85">
        <v>2252157</v>
      </c>
      <c r="O330" s="204">
        <v>98.192545996207727</v>
      </c>
      <c r="Q330" s="128">
        <v>1873073</v>
      </c>
      <c r="R330" s="103">
        <v>1783394</v>
      </c>
      <c r="S330" s="129">
        <v>95.212199417748266</v>
      </c>
      <c r="T330" s="89"/>
      <c r="U330" s="21"/>
      <c r="V330" s="21"/>
    </row>
    <row r="331" spans="1:22" ht="12.95">
      <c r="A331" s="193">
        <f t="shared" si="4"/>
        <v>319</v>
      </c>
      <c r="B331" s="119" t="s">
        <v>689</v>
      </c>
      <c r="C331" s="120" t="s">
        <v>60</v>
      </c>
      <c r="D331" s="98"/>
      <c r="E331" s="134">
        <v>4686782</v>
      </c>
      <c r="F331" s="135">
        <v>4411509</v>
      </c>
      <c r="G331" s="136">
        <v>94.126609686561054</v>
      </c>
      <c r="H331" s="91"/>
      <c r="I331" s="128">
        <v>5065162</v>
      </c>
      <c r="J331" s="103">
        <v>4765090</v>
      </c>
      <c r="K331" s="129">
        <v>94.075766974481766</v>
      </c>
      <c r="M331" s="203">
        <v>8769731</v>
      </c>
      <c r="N331" s="85">
        <v>8616248</v>
      </c>
      <c r="O331" s="204">
        <v>98.249855098178045</v>
      </c>
      <c r="Q331" s="128">
        <v>7136068</v>
      </c>
      <c r="R331" s="103">
        <v>6690148</v>
      </c>
      <c r="S331" s="129">
        <v>93.751180622157747</v>
      </c>
      <c r="T331" s="89"/>
      <c r="U331" s="21"/>
      <c r="V331" s="21"/>
    </row>
    <row r="332" spans="1:22" ht="12.95">
      <c r="A332" s="193">
        <f t="shared" si="4"/>
        <v>320</v>
      </c>
      <c r="B332" s="119" t="s">
        <v>65</v>
      </c>
      <c r="C332" s="120" t="s">
        <v>65</v>
      </c>
      <c r="D332" s="98"/>
      <c r="E332" s="134">
        <v>5731546</v>
      </c>
      <c r="F332" s="135">
        <v>5377713</v>
      </c>
      <c r="G332" s="136">
        <v>93.826569655028507</v>
      </c>
      <c r="H332" s="91"/>
      <c r="I332" s="128">
        <v>6147551</v>
      </c>
      <c r="J332" s="103">
        <v>5769005</v>
      </c>
      <c r="K332" s="129">
        <v>93.842328432899535</v>
      </c>
      <c r="M332" s="203">
        <v>4358791</v>
      </c>
      <c r="N332" s="85">
        <v>4244903</v>
      </c>
      <c r="O332" s="204">
        <v>97.387165385998088</v>
      </c>
      <c r="Q332" s="128">
        <v>3575952</v>
      </c>
      <c r="R332" s="103">
        <v>3410167</v>
      </c>
      <c r="S332" s="129">
        <v>95.363891909063653</v>
      </c>
      <c r="T332" s="89"/>
      <c r="U332" s="21"/>
      <c r="V332" s="21"/>
    </row>
    <row r="333" spans="1:22" ht="12.95">
      <c r="A333" s="193">
        <f t="shared" si="4"/>
        <v>321</v>
      </c>
      <c r="B333" s="119" t="s">
        <v>78</v>
      </c>
      <c r="C333" s="120" t="s">
        <v>78</v>
      </c>
      <c r="D333" s="98"/>
      <c r="E333" s="134">
        <v>8298550</v>
      </c>
      <c r="F333" s="135">
        <v>7951673</v>
      </c>
      <c r="G333" s="136">
        <v>95.820028800212086</v>
      </c>
      <c r="H333" s="91"/>
      <c r="I333" s="128">
        <v>9365431</v>
      </c>
      <c r="J333" s="103">
        <v>8988208</v>
      </c>
      <c r="K333" s="129">
        <v>95.972176827740228</v>
      </c>
      <c r="M333" s="203">
        <v>5198778</v>
      </c>
      <c r="N333" s="85">
        <v>5089118</v>
      </c>
      <c r="O333" s="204">
        <v>97.890658150819291</v>
      </c>
      <c r="Q333" s="128">
        <v>4693797</v>
      </c>
      <c r="R333" s="103">
        <v>4519429</v>
      </c>
      <c r="S333" s="129">
        <v>96.285139728028284</v>
      </c>
      <c r="T333" s="89"/>
      <c r="U333" s="21"/>
      <c r="V333" s="21"/>
    </row>
    <row r="334" spans="1:22" ht="12.95">
      <c r="A334" s="193">
        <f t="shared" si="4"/>
        <v>322</v>
      </c>
      <c r="B334" s="121" t="s">
        <v>690</v>
      </c>
      <c r="C334" s="120" t="s">
        <v>35</v>
      </c>
      <c r="D334" s="98"/>
      <c r="E334" s="134">
        <v>14384849</v>
      </c>
      <c r="F334" s="135">
        <v>13937177</v>
      </c>
      <c r="G334" s="136">
        <v>96.887892253856819</v>
      </c>
      <c r="H334" s="91"/>
      <c r="I334" s="128">
        <v>14763647.022511303</v>
      </c>
      <c r="J334" s="103">
        <v>14352313.415003257</v>
      </c>
      <c r="K334" s="129">
        <v>97.220204160265027</v>
      </c>
      <c r="M334" s="203">
        <v>8089452</v>
      </c>
      <c r="N334" s="85">
        <v>7949515</v>
      </c>
      <c r="O334" s="204">
        <v>98.270130040947151</v>
      </c>
      <c r="Q334" s="128">
        <v>6346429.3541420214</v>
      </c>
      <c r="R334" s="103">
        <v>6156361.4926655376</v>
      </c>
      <c r="S334" s="129">
        <v>97.005121291511188</v>
      </c>
      <c r="T334" s="89"/>
      <c r="U334" s="21"/>
      <c r="V334" s="21"/>
    </row>
    <row r="335" spans="1:22" ht="12.95">
      <c r="A335" s="193">
        <f t="shared" ref="A335" si="5">A334+1</f>
        <v>323</v>
      </c>
      <c r="B335" s="122" t="s">
        <v>22</v>
      </c>
      <c r="C335" s="123" t="s">
        <v>691</v>
      </c>
      <c r="D335" s="124"/>
      <c r="E335" s="137">
        <v>33101727</v>
      </c>
      <c r="F335" s="138">
        <v>31678072</v>
      </c>
      <c r="G335" s="139">
        <v>95.699151890171777</v>
      </c>
      <c r="H335" s="91"/>
      <c r="I335" s="130">
        <v>35341791.022511303</v>
      </c>
      <c r="J335" s="131">
        <v>33874616.415003255</v>
      </c>
      <c r="K335" s="132">
        <v>95.848612746950153</v>
      </c>
      <c r="M335" s="205">
        <v>26416752</v>
      </c>
      <c r="N335" s="206">
        <v>25899784</v>
      </c>
      <c r="O335" s="207">
        <v>98.043029665418373</v>
      </c>
      <c r="Q335" s="130">
        <v>21752246.354142021</v>
      </c>
      <c r="R335" s="131">
        <v>20776105.492665537</v>
      </c>
      <c r="S335" s="132">
        <v>95.512459515287674</v>
      </c>
      <c r="T335" s="89"/>
      <c r="U335" s="21"/>
      <c r="V335" s="21"/>
    </row>
    <row r="336" spans="1:22">
      <c r="A336"/>
      <c r="B336" s="208"/>
      <c r="C336" s="141"/>
      <c r="D336" s="7"/>
    </row>
    <row r="337" spans="1:14">
      <c r="A337" s="209"/>
      <c r="B337" s="112"/>
      <c r="C337" s="113"/>
      <c r="D337" s="113"/>
      <c r="E337" s="113"/>
      <c r="N337" s="110"/>
    </row>
    <row r="338" spans="1:14">
      <c r="A338" s="209"/>
      <c r="B338" s="110"/>
      <c r="C338" s="114"/>
      <c r="D338" s="114"/>
      <c r="E338" s="113"/>
    </row>
    <row r="343" spans="1:14">
      <c r="A343" s="110"/>
      <c r="B343" s="110"/>
      <c r="C343" s="141"/>
      <c r="D343"/>
    </row>
  </sheetData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25" right="0.25" top="0.75" bottom="0.75" header="0.3" footer="0.3"/>
  <pageSetup paperSize="8" scale="5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a4860e-4e84-4984-b511-cb934d7752ca">
      <Terms xmlns="http://schemas.microsoft.com/office/infopath/2007/PartnerControls"/>
    </lcf76f155ced4ddcb4097134ff3c332f>
    <TaxCatchAll xmlns="83a87e31-bf32-46ab-8e70-9fa18461fa4d" xsi:nil="true"/>
  </documentManagement>
</p:properties>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5" ma:contentTypeDescription="Create a new document." ma:contentTypeScope="" ma:versionID="317fbd8fca8c54444d1b6bbb8966cf5a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83a87e31-bf32-46ab-8e70-9fa18461fa4d" targetNamespace="http://schemas.microsoft.com/office/2006/metadata/properties" ma:root="true" ma:fieldsID="90f2536f57e85155fcd295c76b7f1763" ns2:_="" ns3:_="" ns4:_="">
    <xsd:import namespace="3fa4860e-4e84-4984-b511-cb934d7752ca"/>
    <xsd:import namespace="63fd57c9-5291-4ee5-b3d3-37b4b570c278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c87fa60-d147-431f-934a-2c728b6fc39f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49A1A-29C5-48A1-A67B-BBD497872EC0}"/>
</file>

<file path=customXml/itemProps2.xml><?xml version="1.0" encoding="utf-8"?>
<ds:datastoreItem xmlns:ds="http://schemas.openxmlformats.org/officeDocument/2006/customXml" ds:itemID="{27191F6B-E452-47E5-9D38-9CDDB0E58AE6}"/>
</file>

<file path=customXml/itemProps3.xml><?xml version="1.0" encoding="utf-8"?>
<ds:datastoreItem xmlns:ds="http://schemas.openxmlformats.org/officeDocument/2006/customXml" ds:itemID="{FC4C898A-FA27-4B35-B15D-4CA8F2BE5594}"/>
</file>

<file path=customXml/itemProps4.xml><?xml version="1.0" encoding="utf-8"?>
<ds:datastoreItem xmlns:ds="http://schemas.openxmlformats.org/officeDocument/2006/customXml" ds:itemID="{8A2959D5-970B-4EAC-8B8F-C4D04B4BC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DETR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DETR</dc:creator>
  <cp:keywords/>
  <dc:description/>
  <cp:lastModifiedBy>Benjamin Rees</cp:lastModifiedBy>
  <cp:revision/>
  <dcterms:created xsi:type="dcterms:W3CDTF">2002-10-30T10:36:04Z</dcterms:created>
  <dcterms:modified xsi:type="dcterms:W3CDTF">2022-10-03T12:10:48Z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f0498bee-401d-4cd7-9134-3f038d66f197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  <property fmtid="{D5CDD505-2E9C-101B-9397-08002B2CF9AE}" pid="6" name="MediaServiceImageTags">
    <vt:lpwstr/>
  </property>
</Properties>
</file>