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P:\fishstat\Callum\Nat stats Publication\2022\August 2022\"/>
    </mc:Choice>
  </mc:AlternateContent>
  <xr:revisionPtr revIDLastSave="0" documentId="13_ncr:1_{34FF0DB6-B667-4069-93B1-8A74195C6BD6}" xr6:coauthVersionLast="47" xr6:coauthVersionMax="47" xr10:uidLastSave="{00000000-0000-0000-0000-000000000000}"/>
  <bookViews>
    <workbookView xWindow="-120" yWindow="-120" windowWidth="20730" windowHeight="11160" tabRatio="922" xr2:uid="{2FE1976C-BB84-4386-B8A9-5AB75290ECF4}"/>
  </bookViews>
  <sheets>
    <sheet name="Intro" sheetId="2" r:id="rId1"/>
    <sheet name="Highlights - Time Series" sheetId="89" r:id="rId2"/>
    <sheet name="Highlights - Time Series Data" sheetId="90" r:id="rId3"/>
    <sheet name="Highlights - August"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4" i="90" l="1"/>
  <c r="L34" i="90"/>
  <c r="M15" i="90"/>
  <c r="H15" i="90"/>
  <c r="M14" i="90"/>
  <c r="H14" i="90"/>
  <c r="H22" i="47"/>
  <c r="H12" i="90"/>
  <c r="H13" i="90"/>
  <c r="F27" i="90"/>
  <c r="F28" i="90" s="1"/>
  <c r="F29" i="90" s="1"/>
  <c r="F30" i="90" s="1"/>
  <c r="F31" i="90" s="1"/>
  <c r="F32" i="90" s="1"/>
  <c r="F33" i="90" s="1"/>
  <c r="F34" i="90" s="1"/>
  <c r="F35" i="90" s="1"/>
  <c r="F36" i="90" s="1"/>
  <c r="F37" i="90" s="1"/>
  <c r="F38" i="90" s="1"/>
  <c r="M13" i="90"/>
  <c r="K27" i="90"/>
  <c r="K28" i="90" s="1"/>
  <c r="K29" i="90" s="1"/>
  <c r="K30" i="90" s="1"/>
  <c r="M12" i="90"/>
  <c r="C22" i="47"/>
  <c r="J23" i="12"/>
  <c r="J22" i="12"/>
  <c r="J21" i="12"/>
  <c r="J20" i="12"/>
  <c r="J18" i="12"/>
  <c r="J17" i="12"/>
  <c r="J16" i="12"/>
  <c r="J15" i="12"/>
  <c r="J13" i="12"/>
  <c r="J12" i="12"/>
  <c r="J11" i="12"/>
  <c r="J10" i="12"/>
  <c r="F10" i="12"/>
  <c r="F11" i="12"/>
  <c r="F12" i="12"/>
  <c r="F13" i="12"/>
  <c r="F15" i="12"/>
  <c r="F16" i="12"/>
  <c r="F17" i="12"/>
  <c r="F18" i="12"/>
  <c r="F20" i="12"/>
  <c r="F21" i="12"/>
  <c r="F22" i="12"/>
  <c r="F23" i="12"/>
  <c r="H11" i="90"/>
  <c r="M11" i="90"/>
  <c r="H10" i="90"/>
  <c r="M10" i="90"/>
  <c r="H34" i="90" l="1"/>
  <c r="K31" i="90"/>
  <c r="J48" i="56"/>
  <c r="K32" i="90" l="1"/>
  <c r="E32" i="57"/>
  <c r="E40" i="57"/>
  <c r="E54" i="57"/>
  <c r="J44" i="56"/>
  <c r="K33" i="90" l="1"/>
  <c r="K34" i="90" l="1"/>
  <c r="J72" i="55"/>
  <c r="J71" i="55"/>
  <c r="J70" i="55"/>
  <c r="J68" i="55"/>
  <c r="J67" i="55"/>
  <c r="J66" i="55"/>
  <c r="J64" i="55"/>
  <c r="J63" i="55"/>
  <c r="J62" i="55"/>
  <c r="J59" i="55"/>
  <c r="J58" i="55"/>
  <c r="J57" i="55"/>
  <c r="J55" i="55"/>
  <c r="J54" i="55"/>
  <c r="J53" i="55"/>
  <c r="J51" i="55"/>
  <c r="J50" i="55"/>
  <c r="J49" i="55"/>
  <c r="J46" i="55"/>
  <c r="J45" i="55"/>
  <c r="J42" i="55"/>
  <c r="J41" i="55"/>
  <c r="J40" i="55"/>
  <c r="J38" i="55"/>
  <c r="J37" i="55"/>
  <c r="J36" i="55"/>
  <c r="J31" i="55"/>
  <c r="J29" i="55"/>
  <c r="J28" i="55"/>
  <c r="J25" i="55"/>
  <c r="F37" i="55"/>
  <c r="F36" i="55"/>
  <c r="F27" i="55"/>
  <c r="F71" i="55"/>
  <c r="F67" i="55"/>
  <c r="F66" i="55"/>
  <c r="F63" i="55"/>
  <c r="F58" i="55"/>
  <c r="F54" i="55"/>
  <c r="F53" i="55"/>
  <c r="F50" i="55"/>
  <c r="F45" i="55"/>
  <c r="F41" i="55"/>
  <c r="F40" i="55"/>
  <c r="J71" i="4"/>
  <c r="J67" i="4"/>
  <c r="J63" i="4"/>
  <c r="J54" i="4"/>
  <c r="J50" i="4"/>
  <c r="J41" i="4"/>
  <c r="J37" i="4"/>
  <c r="F71" i="4"/>
  <c r="F67" i="4"/>
  <c r="F63" i="4"/>
  <c r="F54" i="4"/>
  <c r="F50" i="4"/>
  <c r="F41" i="4"/>
  <c r="F37" i="4"/>
  <c r="F36" i="4"/>
  <c r="L37" i="47"/>
  <c r="K37" i="47"/>
  <c r="J37" i="47"/>
  <c r="I37" i="47"/>
  <c r="H37" i="47"/>
  <c r="G37" i="47"/>
  <c r="F37" i="47"/>
  <c r="E37" i="47"/>
  <c r="D37" i="47"/>
  <c r="C37" i="47"/>
  <c r="L22" i="47"/>
  <c r="K22" i="47"/>
  <c r="J22" i="47"/>
  <c r="I22" i="47"/>
  <c r="G22" i="47"/>
  <c r="F22" i="47"/>
  <c r="E22" i="47"/>
  <c r="D22" i="47"/>
  <c r="N37" i="30"/>
  <c r="J37" i="30"/>
  <c r="F37" i="30"/>
  <c r="N36" i="30"/>
  <c r="J36" i="30"/>
  <c r="F36" i="30"/>
  <c r="N35" i="30"/>
  <c r="J35" i="30"/>
  <c r="F35" i="30"/>
  <c r="N34" i="30"/>
  <c r="J34" i="30"/>
  <c r="F34" i="30"/>
  <c r="N33" i="30"/>
  <c r="J33" i="30"/>
  <c r="F33" i="30"/>
  <c r="J32" i="30"/>
  <c r="N31" i="30"/>
  <c r="J31" i="30"/>
  <c r="F31" i="30"/>
  <c r="N30" i="30"/>
  <c r="J30" i="30"/>
  <c r="F30" i="30"/>
  <c r="N29" i="30"/>
  <c r="J29" i="30"/>
  <c r="F29" i="30"/>
  <c r="N28" i="30"/>
  <c r="J28" i="30"/>
  <c r="F28" i="30"/>
  <c r="N27" i="30"/>
  <c r="J27" i="30"/>
  <c r="F27" i="30"/>
  <c r="J26" i="30"/>
  <c r="N25" i="30"/>
  <c r="J25" i="30"/>
  <c r="F25" i="30"/>
  <c r="N24" i="30"/>
  <c r="J24" i="30"/>
  <c r="F24" i="30"/>
  <c r="N23" i="30"/>
  <c r="J23" i="30"/>
  <c r="F23" i="30"/>
  <c r="N22" i="30"/>
  <c r="J22" i="30"/>
  <c r="F22" i="30"/>
  <c r="N21" i="30"/>
  <c r="J21" i="30"/>
  <c r="F21" i="30"/>
  <c r="N20" i="30"/>
  <c r="J20" i="30"/>
  <c r="N19" i="30"/>
  <c r="J19" i="30"/>
  <c r="F19" i="30"/>
  <c r="N18" i="30"/>
  <c r="J18" i="30"/>
  <c r="F18" i="30"/>
  <c r="N17" i="30"/>
  <c r="J17" i="30"/>
  <c r="F17" i="30"/>
  <c r="N16" i="30"/>
  <c r="J16" i="30"/>
  <c r="F16" i="30"/>
  <c r="N15" i="30"/>
  <c r="J15" i="30"/>
  <c r="F15" i="30"/>
  <c r="J14" i="30"/>
  <c r="I19" i="12"/>
  <c r="J19" i="12" s="1"/>
  <c r="H19" i="12"/>
  <c r="E19" i="12"/>
  <c r="F19" i="12" s="1"/>
  <c r="D19" i="12"/>
  <c r="I14" i="12"/>
  <c r="J14" i="12" s="1"/>
  <c r="H14" i="12"/>
  <c r="E14" i="12"/>
  <c r="D14" i="12"/>
  <c r="I9" i="12"/>
  <c r="H9" i="12"/>
  <c r="E9" i="12"/>
  <c r="F9" i="12" s="1"/>
  <c r="D9" i="12"/>
  <c r="F32" i="59"/>
  <c r="F28" i="59"/>
  <c r="F26" i="59"/>
  <c r="J23" i="59"/>
  <c r="F20" i="59"/>
  <c r="E54" i="50"/>
  <c r="E52" i="50"/>
  <c r="E51" i="50"/>
  <c r="E50" i="50"/>
  <c r="E49" i="50"/>
  <c r="E48" i="50"/>
  <c r="E47" i="50"/>
  <c r="E46" i="50"/>
  <c r="E45" i="50"/>
  <c r="E44" i="50"/>
  <c r="E43" i="50"/>
  <c r="E42" i="50"/>
  <c r="E40" i="50"/>
  <c r="E38" i="50"/>
  <c r="E37" i="50"/>
  <c r="E36" i="50"/>
  <c r="E35" i="50"/>
  <c r="E34" i="50"/>
  <c r="E33" i="50"/>
  <c r="E32" i="50"/>
  <c r="E30" i="50"/>
  <c r="E29" i="50"/>
  <c r="E28" i="50"/>
  <c r="E27" i="50"/>
  <c r="E26" i="50"/>
  <c r="E25" i="50"/>
  <c r="E24" i="50"/>
  <c r="E23" i="50"/>
  <c r="E22" i="50"/>
  <c r="E21" i="50"/>
  <c r="E20" i="50"/>
  <c r="E19" i="50"/>
  <c r="E18" i="50"/>
  <c r="E17" i="50"/>
  <c r="E16" i="50"/>
  <c r="E15" i="50"/>
  <c r="E14" i="50"/>
  <c r="E13" i="50"/>
  <c r="E12" i="50"/>
  <c r="E11" i="50"/>
  <c r="E10" i="50"/>
  <c r="E9" i="50"/>
  <c r="E8" i="50"/>
  <c r="E7" i="50"/>
  <c r="E54" i="87"/>
  <c r="E52" i="87"/>
  <c r="E48" i="87"/>
  <c r="E47" i="87"/>
  <c r="E40" i="87"/>
  <c r="E32" i="87"/>
  <c r="E47" i="57"/>
  <c r="E38" i="57"/>
  <c r="E37" i="57"/>
  <c r="E24" i="57"/>
  <c r="J72" i="56"/>
  <c r="F72" i="56"/>
  <c r="J71" i="56"/>
  <c r="F71" i="56"/>
  <c r="J70" i="56"/>
  <c r="F70" i="56"/>
  <c r="J69" i="56"/>
  <c r="F69" i="56"/>
  <c r="J68" i="56"/>
  <c r="F68" i="56"/>
  <c r="J67" i="56"/>
  <c r="F67" i="56"/>
  <c r="J66" i="56"/>
  <c r="F66" i="56"/>
  <c r="J65" i="56"/>
  <c r="F65" i="56"/>
  <c r="J64" i="56"/>
  <c r="F64" i="56"/>
  <c r="J63" i="56"/>
  <c r="F63" i="56"/>
  <c r="J62" i="56"/>
  <c r="F62" i="56"/>
  <c r="J61" i="56"/>
  <c r="F61" i="56"/>
  <c r="J60" i="56"/>
  <c r="F60" i="56"/>
  <c r="J59" i="56"/>
  <c r="F59" i="56"/>
  <c r="J58" i="56"/>
  <c r="F58" i="56"/>
  <c r="J57" i="56"/>
  <c r="F57" i="56"/>
  <c r="J56" i="56"/>
  <c r="F56" i="56"/>
  <c r="J55" i="56"/>
  <c r="F55" i="56"/>
  <c r="J54" i="56"/>
  <c r="F54" i="56"/>
  <c r="J53" i="56"/>
  <c r="F53" i="56"/>
  <c r="J52" i="56"/>
  <c r="F52" i="56"/>
  <c r="J51" i="56"/>
  <c r="F51" i="56"/>
  <c r="J50" i="56"/>
  <c r="F50" i="56"/>
  <c r="J49" i="56"/>
  <c r="F49" i="56"/>
  <c r="F48" i="56"/>
  <c r="J47" i="56"/>
  <c r="F47" i="56"/>
  <c r="J46" i="56"/>
  <c r="F46" i="56"/>
  <c r="J45" i="56"/>
  <c r="F45" i="56"/>
  <c r="F44" i="56"/>
  <c r="J43" i="56"/>
  <c r="F43" i="56"/>
  <c r="J42" i="56"/>
  <c r="F42" i="56"/>
  <c r="J41" i="56"/>
  <c r="F41" i="56"/>
  <c r="J40" i="56"/>
  <c r="F40" i="56"/>
  <c r="J39" i="56"/>
  <c r="F39" i="56"/>
  <c r="J38" i="56"/>
  <c r="F38" i="56"/>
  <c r="J37" i="56"/>
  <c r="F37" i="56"/>
  <c r="J36" i="56"/>
  <c r="F36" i="56"/>
  <c r="J35" i="56"/>
  <c r="F35" i="56"/>
  <c r="J34" i="56"/>
  <c r="F34" i="56"/>
  <c r="J33" i="56"/>
  <c r="F33" i="56"/>
  <c r="J32" i="56"/>
  <c r="F32" i="56"/>
  <c r="J31" i="56"/>
  <c r="F31" i="56"/>
  <c r="J30" i="56"/>
  <c r="F30" i="56"/>
  <c r="J29" i="56"/>
  <c r="F29" i="56"/>
  <c r="J28" i="56"/>
  <c r="F28" i="56"/>
  <c r="J27" i="56"/>
  <c r="F27" i="56"/>
  <c r="J26" i="56"/>
  <c r="F26" i="56"/>
  <c r="J25" i="56"/>
  <c r="F25" i="56"/>
  <c r="J24" i="56"/>
  <c r="F24" i="56"/>
  <c r="J23" i="56"/>
  <c r="F23" i="56"/>
  <c r="J22" i="56"/>
  <c r="F22" i="56"/>
  <c r="J21" i="56"/>
  <c r="F21" i="56"/>
  <c r="J20" i="56"/>
  <c r="F20" i="56"/>
  <c r="J19" i="56"/>
  <c r="F19" i="56"/>
  <c r="J18" i="56"/>
  <c r="F18" i="56"/>
  <c r="J17" i="56"/>
  <c r="F17" i="56"/>
  <c r="J16" i="56"/>
  <c r="F16" i="56"/>
  <c r="J15" i="56"/>
  <c r="F15" i="56"/>
  <c r="J14" i="56"/>
  <c r="F14" i="56"/>
  <c r="J13" i="56"/>
  <c r="F13" i="56"/>
  <c r="J12" i="56"/>
  <c r="F12" i="56"/>
  <c r="J11" i="56"/>
  <c r="F11" i="56"/>
  <c r="J10" i="56"/>
  <c r="F10" i="56"/>
  <c r="J9" i="56"/>
  <c r="F9" i="56"/>
  <c r="J8" i="56"/>
  <c r="F8" i="56"/>
  <c r="L27" i="90"/>
  <c r="M27" i="90" s="1"/>
  <c r="G27" i="90"/>
  <c r="H27" i="90" s="1"/>
  <c r="M9" i="90"/>
  <c r="H9" i="90"/>
  <c r="M8" i="90"/>
  <c r="H8" i="90"/>
  <c r="K35" i="90" l="1"/>
  <c r="K36" i="90" s="1"/>
  <c r="K37" i="90" s="1"/>
  <c r="K38" i="90" s="1"/>
  <c r="M34" i="90"/>
  <c r="F14" i="12"/>
  <c r="F45" i="4"/>
  <c r="J45" i="4"/>
  <c r="J9" i="12"/>
  <c r="F26" i="30"/>
  <c r="J8" i="12"/>
  <c r="F33" i="59"/>
  <c r="F36" i="59"/>
  <c r="F40" i="59"/>
  <c r="J24" i="59"/>
  <c r="J27" i="59"/>
  <c r="J33" i="59"/>
  <c r="J40" i="59"/>
  <c r="E11" i="57"/>
  <c r="E15" i="57"/>
  <c r="E19" i="57"/>
  <c r="E23" i="57"/>
  <c r="E27" i="57"/>
  <c r="E43" i="57"/>
  <c r="E24" i="87"/>
  <c r="E10" i="57"/>
  <c r="E14" i="57"/>
  <c r="E18" i="57"/>
  <c r="E22" i="57"/>
  <c r="E26" i="57"/>
  <c r="E30" i="57"/>
  <c r="E36" i="57"/>
  <c r="E8" i="57"/>
  <c r="E12" i="57"/>
  <c r="E16" i="57"/>
  <c r="E20" i="57"/>
  <c r="E28" i="57"/>
  <c r="E34" i="57"/>
  <c r="E44" i="57"/>
  <c r="E48" i="57"/>
  <c r="E52" i="57"/>
  <c r="E17" i="87"/>
  <c r="E25" i="87"/>
  <c r="F66" i="4"/>
  <c r="N32" i="30"/>
  <c r="J12" i="30"/>
  <c r="J13" i="30"/>
  <c r="F20" i="30"/>
  <c r="J14" i="59"/>
  <c r="J16" i="59"/>
  <c r="J18" i="59"/>
  <c r="J32" i="59"/>
  <c r="F14" i="59"/>
  <c r="J26" i="59"/>
  <c r="J28" i="59"/>
  <c r="J31" i="59"/>
  <c r="F16" i="59"/>
  <c r="F18" i="59"/>
  <c r="J10" i="59"/>
  <c r="J15" i="59"/>
  <c r="F24" i="59"/>
  <c r="F27" i="59"/>
  <c r="J34" i="59"/>
  <c r="E9" i="59"/>
  <c r="J20" i="59"/>
  <c r="J36" i="59"/>
  <c r="D19" i="59"/>
  <c r="F11" i="59"/>
  <c r="F15" i="59"/>
  <c r="F34" i="59"/>
  <c r="H19" i="59"/>
  <c r="D9" i="59"/>
  <c r="F13" i="59"/>
  <c r="H9" i="59"/>
  <c r="J22" i="59"/>
  <c r="H25" i="59"/>
  <c r="J29" i="59"/>
  <c r="I35" i="59"/>
  <c r="I25" i="59"/>
  <c r="D35" i="59"/>
  <c r="F21" i="59"/>
  <c r="F23" i="59"/>
  <c r="D25" i="59"/>
  <c r="F30" i="59"/>
  <c r="F38" i="59"/>
  <c r="F10" i="59"/>
  <c r="F17" i="59"/>
  <c r="J11" i="59"/>
  <c r="J13" i="59"/>
  <c r="I9" i="59"/>
  <c r="E19" i="59"/>
  <c r="F19" i="59" s="1"/>
  <c r="I19" i="59"/>
  <c r="E25" i="59"/>
  <c r="J30" i="59"/>
  <c r="J38" i="59"/>
  <c r="J12" i="59"/>
  <c r="F22" i="59"/>
  <c r="F29" i="59"/>
  <c r="F31" i="59"/>
  <c r="F37" i="59"/>
  <c r="F39" i="59"/>
  <c r="E45" i="87"/>
  <c r="E49" i="87"/>
  <c r="E7" i="87"/>
  <c r="E8" i="87"/>
  <c r="E16" i="87"/>
  <c r="E20" i="87"/>
  <c r="E43" i="87"/>
  <c r="E51" i="87"/>
  <c r="E38" i="87"/>
  <c r="E42" i="57"/>
  <c r="E46" i="57"/>
  <c r="E50" i="57"/>
  <c r="E51" i="57"/>
  <c r="G28" i="90"/>
  <c r="L28" i="90"/>
  <c r="E34" i="87"/>
  <c r="E26" i="87"/>
  <c r="E11" i="87"/>
  <c r="E15" i="87"/>
  <c r="E50" i="87"/>
  <c r="E28" i="87"/>
  <c r="E9" i="87"/>
  <c r="E29" i="87"/>
  <c r="E22" i="87"/>
  <c r="E30" i="87"/>
  <c r="E35" i="87"/>
  <c r="E23" i="87"/>
  <c r="E46" i="87"/>
  <c r="E12" i="87"/>
  <c r="E42" i="87"/>
  <c r="J8" i="30"/>
  <c r="N8" i="30"/>
  <c r="N26" i="30"/>
  <c r="N12" i="30"/>
  <c r="N14" i="30"/>
  <c r="F12" i="59"/>
  <c r="J21" i="59"/>
  <c r="E35" i="59"/>
  <c r="J37" i="59"/>
  <c r="H35" i="59"/>
  <c r="E14" i="87"/>
  <c r="E18" i="87"/>
  <c r="E21" i="87"/>
  <c r="E37" i="87"/>
  <c r="E19" i="87"/>
  <c r="E44" i="87"/>
  <c r="E27" i="87"/>
  <c r="E10" i="87"/>
  <c r="E13" i="87"/>
  <c r="E36" i="87"/>
  <c r="E9" i="57"/>
  <c r="E13" i="57"/>
  <c r="E17" i="57"/>
  <c r="E21" i="57"/>
  <c r="E25" i="57"/>
  <c r="E29" i="57"/>
  <c r="E35" i="57"/>
  <c r="E41" i="57"/>
  <c r="E45" i="57"/>
  <c r="E49" i="57"/>
  <c r="E7" i="57"/>
  <c r="E33" i="57"/>
  <c r="J11" i="55"/>
  <c r="J24" i="55"/>
  <c r="J27" i="55"/>
  <c r="J19" i="55"/>
  <c r="J32" i="55"/>
  <c r="J44" i="55"/>
  <c r="J23" i="55"/>
  <c r="J20" i="55"/>
  <c r="J33" i="55"/>
  <c r="E53" i="50"/>
  <c r="E39" i="50"/>
  <c r="E41" i="50"/>
  <c r="E31" i="50"/>
  <c r="E41" i="87"/>
  <c r="E33" i="87"/>
  <c r="J16" i="55"/>
  <c r="F10" i="55"/>
  <c r="J11" i="30"/>
  <c r="J10" i="30"/>
  <c r="N13" i="30"/>
  <c r="N9" i="30"/>
  <c r="N11" i="30"/>
  <c r="N10" i="30"/>
  <c r="F32" i="30"/>
  <c r="J9" i="30"/>
  <c r="F9" i="30"/>
  <c r="F12" i="30"/>
  <c r="F13" i="30"/>
  <c r="F11" i="30"/>
  <c r="F10" i="30"/>
  <c r="F14" i="30"/>
  <c r="F32" i="55"/>
  <c r="J61" i="55"/>
  <c r="F48" i="55"/>
  <c r="J30" i="55"/>
  <c r="J65" i="55"/>
  <c r="F43" i="55"/>
  <c r="J35" i="55"/>
  <c r="F29" i="55"/>
  <c r="F33" i="55"/>
  <c r="F31" i="55"/>
  <c r="F19" i="55"/>
  <c r="F49" i="55"/>
  <c r="F28" i="55"/>
  <c r="F51" i="55"/>
  <c r="F70" i="55"/>
  <c r="F72" i="55"/>
  <c r="F68" i="55"/>
  <c r="F62" i="55"/>
  <c r="F64" i="55"/>
  <c r="F57" i="55"/>
  <c r="F59" i="55"/>
  <c r="F55" i="55"/>
  <c r="F44" i="55"/>
  <c r="F46" i="55"/>
  <c r="F42" i="55"/>
  <c r="F38" i="55"/>
  <c r="F23" i="55"/>
  <c r="F25" i="55"/>
  <c r="F24" i="55"/>
  <c r="J55" i="4"/>
  <c r="J51" i="4"/>
  <c r="J64" i="4"/>
  <c r="J36" i="4"/>
  <c r="J38" i="4"/>
  <c r="J29" i="4"/>
  <c r="J28" i="4"/>
  <c r="F10" i="4"/>
  <c r="J72" i="4"/>
  <c r="J68" i="4"/>
  <c r="J62" i="4"/>
  <c r="J58" i="4"/>
  <c r="J59" i="4"/>
  <c r="J46" i="4"/>
  <c r="J42" i="4"/>
  <c r="J32" i="4"/>
  <c r="J33" i="4"/>
  <c r="J27" i="4"/>
  <c r="J70" i="4"/>
  <c r="J66" i="4"/>
  <c r="J57" i="4"/>
  <c r="J56" i="4"/>
  <c r="J53" i="4"/>
  <c r="J49" i="4"/>
  <c r="J44" i="4"/>
  <c r="J40" i="4"/>
  <c r="J31" i="4"/>
  <c r="J25" i="4"/>
  <c r="J24" i="4"/>
  <c r="J23" i="4"/>
  <c r="F51" i="4"/>
  <c r="F53" i="4"/>
  <c r="F55" i="4"/>
  <c r="F49" i="4"/>
  <c r="F40" i="4"/>
  <c r="F38" i="4"/>
  <c r="F70" i="4"/>
  <c r="F72" i="4"/>
  <c r="F68" i="4"/>
  <c r="F62" i="4"/>
  <c r="F64" i="4"/>
  <c r="F58" i="4"/>
  <c r="F59" i="4"/>
  <c r="F57" i="4"/>
  <c r="F44" i="4"/>
  <c r="F46" i="4"/>
  <c r="F42" i="4"/>
  <c r="F33" i="4"/>
  <c r="F32" i="4"/>
  <c r="F31" i="4"/>
  <c r="F29" i="4"/>
  <c r="F28" i="4"/>
  <c r="F24" i="4"/>
  <c r="F25" i="4"/>
  <c r="F23" i="4"/>
  <c r="F27" i="4"/>
  <c r="F12" i="4" l="1"/>
  <c r="F16" i="55"/>
  <c r="J9" i="59"/>
  <c r="J15" i="55"/>
  <c r="F19" i="4"/>
  <c r="F20" i="4"/>
  <c r="F11" i="4"/>
  <c r="F8" i="12"/>
  <c r="J19" i="59"/>
  <c r="E53" i="87"/>
  <c r="F18" i="55"/>
  <c r="F20" i="55"/>
  <c r="M28" i="90"/>
  <c r="L29" i="90"/>
  <c r="H28" i="90"/>
  <c r="G29" i="90"/>
  <c r="F25" i="59"/>
  <c r="J25" i="59"/>
  <c r="F9" i="59"/>
  <c r="F35" i="59"/>
  <c r="J35" i="59"/>
  <c r="J22" i="55"/>
  <c r="F18" i="4"/>
  <c r="J14" i="55"/>
  <c r="F14" i="55"/>
  <c r="F26" i="55"/>
  <c r="F56" i="55"/>
  <c r="F15" i="55"/>
  <c r="J43" i="55"/>
  <c r="F11" i="55"/>
  <c r="F12" i="55"/>
  <c r="J56" i="55"/>
  <c r="F39" i="55"/>
  <c r="J48" i="55"/>
  <c r="E31" i="87"/>
  <c r="E39" i="87"/>
  <c r="E39" i="57"/>
  <c r="E31" i="57"/>
  <c r="E53" i="57"/>
  <c r="J26" i="55"/>
  <c r="J18" i="55"/>
  <c r="J39" i="55"/>
  <c r="J69" i="55"/>
  <c r="F69" i="55"/>
  <c r="J12" i="55"/>
  <c r="J52" i="55"/>
  <c r="J10" i="55"/>
  <c r="J52" i="4"/>
  <c r="E55" i="50"/>
  <c r="F8" i="30"/>
  <c r="F69" i="4"/>
  <c r="F43" i="4"/>
  <c r="F26" i="4"/>
  <c r="F15" i="4"/>
  <c r="F56" i="4"/>
  <c r="F16" i="4"/>
  <c r="F14" i="4"/>
  <c r="F39" i="4"/>
  <c r="F48" i="4"/>
  <c r="F65" i="4"/>
  <c r="F22" i="55"/>
  <c r="F52" i="55"/>
  <c r="F61" i="55"/>
  <c r="F35" i="55"/>
  <c r="F17" i="55"/>
  <c r="F30" i="55"/>
  <c r="F65" i="55"/>
  <c r="J65" i="4"/>
  <c r="J14" i="4"/>
  <c r="J16" i="4"/>
  <c r="J15" i="4"/>
  <c r="J11" i="4"/>
  <c r="J19" i="4"/>
  <c r="J20" i="4"/>
  <c r="J39" i="4"/>
  <c r="J10" i="4"/>
  <c r="J12" i="4"/>
  <c r="J18" i="4"/>
  <c r="J26" i="4"/>
  <c r="J61" i="4"/>
  <c r="J48" i="4"/>
  <c r="J35" i="4"/>
  <c r="J30" i="4"/>
  <c r="F61" i="4"/>
  <c r="F52" i="4"/>
  <c r="F30" i="4"/>
  <c r="J69" i="4"/>
  <c r="J43" i="4"/>
  <c r="J22" i="4"/>
  <c r="F35" i="4"/>
  <c r="F22" i="4"/>
  <c r="J9" i="55" l="1"/>
  <c r="J17" i="55"/>
  <c r="H29" i="90"/>
  <c r="G30" i="90"/>
  <c r="M29" i="90"/>
  <c r="L30" i="90"/>
  <c r="F8" i="59"/>
  <c r="J8" i="59"/>
  <c r="E55" i="87"/>
  <c r="E55" i="57"/>
  <c r="J47" i="55"/>
  <c r="F47" i="55"/>
  <c r="J13" i="55"/>
  <c r="F9" i="55"/>
  <c r="J60" i="55"/>
  <c r="F60" i="55"/>
  <c r="J34" i="55"/>
  <c r="F13" i="55"/>
  <c r="J21" i="55"/>
  <c r="F34" i="55"/>
  <c r="J60" i="4"/>
  <c r="J47" i="4"/>
  <c r="F17" i="4"/>
  <c r="F34" i="4"/>
  <c r="F47" i="4"/>
  <c r="J34" i="4"/>
  <c r="F13" i="4"/>
  <c r="F60" i="4"/>
  <c r="F9" i="4"/>
  <c r="J13" i="4"/>
  <c r="F21" i="55"/>
  <c r="J17" i="4"/>
  <c r="J9" i="4"/>
  <c r="J21" i="4"/>
  <c r="F21" i="4"/>
  <c r="F8" i="55" l="1"/>
  <c r="L31" i="90"/>
  <c r="M30" i="90"/>
  <c r="G31" i="90"/>
  <c r="H30" i="90"/>
  <c r="J8" i="55"/>
  <c r="F8" i="4"/>
  <c r="J8" i="4"/>
  <c r="H31" i="90" l="1"/>
  <c r="G32" i="90"/>
  <c r="M31" i="90"/>
  <c r="L32" i="90"/>
  <c r="G33" i="90" l="1"/>
  <c r="H33" i="90" s="1"/>
  <c r="H32" i="90"/>
  <c r="M32" i="90"/>
  <c r="L33" i="90"/>
  <c r="M33" i="90" s="1"/>
</calcChain>
</file>

<file path=xl/sharedStrings.xml><?xml version="1.0" encoding="utf-8"?>
<sst xmlns="http://schemas.openxmlformats.org/spreadsheetml/2006/main" count="685" uniqueCount="211">
  <si>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</si>
  <si>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</si>
  <si>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</si>
  <si>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</si>
  <si>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</si>
  <si>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</si>
  <si>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</si>
  <si>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</si>
  <si>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</si>
  <si>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</si>
  <si>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</si>
  <si>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</si>
  <si>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</si>
  <si>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</si>
  <si>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</si>
  <si>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</si>
  <si>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</si>
  <si>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</si>
  <si>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</si>
  <si>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</si>
  <si>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</si>
  <si>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</si>
  <si>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</si>
  <si>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</si>
  <si>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</si>
  <si>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</si>
  <si>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</si>
  <si>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</si>
  <si>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</si>
  <si>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</si>
  <si>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</si>
  <si>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</si>
  <si>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</si>
  <si>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</si>
  <si>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</si>
  <si>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</si>
  <si>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</si>
  <si>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</si>
  <si>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</si>
  <si>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</si>
  <si>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</si>
  <si>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</si>
  <si>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</si>
  <si>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</si>
  <si>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</si>
  <si>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</si>
  <si>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</si>
  <si>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</si>
  <si>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</si>
  <si>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</si>
  <si>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</si>
  <si>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</si>
  <si>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</si>
  <si>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</si>
  <si>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</si>
  <si>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</si>
  <si>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</si>
  <si>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</si>
  <si>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</si>
  <si>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</si>
  <si>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</si>
  <si>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</si>
  <si>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</si>
  <si>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</si>
  <si>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</si>
  <si>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</si>
  <si>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</si>
  <si>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</si>
  <si>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</si>
  <si>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</si>
  <si>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</si>
  <si>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</si>
  <si>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</si>
  <si>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</si>
  <si>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</si>
  <si>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</si>
  <si>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</si>
  <si>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</si>
  <si>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</si>
  <si>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</si>
  <si>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</si>
  <si>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</si>
  <si>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</si>
  <si>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</si>
  <si>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</si>
  <si>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</si>
  <si>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</si>
  <si>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</si>
  <si>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</si>
  <si>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</si>
  <si>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</si>
  <si>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</si>
  <si>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</si>
  <si>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</si>
  <si>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</si>
  <si>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</si>
  <si>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</si>
  <si>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</si>
  <si>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</si>
  <si>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</si>
  <si>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</si>
  <si>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</si>
  <si>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</si>
  <si>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</si>
  <si>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</si>
  <si>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</si>
  <si>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</si>
  <si>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</si>
  <si>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</si>
  <si>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</si>
  <si>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</si>
  <si>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</si>
  <si>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</si>
  <si>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</si>
  <si>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</si>
  <si>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</si>
  <si>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</si>
  <si>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</si>
  <si>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</si>
  <si>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</si>
  <si>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</si>
  <si>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</si>
  <si>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</si>
  <si>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</si>
  <si>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</si>
  <si>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</si>
  <si>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</si>
  <si>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</si>
  <si>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</si>
  <si>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</si>
  <si>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</si>
  <si>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</si>
  <si>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Hartlepool</t>
  </si>
  <si>
    <t>Holyhead</t>
  </si>
  <si>
    <t>Saundersfoot</t>
  </si>
  <si>
    <t>Fishguard</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</si>
  <si>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</si>
  <si>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</si>
  <si>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</si>
  <si>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</si>
  <si>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</si>
  <si>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</si>
  <si>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</si>
  <si>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</si>
  <si>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</si>
  <si>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</si>
  <si>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</si>
  <si>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</si>
  <si>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</si>
  <si>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</si>
  <si>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</si>
  <si>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</si>
  <si>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</si>
  <si>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</si>
  <si>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</si>
  <si>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</si>
  <si>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</si>
  <si>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</si>
  <si>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</si>
  <si>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</si>
  <si>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</si>
  <si>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</si>
  <si>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</si>
  <si>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</si>
  <si>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</si>
  <si>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</si>
  <si>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</si>
  <si>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</si>
  <si>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</si>
  <si>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</si>
  <si>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</si>
  <si>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</si>
  <si>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</si>
  <si>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</si>
  <si>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</si>
  <si>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</si>
  <si>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</si>
  <si>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</si>
  <si>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2021 vs 2022</t>
  </si>
  <si>
    <t xml:space="preserve">The ports named in table above were chosen by the total value of landings in 2020.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</si>
  <si>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2020 for these DA's were included.</t>
  </si>
  <si>
    <t>Highlights - Time Series showing landings by month and cumulative totals over the year.</t>
  </si>
  <si>
    <t>Dec</t>
  </si>
  <si>
    <t>Nov</t>
  </si>
  <si>
    <t>Oct</t>
  </si>
  <si>
    <t>Sep</t>
  </si>
  <si>
    <t>Aug</t>
  </si>
  <si>
    <t>Jul</t>
  </si>
  <si>
    <t>Jun</t>
  </si>
  <si>
    <t>Apr</t>
  </si>
  <si>
    <t>Mar</t>
  </si>
  <si>
    <t>Feb</t>
  </si>
  <si>
    <t>Jan</t>
  </si>
  <si>
    <t>Cumulative quantity (tonnes)</t>
  </si>
  <si>
    <t>Cumulative value (£000's)</t>
  </si>
  <si>
    <t>Quantity landed UK vessels (tonnes)</t>
  </si>
  <si>
    <t>Value landed UK vessels (£000's)</t>
  </si>
  <si>
    <t>Highlights - Time Series</t>
  </si>
  <si>
    <t>Highlights - Live weight landings (t) and Value (£000's) by month and cumulative totals over the year.</t>
  </si>
  <si>
    <t>Highlights - Time Series Data</t>
  </si>
  <si>
    <t>Highlights - Breakdown of data used for time series graphs by each month in 2021 &amp; 2022</t>
  </si>
  <si>
    <t>Highlights - Breakdown of data used for time series graphs by each month in 2021 &amp; 2022.</t>
  </si>
  <si>
    <t>Table 8 - Quantity of landings (t) and value landed (£000's)  by UK vessels and Foreign vessels into the UK in last 2 years</t>
  </si>
  <si>
    <t>Quantity of landings (t) and value landed (£000's)  by UK vessels and Foreign vessels into the UK in last 2 years</t>
  </si>
  <si>
    <t xml:space="preserve">*Note this data provides the underlying data that was used to produce the trends graphs on the previous tabs. This can be used to identify specific months that saw the most change from 2021 to 2022 </t>
  </si>
  <si>
    <t>Highlights - August 2022</t>
  </si>
  <si>
    <t>Monthly Provisional UK Sea Fisheries Statistics August 2022</t>
  </si>
  <si>
    <t>Highlights - August 2022 (compared to same month in 2021)</t>
  </si>
  <si>
    <t>Highlights - August</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</si>
  <si>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Due to the timing of this report the data for 2021 does not correspond with data recently published in our annual publication ‘Sea Fish Statistics 2021’ (published 29th September 2021) and therefore remain provisional.  Data for 2021 activity are scheduled to be updated with the September monthly ‘Sea Fisheries Statistics’ on ‘28th October 2022’.                                                                                                                                                                                                                                                                 
                 </t>
    </r>
    <r>
      <rPr>
        <sz val="11"/>
        <rFont val="Arial"/>
        <family val="2"/>
      </rPr>
      <t xml:space="preserve">                                                                                                                                                                                                            </t>
    </r>
  </si>
  <si>
    <t>This workbook was updated 30th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</si>
</sst>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_-* #,##0_-;\-* #,##0_-;_-* &quot;-&quot;??_-;_-@_-"/>
    <numFmt numFmtId="176" formatCode="&quot; &quot;#,##0&quot; &quot;;&quot;-&quot;#,##0&quot; &quot;;&quot; &quot;0&quot; &quot;;&quot; &quot;@&quot; &quot;"/>
    <numFmt numFmtId="177" formatCode="_-* #,##0_-;\-* #,##0_-;_-* &quot;&quot;??_-;_-@_-"/>
    <numFmt numFmtId="178" formatCode="&quot; &quot;#,##0&quot; &quot;;&quot;-&quot;#,##0.00&quot; &quot;;&quot; &quot;0&quot; &quot;;&quot; &quot;@&quot; &quot;"/>
  </numFmts>
  <fonts count="4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2">
    <xf numFmtId="0" fontId="0" fillId="0" borderId="0"/>
    <xf numFmtId="0" fontId="19" fillId="0" borderId="0"/>
    <xf numFmtId="167" fontId="19" fillId="0" borderId="0" applyFont="0" applyFill="0" applyBorder="0" applyAlignment="0" applyProtection="0"/>
    <xf numFmtId="9" fontId="19" fillId="0" borderId="0" applyFont="0" applyFill="0" applyBorder="0" applyAlignment="0" applyProtection="0"/>
    <xf numFmtId="0" fontId="19" fillId="0" borderId="0" applyNumberFormat="0" applyFont="0" applyBorder="0" applyProtection="0"/>
    <xf numFmtId="0" fontId="20" fillId="0" borderId="0" applyNumberFormat="0" applyBorder="0" applyProtection="0"/>
    <xf numFmtId="9" fontId="27" fillId="0" borderId="0" applyFont="0" applyFill="0" applyBorder="0" applyAlignment="0" applyProtection="0"/>
    <xf numFmtId="0" fontId="29" fillId="0" borderId="0" applyNumberFormat="0" applyFill="0" applyBorder="0" applyAlignment="0" applyProtection="0"/>
    <xf numFmtId="0" fontId="34" fillId="0" borderId="0"/>
    <xf numFmtId="0" fontId="39" fillId="0" borderId="0" applyNumberFormat="0" applyBorder="0" applyProtection="0"/>
    <xf numFmtId="0" fontId="40" fillId="0" borderId="0" applyNumberFormat="0" applyBorder="0" applyProtection="0"/>
    <xf numFmtId="43" fontId="27" fillId="0" borderId="0" applyFont="0" applyFill="0" applyBorder="0" applyAlignment="0" applyProtection="0"/>
  </cellStyleXfs>
  <cellXfs count="288">
    <xf numFmtId="0" fontId="0" fillId="0" borderId="0" xfId="0"/>
    <xf numFmtId="0" fontId="15" fillId="0" borderId="0" xfId="0" applyFont="1"/>
    <xf numFmtId="0" fontId="16" fillId="0" borderId="0" xfId="0" applyFont="1"/>
    <xf numFmtId="0" fontId="17" fillId="0" borderId="0" xfId="0" applyFont="1"/>
    <xf numFmtId="0" fontId="23" fillId="0" borderId="0" xfId="0" applyFont="1"/>
    <xf numFmtId="0" fontId="24" fillId="0" borderId="0" xfId="0" applyFont="1"/>
    <xf numFmtId="0" fontId="25" fillId="0" borderId="0" xfId="0" applyFont="1"/>
    <xf numFmtId="0" fontId="24" fillId="0" borderId="0" xfId="0" applyFont="1" applyAlignment="1">
      <alignment horizontal="left" indent="1"/>
    </xf>
    <xf numFmtId="0" fontId="15" fillId="0" borderId="3" xfId="0" applyFont="1" applyBorder="1"/>
    <xf numFmtId="0" fontId="15" fillId="0" borderId="0" xfId="0" applyFont="1" applyBorder="1"/>
    <xf numFmtId="9" fontId="21" fillId="0" borderId="0" xfId="6" applyFont="1" applyAlignment="1">
      <alignment horizontal="right"/>
    </xf>
    <xf numFmtId="0" fontId="30" fillId="0" borderId="0" xfId="0" applyFont="1"/>
    <xf numFmtId="0" fontId="31" fillId="0" borderId="0" xfId="0" applyFont="1"/>
    <xf numFmtId="0" fontId="33" fillId="0" borderId="0" xfId="0" applyFont="1"/>
    <xf numFmtId="0" fontId="0" fillId="2" borderId="0" xfId="0" applyFill="1"/>
    <xf numFmtId="0" fontId="15" fillId="0" borderId="0" xfId="0" applyFont="1" applyAlignment="1">
      <alignment vertical="top" wrapText="1"/>
    </xf>
    <xf numFmtId="168" fontId="35" fillId="0" borderId="0" xfId="8" applyNumberFormat="1" applyFont="1" applyAlignment="1">
      <alignment horizontal="right"/>
    </xf>
    <xf numFmtId="0" fontId="36" fillId="0" borderId="0" xfId="0" applyFont="1"/>
    <xf numFmtId="0" fontId="35" fillId="0" borderId="0" xfId="0" applyFont="1"/>
    <xf numFmtId="0" fontId="36" fillId="0" borderId="0" xfId="0" applyFont="1" applyAlignment="1">
      <alignment vertical="top" wrapText="1"/>
    </xf>
    <xf numFmtId="0" fontId="16" fillId="2" borderId="0" xfId="0" applyFont="1" applyFill="1"/>
    <xf numFmtId="0" fontId="23" fillId="2" borderId="0" xfId="0" applyFont="1" applyFill="1"/>
    <xf numFmtId="0" fontId="14" fillId="2" borderId="0" xfId="0" applyFont="1" applyFill="1"/>
    <xf numFmtId="0" fontId="30" fillId="2" borderId="0" xfId="0" applyFont="1" applyFill="1" applyAlignment="1">
      <alignment vertical="top" wrapText="1"/>
    </xf>
    <xf numFmtId="9" fontId="24" fillId="0" borderId="0" xfId="0" applyNumberFormat="1" applyFont="1"/>
    <xf numFmtId="0" fontId="26" fillId="0" borderId="0" xfId="7" applyFont="1" applyFill="1"/>
    <xf numFmtId="3" fontId="21" fillId="0" borderId="0" xfId="1" applyNumberFormat="1" applyFont="1" applyFill="1" applyBorder="1" applyAlignment="1" applyProtection="1">
      <alignment horizontal="left"/>
    </xf>
    <xf numFmtId="0" fontId="19" fillId="0" borderId="0" xfId="1"/>
    <xf numFmtId="0" fontId="21" fillId="0" borderId="0" xfId="4" applyFont="1" applyFill="1" applyAlignment="1" applyProtection="1"/>
    <xf numFmtId="0" fontId="19" fillId="0" borderId="0" xfId="4" applyFont="1" applyFill="1" applyAlignment="1" applyProtection="1">
      <alignment horizontal="left"/>
    </xf>
    <xf numFmtId="0" fontId="21" fillId="0" borderId="0" xfId="1" applyFont="1" applyFill="1" applyBorder="1"/>
    <xf numFmtId="3" fontId="21" fillId="0" borderId="0" xfId="1" applyNumberFormat="1" applyFont="1" applyFill="1" applyBorder="1"/>
    <xf numFmtId="0" fontId="22" fillId="0" borderId="0" xfId="1" applyFont="1" applyFill="1" applyBorder="1"/>
    <xf numFmtId="3" fontId="22" fillId="0" borderId="0" xfId="1" applyNumberFormat="1" applyFont="1" applyFill="1" applyBorder="1"/>
    <xf numFmtId="0" fontId="37" fillId="0" borderId="0" xfId="10" applyFont="1" applyFill="1" applyBorder="1" applyAlignment="1" applyProtection="1"/>
    <xf numFmtId="0" fontId="0" fillId="0" borderId="0" xfId="0" applyBorder="1"/>
    <xf numFmtId="0" fontId="19" fillId="0" borderId="0" xfId="1"/>
    <xf numFmtId="0" fontId="21" fillId="0" borderId="0" xfId="1" applyFont="1" applyFill="1"/>
    <xf numFmtId="3" fontId="22" fillId="0" borderId="0" xfId="1" applyNumberFormat="1" applyFont="1" applyAlignment="1" applyProtection="1">
      <alignment horizontal="left"/>
    </xf>
    <xf numFmtId="0" fontId="38" fillId="0" borderId="0" xfId="1" applyFont="1" applyAlignment="1"/>
    <xf numFmtId="0" fontId="38" fillId="0" borderId="0" xfId="1" applyFont="1" applyFill="1" applyAlignment="1"/>
    <xf numFmtId="0" fontId="15" fillId="0" borderId="7" xfId="0" applyFont="1" applyBorder="1"/>
    <xf numFmtId="171" fontId="21" fillId="0" borderId="0" xfId="1" applyNumberFormat="1" applyFont="1" applyFill="1" applyBorder="1" applyAlignment="1"/>
    <xf numFmtId="0" fontId="0" fillId="0" borderId="3" xfId="0" applyBorder="1"/>
    <xf numFmtId="0" fontId="41"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2" fillId="0" borderId="0" xfId="8" applyNumberFormat="1" applyFont="1" applyAlignment="1">
      <alignment horizontal="right"/>
    </xf>
    <xf numFmtId="0" fontId="36" fillId="0" borderId="0" xfId="0" applyFont="1" applyAlignment="1">
      <alignment horizontal="left" wrapText="1"/>
    </xf>
    <xf numFmtId="0" fontId="41" fillId="0" borderId="0" xfId="1" applyFont="1"/>
    <xf numFmtId="0" fontId="41" fillId="0" borderId="0" xfId="1" applyFont="1" applyAlignment="1">
      <alignment horizontal="right"/>
    </xf>
    <xf numFmtId="3" fontId="38" fillId="0" borderId="0" xfId="1" applyNumberFormat="1" applyFont="1" applyAlignment="1" applyProtection="1">
      <alignment horizontal="left"/>
    </xf>
    <xf numFmtId="3" fontId="41" fillId="0" borderId="0" xfId="1" applyNumberFormat="1" applyFont="1" applyAlignment="1" applyProtection="1">
      <alignment horizontal="left" indent="1"/>
    </xf>
    <xf numFmtId="0" fontId="15" fillId="0" borderId="0" xfId="0" applyFont="1" applyAlignment="1">
      <alignment horizontal="left" indent="1"/>
    </xf>
    <xf numFmtId="3" fontId="41" fillId="0" borderId="0" xfId="1" applyNumberFormat="1" applyFont="1" applyAlignment="1" applyProtection="1">
      <alignment horizontal="left"/>
    </xf>
    <xf numFmtId="0" fontId="15" fillId="0" borderId="0" xfId="0" applyNumberFormat="1" applyFont="1" applyBorder="1" applyAlignment="1">
      <alignment horizontal="right"/>
    </xf>
    <xf numFmtId="0" fontId="38" fillId="0" borderId="0" xfId="1" applyFont="1"/>
    <xf numFmtId="0" fontId="41" fillId="0" borderId="0" xfId="1" applyFont="1" applyBorder="1"/>
    <xf numFmtId="165" fontId="41" fillId="0" borderId="2" xfId="1" applyNumberFormat="1" applyFont="1" applyBorder="1" applyAlignment="1">
      <alignment horizontal="left"/>
    </xf>
    <xf numFmtId="0" fontId="41" fillId="0" borderId="2" xfId="1" applyFont="1" applyBorder="1" applyAlignment="1">
      <alignment horizontal="left"/>
    </xf>
    <xf numFmtId="0" fontId="41" fillId="0" borderId="2" xfId="1" applyFont="1" applyBorder="1"/>
    <xf numFmtId="0" fontId="41" fillId="0" borderId="2" xfId="1" applyFont="1" applyBorder="1" applyAlignment="1">
      <alignment horizontal="right"/>
    </xf>
    <xf numFmtId="1" fontId="41" fillId="0" borderId="2" xfId="1" applyNumberFormat="1" applyFont="1" applyBorder="1"/>
    <xf numFmtId="165" fontId="41" fillId="0" borderId="0" xfId="1" applyNumberFormat="1" applyFont="1" applyAlignment="1">
      <alignment horizontal="right"/>
    </xf>
    <xf numFmtId="9" fontId="41" fillId="0" borderId="0" xfId="6" applyFont="1" applyAlignment="1">
      <alignment horizontal="right"/>
    </xf>
    <xf numFmtId="0" fontId="41" fillId="0" borderId="0" xfId="1" applyFont="1" applyBorder="1" applyAlignment="1">
      <alignment horizontal="left"/>
    </xf>
    <xf numFmtId="0" fontId="41" fillId="0" borderId="4" xfId="1" applyFont="1" applyBorder="1" applyAlignment="1">
      <alignment horizontal="left"/>
    </xf>
    <xf numFmtId="3" fontId="30" fillId="0" borderId="0" xfId="1" applyNumberFormat="1" applyFont="1" applyAlignment="1" applyProtection="1">
      <alignment horizontal="left"/>
    </xf>
    <xf numFmtId="3" fontId="41" fillId="0" borderId="3" xfId="1" applyNumberFormat="1" applyFont="1" applyBorder="1" applyAlignment="1" applyProtection="1">
      <alignment horizontal="left"/>
    </xf>
    <xf numFmtId="0" fontId="15" fillId="0" borderId="3" xfId="0" applyFont="1" applyBorder="1" applyAlignment="1">
      <alignment horizontal="left" indent="1"/>
    </xf>
    <xf numFmtId="0" fontId="15" fillId="0" borderId="0" xfId="0" quotePrefix="1" applyNumberFormat="1" applyFont="1"/>
    <xf numFmtId="169" fontId="30" fillId="0" borderId="0" xfId="8" applyNumberFormat="1" applyFont="1" applyAlignment="1">
      <alignment horizontal="right"/>
    </xf>
    <xf numFmtId="166" fontId="41" fillId="0" borderId="3" xfId="1" applyNumberFormat="1" applyFont="1" applyBorder="1" applyAlignment="1">
      <alignment horizontal="right"/>
    </xf>
    <xf numFmtId="3" fontId="41" fillId="0" borderId="0" xfId="1" applyNumberFormat="1" applyFont="1" applyFill="1" applyBorder="1"/>
    <xf numFmtId="170" fontId="41" fillId="0" borderId="0" xfId="1" applyNumberFormat="1" applyFont="1" applyFill="1" applyBorder="1" applyAlignment="1">
      <alignment horizontal="center"/>
    </xf>
    <xf numFmtId="3" fontId="41" fillId="0" borderId="0" xfId="1" applyNumberFormat="1" applyFont="1" applyFill="1" applyAlignment="1">
      <alignment horizontal="left"/>
    </xf>
    <xf numFmtId="3" fontId="41" fillId="0" borderId="0" xfId="1" applyNumberFormat="1" applyFont="1" applyFill="1" applyAlignment="1">
      <alignment horizontal="right"/>
    </xf>
    <xf numFmtId="164" fontId="41" fillId="0" borderId="0" xfId="1" applyNumberFormat="1" applyFont="1" applyFill="1" applyAlignment="1">
      <alignment horizontal="right"/>
    </xf>
    <xf numFmtId="3" fontId="41" fillId="0" borderId="2" xfId="1" applyNumberFormat="1" applyFont="1" applyFill="1" applyBorder="1"/>
    <xf numFmtId="164" fontId="41" fillId="0" borderId="2" xfId="1" applyNumberFormat="1" applyFont="1" applyFill="1" applyBorder="1" applyAlignment="1">
      <alignment horizontal="right"/>
    </xf>
    <xf numFmtId="0" fontId="41" fillId="0" borderId="0" xfId="1" applyFont="1" applyFill="1"/>
    <xf numFmtId="3" fontId="41" fillId="0" borderId="0" xfId="1" applyNumberFormat="1" applyFont="1" applyFill="1" applyAlignment="1" applyProtection="1">
      <alignment horizontal="left"/>
    </xf>
    <xf numFmtId="0" fontId="38" fillId="0" borderId="0" xfId="1" applyFont="1" applyFill="1"/>
    <xf numFmtId="164" fontId="38" fillId="0" borderId="0" xfId="1" applyNumberFormat="1" applyFont="1" applyFill="1" applyAlignment="1">
      <alignment horizontal="right"/>
    </xf>
    <xf numFmtId="3" fontId="38" fillId="0" borderId="0" xfId="1" applyNumberFormat="1" applyFont="1" applyFill="1"/>
    <xf numFmtId="0" fontId="41" fillId="0" borderId="6" xfId="1" applyFont="1" applyFill="1" applyBorder="1"/>
    <xf numFmtId="3" fontId="41" fillId="0" borderId="4" xfId="1" applyNumberFormat="1" applyFont="1" applyFill="1" applyBorder="1" applyAlignment="1">
      <alignment horizontal="right"/>
    </xf>
    <xf numFmtId="164" fontId="41" fillId="0" borderId="4" xfId="1" applyNumberFormat="1" applyFont="1" applyFill="1" applyBorder="1" applyAlignment="1">
      <alignment horizontal="right"/>
    </xf>
    <xf numFmtId="3" fontId="41" fillId="0" borderId="0" xfId="1" applyNumberFormat="1" applyFont="1" applyFill="1" applyBorder="1" applyAlignment="1">
      <alignment horizontal="left"/>
    </xf>
    <xf numFmtId="0" fontId="15" fillId="0" borderId="8" xfId="0" applyFont="1" applyBorder="1"/>
    <xf numFmtId="3" fontId="41" fillId="0" borderId="1" xfId="4" applyNumberFormat="1" applyFont="1" applyFill="1" applyBorder="1" applyAlignment="1" applyProtection="1">
      <alignment horizontal="left"/>
    </xf>
    <xf numFmtId="3" fontId="41" fillId="0" borderId="0" xfId="4" applyNumberFormat="1" applyFont="1" applyFill="1" applyAlignment="1" applyProtection="1">
      <alignment horizontal="left"/>
    </xf>
    <xf numFmtId="170" fontId="41" fillId="0" borderId="0" xfId="4" applyNumberFormat="1" applyFont="1" applyFill="1" applyAlignment="1" applyProtection="1">
      <alignment horizontal="right" wrapText="1"/>
    </xf>
    <xf numFmtId="170" fontId="41" fillId="0" borderId="0" xfId="4" applyNumberFormat="1" applyFont="1" applyFill="1" applyBorder="1" applyAlignment="1" applyProtection="1">
      <alignment horizontal="right" wrapText="1"/>
    </xf>
    <xf numFmtId="3" fontId="41" fillId="0" borderId="2" xfId="4" applyNumberFormat="1" applyFont="1" applyFill="1" applyBorder="1" applyAlignment="1" applyProtection="1"/>
    <xf numFmtId="3" fontId="41" fillId="0" borderId="2" xfId="4" applyNumberFormat="1" applyFont="1" applyFill="1" applyBorder="1" applyAlignment="1" applyProtection="1">
      <alignment horizontal="right"/>
    </xf>
    <xf numFmtId="3" fontId="41" fillId="0" borderId="0" xfId="4" applyNumberFormat="1" applyFont="1" applyFill="1" applyAlignment="1" applyProtection="1"/>
    <xf numFmtId="3" fontId="41" fillId="0" borderId="0" xfId="4" applyNumberFormat="1" applyFont="1" applyFill="1" applyAlignment="1" applyProtection="1">
      <alignment horizontal="right"/>
    </xf>
    <xf numFmtId="0" fontId="38" fillId="0" borderId="0" xfId="4" applyFont="1" applyFill="1" applyAlignment="1" applyProtection="1">
      <alignment horizontal="left"/>
    </xf>
    <xf numFmtId="0" fontId="41" fillId="0" borderId="0" xfId="4" applyFont="1" applyFill="1" applyAlignment="1" applyProtection="1"/>
    <xf numFmtId="0" fontId="38" fillId="0" borderId="0" xfId="4" applyFont="1" applyFill="1" applyAlignment="1" applyProtection="1"/>
    <xf numFmtId="0" fontId="41" fillId="0" borderId="6" xfId="4" applyFont="1" applyFill="1" applyBorder="1" applyAlignment="1" applyProtection="1"/>
    <xf numFmtId="164" fontId="41" fillId="0" borderId="6" xfId="4" applyNumberFormat="1" applyFont="1" applyFill="1" applyBorder="1" applyAlignment="1" applyProtection="1"/>
    <xf numFmtId="0" fontId="0" fillId="0" borderId="0" xfId="0" applyNumberFormat="1" applyFill="1" applyBorder="1"/>
    <xf numFmtId="0" fontId="15" fillId="0" borderId="0" xfId="0" applyFont="1" applyBorder="1" applyAlignment="1">
      <alignment horizontal="right"/>
    </xf>
    <xf numFmtId="3" fontId="41" fillId="0" borderId="0" xfId="1" applyNumberFormat="1" applyFont="1" applyBorder="1" applyAlignment="1">
      <alignment horizontal="right"/>
    </xf>
    <xf numFmtId="0" fontId="15" fillId="0" borderId="0" xfId="0" applyFont="1" applyFill="1" applyBorder="1" applyAlignment="1">
      <alignment horizontal="right"/>
    </xf>
    <xf numFmtId="0" fontId="43" fillId="0" borderId="0" xfId="0" applyFont="1" applyFill="1" applyBorder="1"/>
    <xf numFmtId="0" fontId="43" fillId="0" borderId="0" xfId="0" applyFont="1" applyFill="1" applyBorder="1" applyAlignment="1">
      <alignment horizontal="left"/>
    </xf>
    <xf numFmtId="0" fontId="43" fillId="0" borderId="0" xfId="0" applyNumberFormat="1" applyFont="1" applyFill="1" applyBorder="1"/>
    <xf numFmtId="0" fontId="43" fillId="0" borderId="0" xfId="0" applyFont="1" applyFill="1" applyBorder="1" applyAlignment="1">
      <alignment horizontal="left" indent="1"/>
    </xf>
    <xf numFmtId="0" fontId="44" fillId="0" borderId="0" xfId="0" applyFont="1" applyFill="1" applyBorder="1" applyAlignment="1">
      <alignment horizontal="left" indent="2"/>
    </xf>
    <xf numFmtId="0" fontId="44" fillId="0" borderId="0" xfId="0" applyNumberFormat="1" applyFont="1" applyFill="1" applyBorder="1"/>
    <xf numFmtId="168" fontId="30" fillId="0" borderId="0" xfId="8" applyNumberFormat="1" applyFont="1" applyBorder="1" applyAlignment="1">
      <alignment horizontal="right"/>
    </xf>
    <xf numFmtId="0" fontId="41" fillId="0" borderId="0" xfId="1" applyFont="1" applyBorder="1" applyAlignment="1">
      <alignment horizontal="right"/>
    </xf>
    <xf numFmtId="0" fontId="41" fillId="0" borderId="0" xfId="1" applyFont="1" applyFill="1" applyBorder="1" applyAlignment="1">
      <alignment horizontal="right"/>
    </xf>
    <xf numFmtId="0" fontId="28" fillId="0" borderId="0" xfId="0" applyNumberFormat="1" applyFont="1" applyFill="1" applyBorder="1"/>
    <xf numFmtId="0" fontId="28" fillId="0" borderId="0" xfId="0" applyFont="1" applyFill="1" applyBorder="1"/>
    <xf numFmtId="174" fontId="41" fillId="0" borderId="0" xfId="1" applyNumberFormat="1" applyFont="1" applyBorder="1" applyAlignment="1">
      <alignment horizontal="right"/>
    </xf>
    <xf numFmtId="174" fontId="41" fillId="0" borderId="0" xfId="1" applyNumberFormat="1" applyFont="1" applyFill="1" applyBorder="1" applyAlignment="1">
      <alignment horizontal="right"/>
    </xf>
    <xf numFmtId="174" fontId="30" fillId="0" borderId="0" xfId="8" applyNumberFormat="1" applyFont="1" applyBorder="1" applyAlignment="1">
      <alignment horizontal="right"/>
    </xf>
    <xf numFmtId="174" fontId="17" fillId="0" borderId="0" xfId="0" applyNumberFormat="1" applyFont="1" applyBorder="1" applyAlignment="1">
      <alignment horizontal="right"/>
    </xf>
    <xf numFmtId="174" fontId="15" fillId="0" borderId="0" xfId="0" applyNumberFormat="1" applyFont="1" applyBorder="1" applyAlignment="1">
      <alignment horizontal="right"/>
    </xf>
    <xf numFmtId="174" fontId="15" fillId="0" borderId="0" xfId="0" applyNumberFormat="1" applyFont="1" applyFill="1" applyBorder="1" applyAlignment="1">
      <alignment horizontal="right"/>
    </xf>
    <xf numFmtId="0" fontId="17" fillId="0" borderId="0" xfId="0" applyFont="1" applyBorder="1" applyAlignment="1">
      <alignment horizontal="right"/>
    </xf>
    <xf numFmtId="0" fontId="17" fillId="0" borderId="0" xfId="0" applyNumberFormat="1" applyFont="1" applyBorder="1" applyAlignment="1">
      <alignment horizontal="right"/>
    </xf>
    <xf numFmtId="0" fontId="30" fillId="0" borderId="0" xfId="0" applyNumberFormat="1" applyFont="1" applyBorder="1" applyAlignment="1">
      <alignment horizontal="right"/>
    </xf>
    <xf numFmtId="0" fontId="14" fillId="0" borderId="0" xfId="0" applyFont="1" applyBorder="1"/>
    <xf numFmtId="3" fontId="41" fillId="0" borderId="0" xfId="1" applyNumberFormat="1" applyFont="1" applyFill="1" applyBorder="1" applyAlignment="1">
      <alignment horizontal="right"/>
    </xf>
    <xf numFmtId="164" fontId="41" fillId="0" borderId="0" xfId="1" applyNumberFormat="1" applyFont="1" applyFill="1" applyBorder="1" applyAlignment="1">
      <alignment horizontal="right"/>
    </xf>
    <xf numFmtId="164" fontId="38" fillId="0" borderId="0" xfId="1" applyNumberFormat="1" applyFont="1" applyFill="1" applyBorder="1" applyAlignment="1">
      <alignment horizontal="right"/>
    </xf>
    <xf numFmtId="166" fontId="38" fillId="0" borderId="0" xfId="2" applyNumberFormat="1" applyFont="1" applyFill="1" applyBorder="1" applyAlignment="1">
      <alignment horizontal="right"/>
    </xf>
    <xf numFmtId="0" fontId="41" fillId="0" borderId="0" xfId="1" applyFont="1" applyFill="1" applyBorder="1"/>
    <xf numFmtId="0" fontId="28" fillId="0" borderId="0" xfId="0" applyFont="1" applyBorder="1"/>
    <xf numFmtId="0" fontId="0" fillId="0" borderId="0" xfId="0" applyNumberFormat="1" applyBorder="1"/>
    <xf numFmtId="0" fontId="28" fillId="0" borderId="0" xfId="0" applyNumberFormat="1" applyFont="1" applyBorder="1"/>
    <xf numFmtId="3" fontId="41" fillId="0" borderId="5" xfId="1" applyNumberFormat="1" applyFont="1" applyFill="1" applyBorder="1" applyAlignment="1">
      <alignment horizontal="right"/>
    </xf>
    <xf numFmtId="173" fontId="24" fillId="0" borderId="0" xfId="0" applyNumberFormat="1" applyFont="1"/>
    <xf numFmtId="172" fontId="15" fillId="0" borderId="0" xfId="0" applyNumberFormat="1" applyFont="1" applyBorder="1" applyAlignment="1"/>
    <xf numFmtId="0" fontId="36" fillId="0" borderId="0" xfId="0" applyFont="1" applyAlignment="1">
      <alignment horizontal="left" wrapText="1"/>
    </xf>
    <xf numFmtId="0" fontId="36" fillId="0" borderId="0" xfId="0" applyFont="1" applyAlignment="1">
      <alignment horizontal="left"/>
    </xf>
    <xf numFmtId="0" fontId="24" fillId="0" borderId="0" xfId="0" pivotButton="1" applyFont="1"/>
    <xf numFmtId="172" fontId="41" fillId="0" borderId="0" xfId="1" applyNumberFormat="1" applyFont="1" applyFill="1" applyAlignment="1">
      <alignment horizontal="right"/>
    </xf>
    <xf numFmtId="0" fontId="41" fillId="0" borderId="3" xfId="1" applyFont="1" applyBorder="1"/>
    <xf numFmtId="174" fontId="15" fillId="2" borderId="0" xfId="0" applyNumberFormat="1" applyFont="1" applyFill="1" applyBorder="1"/>
    <xf numFmtId="166" fontId="0" fillId="0" borderId="0" xfId="0" applyNumberFormat="1"/>
    <xf numFmtId="0" fontId="0" fillId="2" borderId="0" xfId="0" applyFont="1" applyFill="1"/>
    <xf numFmtId="9" fontId="41" fillId="0" borderId="0" xfId="6" applyNumberFormat="1" applyFont="1" applyBorder="1" applyAlignment="1">
      <alignment horizontal="right"/>
    </xf>
    <xf numFmtId="9" fontId="38" fillId="0" borderId="0" xfId="6" applyNumberFormat="1" applyFont="1" applyBorder="1" applyAlignment="1">
      <alignment horizontal="right"/>
    </xf>
    <xf numFmtId="166" fontId="15" fillId="0" borderId="0" xfId="0" applyNumberFormat="1" applyFont="1" applyBorder="1" applyAlignment="1">
      <alignment horizontal="right"/>
    </xf>
    <xf numFmtId="166" fontId="15" fillId="0" borderId="0" xfId="0" applyNumberFormat="1" applyFont="1" applyFill="1" applyBorder="1" applyAlignment="1">
      <alignment horizontal="right"/>
    </xf>
    <xf numFmtId="166" fontId="17" fillId="0" borderId="0" xfId="0" applyNumberFormat="1" applyFont="1" applyBorder="1" applyAlignment="1">
      <alignment horizontal="right"/>
    </xf>
    <xf numFmtId="0" fontId="41" fillId="0" borderId="2" xfId="1" applyFont="1" applyBorder="1" applyAlignment="1">
      <alignment horizontal="right" wrapText="1"/>
    </xf>
    <xf numFmtId="166" fontId="17" fillId="0" borderId="0" xfId="0" applyNumberFormat="1" applyFont="1" applyFill="1" applyBorder="1" applyAlignment="1">
      <alignment horizontal="right"/>
    </xf>
    <xf numFmtId="0" fontId="28" fillId="0" borderId="0" xfId="0" applyFont="1"/>
    <xf numFmtId="3" fontId="17" fillId="0" borderId="0" xfId="0" applyNumberFormat="1" applyFont="1" applyFill="1" applyBorder="1" applyAlignment="1">
      <alignment horizontal="right"/>
    </xf>
    <xf numFmtId="3" fontId="17" fillId="0" borderId="0" xfId="0" applyNumberFormat="1" applyFont="1" applyBorder="1" applyAlignment="1">
      <alignment horizontal="right"/>
    </xf>
    <xf numFmtId="3" fontId="15" fillId="0" borderId="0" xfId="0" applyNumberFormat="1" applyFont="1" applyBorder="1" applyAlignment="1">
      <alignment horizontal="right"/>
    </xf>
    <xf numFmtId="3" fontId="15" fillId="0" borderId="0" xfId="0" applyNumberFormat="1" applyFont="1" applyFill="1" applyBorder="1" applyAlignment="1">
      <alignment horizontal="right"/>
    </xf>
    <xf numFmtId="9" fontId="38" fillId="0" borderId="0" xfId="6" applyNumberFormat="1" applyFont="1" applyAlignment="1">
      <alignment horizontal="right"/>
    </xf>
    <xf numFmtId="9" fontId="41" fillId="0" borderId="0" xfId="6" applyNumberFormat="1" applyFont="1" applyAlignment="1">
      <alignment horizontal="right"/>
    </xf>
    <xf numFmtId="1" fontId="15" fillId="0" borderId="0" xfId="0" applyNumberFormat="1" applyFont="1" applyBorder="1" applyAlignment="1">
      <alignment horizontal="right"/>
    </xf>
    <xf numFmtId="1" fontId="17" fillId="0" borderId="0" xfId="0" applyNumberFormat="1" applyFont="1" applyBorder="1" applyAlignment="1">
      <alignment horizontal="right"/>
    </xf>
    <xf numFmtId="1" fontId="41" fillId="0" borderId="0" xfId="1" applyNumberFormat="1" applyFont="1" applyFill="1" applyAlignment="1">
      <alignment horizontal="right"/>
    </xf>
    <xf numFmtId="1" fontId="38" fillId="0" borderId="0" xfId="1" applyNumberFormat="1" applyFont="1" applyFill="1" applyAlignment="1">
      <alignment horizontal="right"/>
    </xf>
    <xf numFmtId="166" fontId="38" fillId="0" borderId="0" xfId="1" applyNumberFormat="1" applyFont="1" applyAlignment="1">
      <alignment horizontal="right"/>
    </xf>
    <xf numFmtId="166" fontId="17" fillId="0" borderId="0" xfId="0" applyNumberFormat="1" applyFont="1" applyAlignment="1">
      <alignment horizontal="right"/>
    </xf>
    <xf numFmtId="166" fontId="41" fillId="0" borderId="0" xfId="1" applyNumberFormat="1" applyFont="1" applyAlignment="1">
      <alignment horizontal="right"/>
    </xf>
    <xf numFmtId="166" fontId="15" fillId="0" borderId="0" xfId="0" applyNumberFormat="1" applyFont="1" applyAlignment="1">
      <alignment horizontal="right"/>
    </xf>
    <xf numFmtId="166" fontId="41" fillId="0" borderId="0" xfId="1" applyNumberFormat="1" applyFont="1" applyAlignment="1" applyProtection="1">
      <alignment horizontal="right"/>
    </xf>
    <xf numFmtId="9" fontId="38" fillId="0" borderId="0" xfId="6" applyFont="1" applyAlignment="1">
      <alignment horizontal="right"/>
    </xf>
    <xf numFmtId="9" fontId="17" fillId="0" borderId="0" xfId="0" applyNumberFormat="1" applyFont="1" applyBorder="1" applyAlignment="1">
      <alignment horizontal="right"/>
    </xf>
    <xf numFmtId="9" fontId="15" fillId="0" borderId="0" xfId="0" applyNumberFormat="1" applyFont="1" applyBorder="1" applyAlignment="1">
      <alignment horizontal="right"/>
    </xf>
    <xf numFmtId="9" fontId="30" fillId="0" borderId="0" xfId="0" applyNumberFormat="1" applyFont="1" applyBorder="1" applyAlignment="1">
      <alignment horizontal="right"/>
    </xf>
    <xf numFmtId="3" fontId="17" fillId="0" borderId="0" xfId="0" applyNumberFormat="1" applyFont="1" applyFill="1" applyBorder="1"/>
    <xf numFmtId="3" fontId="41" fillId="0" borderId="0" xfId="1" applyNumberFormat="1" applyFont="1" applyAlignment="1">
      <alignment horizontal="right"/>
    </xf>
    <xf numFmtId="3" fontId="17" fillId="0" borderId="0" xfId="0" applyNumberFormat="1" applyFont="1" applyBorder="1"/>
    <xf numFmtId="3" fontId="15" fillId="0" borderId="0" xfId="0" applyNumberFormat="1" applyFont="1" applyBorder="1"/>
    <xf numFmtId="9" fontId="41" fillId="0" borderId="0" xfId="6" applyNumberFormat="1" applyFont="1" applyFill="1" applyAlignment="1">
      <alignment horizontal="right"/>
    </xf>
    <xf numFmtId="166" fontId="17" fillId="0" borderId="0" xfId="0" applyNumberFormat="1" applyFont="1" applyBorder="1"/>
    <xf numFmtId="166" fontId="15" fillId="0" borderId="0" xfId="0" applyNumberFormat="1" applyFont="1" applyBorder="1"/>
    <xf numFmtId="166" fontId="15" fillId="0" borderId="3" xfId="0" applyNumberFormat="1" applyFont="1" applyBorder="1"/>
    <xf numFmtId="166" fontId="41" fillId="0" borderId="0" xfId="4" applyNumberFormat="1" applyFont="1" applyFill="1" applyAlignment="1" applyProtection="1">
      <alignment horizontal="right"/>
    </xf>
    <xf numFmtId="166" fontId="41" fillId="0" borderId="0" xfId="1" applyNumberFormat="1" applyFont="1"/>
    <xf numFmtId="166" fontId="41" fillId="0" borderId="0" xfId="4" applyNumberFormat="1" applyFont="1" applyFill="1" applyAlignment="1" applyProtection="1"/>
    <xf numFmtId="166" fontId="41" fillId="0" borderId="0" xfId="2" applyNumberFormat="1" applyFont="1"/>
    <xf numFmtId="166" fontId="38" fillId="0" borderId="0" xfId="4" applyNumberFormat="1" applyFont="1" applyFill="1" applyAlignment="1" applyProtection="1">
      <alignment horizontal="right"/>
    </xf>
    <xf numFmtId="0" fontId="0" fillId="0" borderId="0" xfId="0" applyFont="1"/>
    <xf numFmtId="0" fontId="44" fillId="0" borderId="0" xfId="0" applyFont="1" applyFill="1" applyBorder="1" applyAlignment="1">
      <alignment horizontal="left" indent="1"/>
    </xf>
    <xf numFmtId="0" fontId="32" fillId="0" borderId="0" xfId="0" applyFont="1"/>
    <xf numFmtId="0" fontId="32" fillId="0" borderId="0" xfId="0" applyFont="1" applyAlignment="1">
      <alignment horizontal="left"/>
    </xf>
    <xf numFmtId="0" fontId="32" fillId="0" borderId="0" xfId="0" applyFont="1" applyAlignment="1">
      <alignment horizontal="left" indent="1"/>
    </xf>
    <xf numFmtId="0" fontId="15" fillId="0" borderId="0" xfId="0" applyFont="1" applyAlignment="1">
      <alignment horizontal="left"/>
    </xf>
    <xf numFmtId="0" fontId="18" fillId="0" borderId="0" xfId="0" applyFont="1"/>
    <xf numFmtId="9" fontId="32" fillId="0" borderId="0" xfId="6" applyNumberFormat="1" applyFont="1" applyAlignment="1">
      <alignment horizontal="right"/>
    </xf>
    <xf numFmtId="9" fontId="30" fillId="0" borderId="0" xfId="6" applyNumberFormat="1" applyFont="1" applyAlignment="1">
      <alignment horizontal="right"/>
    </xf>
    <xf numFmtId="175" fontId="38" fillId="0" borderId="0" xfId="11" applyNumberFormat="1" applyFont="1" applyFill="1" applyBorder="1" applyAlignment="1">
      <alignment horizontal="right"/>
    </xf>
    <xf numFmtId="175" fontId="41" fillId="0" borderId="0" xfId="11" applyNumberFormat="1" applyFont="1" applyFill="1" applyBorder="1" applyAlignment="1">
      <alignment horizontal="right"/>
    </xf>
    <xf numFmtId="175" fontId="41" fillId="0" borderId="4" xfId="11" applyNumberFormat="1" applyFont="1" applyFill="1" applyBorder="1" applyAlignment="1">
      <alignment horizontal="right"/>
    </xf>
    <xf numFmtId="175" fontId="41" fillId="0" borderId="0" xfId="11" applyNumberFormat="1" applyFont="1" applyFill="1" applyAlignment="1">
      <alignment horizontal="right"/>
    </xf>
    <xf numFmtId="175" fontId="38" fillId="0" borderId="0" xfId="11" applyNumberFormat="1" applyFont="1" applyFill="1" applyAlignment="1">
      <alignment horizontal="right"/>
    </xf>
    <xf numFmtId="9" fontId="25" fillId="0" borderId="0" xfId="0" applyNumberFormat="1" applyFont="1"/>
    <xf numFmtId="9" fontId="17" fillId="0" borderId="0" xfId="6" applyFont="1" applyBorder="1" applyAlignment="1">
      <alignment horizontal="right"/>
    </xf>
    <xf numFmtId="166" fontId="24" fillId="0" borderId="0" xfId="0" applyNumberFormat="1" applyFont="1"/>
    <xf numFmtId="9" fontId="17" fillId="0" borderId="0" xfId="6" applyNumberFormat="1" applyFont="1"/>
    <xf numFmtId="0" fontId="46" fillId="0" borderId="0" xfId="0" applyFont="1"/>
    <xf numFmtId="0" fontId="47" fillId="0" borderId="0" xfId="7" applyFont="1"/>
    <xf numFmtId="0" fontId="47" fillId="0" borderId="0" xfId="0" applyFont="1"/>
    <xf numFmtId="0" fontId="47" fillId="0" borderId="0" xfId="7" applyFont="1" applyFill="1"/>
    <xf numFmtId="3" fontId="12" fillId="0" borderId="0" xfId="0" applyNumberFormat="1" applyFont="1" applyBorder="1" applyAlignment="1">
      <alignment horizontal="right"/>
    </xf>
    <xf numFmtId="0" fontId="12" fillId="0" borderId="0" xfId="0" applyFont="1"/>
    <xf numFmtId="166" fontId="38" fillId="0" borderId="0" xfId="1" applyNumberFormat="1" applyFont="1" applyFill="1" applyBorder="1" applyAlignment="1">
      <alignment horizontal="right"/>
    </xf>
    <xf numFmtId="9" fontId="38" fillId="0" borderId="0" xfId="6" applyNumberFormat="1" applyFont="1" applyFill="1" applyBorder="1" applyAlignment="1">
      <alignment horizontal="right"/>
    </xf>
    <xf numFmtId="3" fontId="11" fillId="0" borderId="0" xfId="0" applyNumberFormat="1" applyFont="1" applyFill="1" applyBorder="1" applyAlignment="1">
      <alignment horizontal="right"/>
    </xf>
    <xf numFmtId="166" fontId="13" fillId="0" borderId="0" xfId="0" applyNumberFormat="1" applyFont="1" applyAlignment="1">
      <alignment horizontal="right"/>
    </xf>
    <xf numFmtId="0" fontId="0" fillId="0" borderId="0" xfId="0" applyFill="1"/>
    <xf numFmtId="0" fontId="10" fillId="0" borderId="0" xfId="0" applyFont="1"/>
    <xf numFmtId="3" fontId="15" fillId="0" borderId="0" xfId="0" applyNumberFormat="1" applyFont="1"/>
    <xf numFmtId="3" fontId="0" fillId="0" borderId="0" xfId="0" applyNumberFormat="1"/>
    <xf numFmtId="0" fontId="28"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8" fillId="0" borderId="0" xfId="0" applyFont="1" applyFill="1" applyBorder="1" applyAlignment="1">
      <alignment horizontal="left"/>
    </xf>
    <xf numFmtId="165" fontId="41" fillId="0" borderId="0" xfId="1" applyNumberFormat="1" applyFont="1" applyBorder="1" applyAlignment="1">
      <alignment horizontal="left"/>
    </xf>
    <xf numFmtId="0" fontId="24" fillId="0" borderId="0" xfId="0" applyFont="1" applyBorder="1"/>
    <xf numFmtId="1" fontId="9" fillId="0" borderId="0" xfId="0" applyNumberFormat="1" applyFont="1" applyBorder="1" applyAlignment="1">
      <alignment horizontal="right"/>
    </xf>
    <xf numFmtId="0" fontId="15" fillId="0" borderId="0" xfId="0" applyFont="1" applyFill="1" applyBorder="1"/>
    <xf numFmtId="0" fontId="0" fillId="0" borderId="0" xfId="0" applyFill="1" applyBorder="1"/>
    <xf numFmtId="176" fontId="41" fillId="0" borderId="0" xfId="1" applyNumberFormat="1" applyFont="1" applyAlignment="1">
      <alignment horizontal="right"/>
    </xf>
    <xf numFmtId="176" fontId="38" fillId="0" borderId="0" xfId="1" applyNumberFormat="1" applyFont="1" applyAlignment="1">
      <alignment horizontal="right"/>
    </xf>
    <xf numFmtId="3" fontId="15" fillId="0" borderId="3" xfId="0" applyNumberFormat="1" applyFont="1" applyBorder="1"/>
    <xf numFmtId="176" fontId="15" fillId="0" borderId="0" xfId="11" applyNumberFormat="1" applyFont="1" applyBorder="1" applyAlignment="1">
      <alignment horizontal="right"/>
    </xf>
    <xf numFmtId="0" fontId="8" fillId="0" borderId="0" xfId="0" applyFont="1"/>
    <xf numFmtId="0" fontId="8" fillId="0" borderId="0" xfId="0" quotePrefix="1" applyNumberFormat="1" applyFont="1"/>
    <xf numFmtId="0" fontId="36" fillId="0" borderId="0" xfId="0" applyFont="1" applyAlignment="1">
      <alignment horizontal="left" wrapText="1"/>
    </xf>
    <xf numFmtId="177" fontId="41" fillId="0" borderId="0" xfId="11" applyNumberFormat="1" applyFont="1" applyFill="1" applyBorder="1" applyAlignment="1">
      <alignment horizontal="right"/>
    </xf>
    <xf numFmtId="177" fontId="38" fillId="0" borderId="0" xfId="11" applyNumberFormat="1" applyFont="1" applyFill="1" applyBorder="1" applyAlignment="1">
      <alignment horizontal="right"/>
    </xf>
    <xf numFmtId="175" fontId="0" fillId="0" borderId="0" xfId="0" applyNumberFormat="1" applyBorder="1"/>
    <xf numFmtId="176" fontId="0" fillId="0" borderId="0" xfId="0" applyNumberFormat="1"/>
    <xf numFmtId="0" fontId="14" fillId="0" borderId="0" xfId="0" applyFont="1"/>
    <xf numFmtId="0" fontId="30" fillId="0" borderId="0" xfId="0" applyFont="1" applyAlignment="1">
      <alignment horizontal="left" vertical="top" wrapText="1"/>
    </xf>
    <xf numFmtId="0" fontId="30" fillId="0" borderId="0" xfId="0" applyFont="1" applyAlignment="1">
      <alignment vertical="top" wrapText="1"/>
    </xf>
    <xf numFmtId="0" fontId="48" fillId="0" borderId="0" xfId="0" applyFont="1" applyAlignment="1">
      <alignment vertical="top"/>
    </xf>
    <xf numFmtId="0" fontId="48" fillId="0" borderId="0" xfId="0" applyFont="1"/>
    <xf numFmtId="0" fontId="18" fillId="0" borderId="0" xfId="0" applyFont="1" applyAlignment="1">
      <alignment vertical="top" wrapText="1"/>
    </xf>
    <xf numFmtId="0" fontId="30" fillId="0" borderId="0" xfId="0" applyFont="1" applyAlignment="1">
      <alignment horizontal="center" vertical="top" wrapText="1"/>
    </xf>
    <xf numFmtId="0" fontId="38" fillId="0" borderId="0" xfId="0" applyFont="1" applyAlignment="1">
      <alignment horizontal="left" vertical="center" readingOrder="1"/>
    </xf>
    <xf numFmtId="0" fontId="7" fillId="0" borderId="0" xfId="0" applyFont="1"/>
    <xf numFmtId="9" fontId="7" fillId="0" borderId="0" xfId="0" applyNumberFormat="1" applyFont="1"/>
    <xf numFmtId="3" fontId="7" fillId="0" borderId="0" xfId="0" applyNumberFormat="1" applyFont="1"/>
    <xf numFmtId="9" fontId="7" fillId="0" borderId="4" xfId="0" applyNumberFormat="1" applyFont="1" applyBorder="1"/>
    <xf numFmtId="3" fontId="7" fillId="0" borderId="4" xfId="0" applyNumberFormat="1" applyFont="1" applyBorder="1"/>
    <xf numFmtId="0" fontId="7" fillId="0" borderId="4" xfId="0" applyFont="1" applyBorder="1"/>
    <xf numFmtId="0" fontId="7" fillId="0" borderId="5" xfId="0" applyFont="1" applyBorder="1"/>
    <xf numFmtId="0" fontId="7" fillId="0" borderId="9" xfId="0" applyFont="1" applyBorder="1"/>
    <xf numFmtId="0" fontId="17" fillId="0" borderId="9" xfId="0" applyFont="1" applyBorder="1"/>
    <xf numFmtId="0" fontId="17" fillId="0" borderId="4" xfId="0" applyFont="1" applyBorder="1"/>
    <xf numFmtId="0" fontId="6" fillId="0" borderId="4" xfId="0" applyFont="1" applyBorder="1" applyAlignment="1">
      <alignment horizontal="right"/>
    </xf>
    <xf numFmtId="0" fontId="6" fillId="0" borderId="5" xfId="0" applyFont="1" applyBorder="1" applyAlignment="1">
      <alignment horizontal="right"/>
    </xf>
    <xf numFmtId="1" fontId="15" fillId="0" borderId="4" xfId="0" applyNumberFormat="1" applyFont="1" applyBorder="1" applyAlignment="1">
      <alignment horizontal="right"/>
    </xf>
    <xf numFmtId="0" fontId="5" fillId="0" borderId="0" xfId="0" applyFont="1" applyAlignment="1">
      <alignment horizontal="left" indent="1"/>
    </xf>
    <xf numFmtId="178" fontId="17" fillId="0" borderId="0" xfId="0" applyNumberFormat="1" applyFont="1" applyBorder="1" applyAlignment="1">
      <alignment horizontal="right"/>
    </xf>
    <xf numFmtId="178" fontId="15" fillId="0" borderId="0" xfId="0" applyNumberFormat="1" applyFont="1" applyBorder="1" applyAlignment="1">
      <alignment horizontal="right"/>
    </xf>
    <xf numFmtId="178" fontId="15" fillId="0" borderId="0" xfId="0" applyNumberFormat="1" applyFont="1" applyFill="1" applyBorder="1" applyAlignment="1">
      <alignment horizontal="right"/>
    </xf>
    <xf numFmtId="0" fontId="4" fillId="0" borderId="0" xfId="0" applyFont="1" applyAlignment="1">
      <alignment horizontal="left" indent="1"/>
    </xf>
    <xf numFmtId="0" fontId="3" fillId="0" borderId="0" xfId="0" applyFont="1"/>
    <xf numFmtId="0" fontId="0" fillId="2" borderId="0" xfId="0" applyFont="1" applyFill="1" applyBorder="1"/>
    <xf numFmtId="0" fontId="2" fillId="0" borderId="0" xfId="0" applyFont="1"/>
    <xf numFmtId="0" fontId="1" fillId="0" borderId="0" xfId="0" applyFont="1" applyAlignment="1">
      <alignment horizontal="left" vertical="top" wrapText="1"/>
    </xf>
    <xf numFmtId="0" fontId="15" fillId="0" borderId="0" xfId="0" applyFont="1" applyAlignment="1">
      <alignment horizontal="left" vertical="top" wrapText="1"/>
    </xf>
    <xf numFmtId="170" fontId="38" fillId="0" borderId="7" xfId="1" applyNumberFormat="1" applyFont="1" applyFill="1" applyBorder="1" applyAlignment="1">
      <alignment horizontal="center"/>
    </xf>
    <xf numFmtId="170" fontId="38" fillId="0" borderId="8" xfId="1" applyNumberFormat="1" applyFont="1" applyFill="1" applyBorder="1" applyAlignment="1">
      <alignment horizontal="center"/>
    </xf>
    <xf numFmtId="0" fontId="36" fillId="0" borderId="0" xfId="0" applyFont="1" applyAlignment="1">
      <alignment horizontal="left" wrapText="1"/>
    </xf>
    <xf numFmtId="170" fontId="38" fillId="0" borderId="0" xfId="1" applyNumberFormat="1" applyFont="1" applyFill="1" applyBorder="1" applyAlignment="1">
      <alignment horizontal="center"/>
    </xf>
    <xf numFmtId="165" fontId="41" fillId="0" borderId="4" xfId="1" applyNumberFormat="1" applyFont="1" applyBorder="1" applyAlignment="1">
      <alignment horizontal="right" wrapText="1"/>
    </xf>
    <xf numFmtId="165" fontId="41" fillId="0" borderId="5" xfId="1" applyNumberFormat="1" applyFont="1" applyBorder="1" applyAlignment="1">
      <alignment horizontal="right" wrapText="1"/>
    </xf>
    <xf numFmtId="165" fontId="41" fillId="0" borderId="0" xfId="1" applyNumberFormat="1" applyFont="1" applyBorder="1" applyAlignment="1">
      <alignment horizontal="right" wrapText="1"/>
    </xf>
    <xf numFmtId="171" fontId="38" fillId="0" borderId="0" xfId="1" applyNumberFormat="1" applyFont="1" applyFill="1" applyBorder="1" applyAlignment="1">
      <alignment horizontal="center"/>
    </xf>
    <xf numFmtId="165" fontId="41" fillId="0" borderId="4" xfId="1" applyNumberFormat="1" applyFont="1" applyBorder="1" applyAlignment="1">
      <alignment horizontal="center" wrapText="1"/>
    </xf>
    <xf numFmtId="165" fontId="41" fillId="0" borderId="5" xfId="1" applyNumberFormat="1" applyFont="1" applyBorder="1" applyAlignment="1">
      <alignment horizontal="center" wrapText="1"/>
    </xf>
    <xf numFmtId="165" fontId="41" fillId="0" borderId="0" xfId="1" applyNumberFormat="1" applyFont="1" applyBorder="1" applyAlignment="1">
      <alignment horizontal="center" wrapText="1"/>
    </xf>
    <xf numFmtId="170" fontId="32" fillId="0" borderId="7" xfId="1" applyNumberFormat="1" applyFont="1" applyFill="1" applyBorder="1" applyAlignment="1">
      <alignment horizontal="center"/>
    </xf>
    <xf numFmtId="170" fontId="32" fillId="0" borderId="8" xfId="1" applyNumberFormat="1" applyFont="1" applyFill="1" applyBorder="1" applyAlignment="1">
      <alignment horizontal="center"/>
    </xf>
    <xf numFmtId="165" fontId="41" fillId="0" borderId="2" xfId="1" applyNumberFormat="1" applyFont="1" applyBorder="1" applyAlignment="1">
      <alignment horizontal="center" wrapText="1"/>
    </xf>
    <xf numFmtId="170" fontId="41" fillId="0" borderId="1" xfId="4" applyNumberFormat="1" applyFont="1" applyFill="1" applyBorder="1" applyAlignment="1" applyProtection="1">
      <alignment horizontal="center" wrapText="1"/>
    </xf>
    <xf numFmtId="164" fontId="41" fillId="0" borderId="1" xfId="4" applyNumberFormat="1" applyFont="1" applyFill="1" applyBorder="1" applyAlignment="1" applyProtection="1">
      <alignment horizontal="center" wrapText="1"/>
    </xf>
    <xf numFmtId="3" fontId="41" fillId="0" borderId="1" xfId="4" applyNumberFormat="1" applyFont="1" applyFill="1" applyBorder="1" applyAlignment="1" applyProtection="1">
      <alignment horizontal="center" wrapText="1"/>
    </xf>
  </cellXfs>
  <cellStyles count="12">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95250</xdr:rowOff>
    </xdr:from>
    <xdr:to>
      <xdr:col>2</xdr:col>
      <xdr:colOff>381000</xdr:colOff>
      <xdr:row>16</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B54C75FE-1771-4294-A1D6-590ED94E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506D141C-E9A7-46E6-B892-AF2B3BC73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F48FBBCC-68AD-4358-9319-8C6742684C92}"/>
            </a:ext>
          </a:extLst>
        </xdr:cNvPr>
        <xdr:cNvPicPr>
          <a:picLocks noChangeAspect="1"/>
        </xdr:cNvPicPr>
      </xdr:nvPicPr>
      <xdr:blipFill>
        <a:blip xmlns:r="http://schemas.openxmlformats.org/officeDocument/2006/relationships" r:embed="rId2"/>
        <a:stretch>
          <a:fillRect/>
        </a:stretch>
      </xdr:blipFill>
      <xdr:spPr>
        <a:xfrm>
          <a:off x="0" y="1285875"/>
          <a:ext cx="1619224" cy="1419225"/>
        </a:xfrm>
        <a:prstGeom prst="rect">
          <a:avLst/>
        </a:prstGeom>
      </xdr:spPr>
    </xdr:pic>
    <xdr:clientData/>
  </xdr:oneCellAnchor>
  <xdr:twoCellAnchor>
    <xdr:from>
      <xdr:col>4</xdr:col>
      <xdr:colOff>154334</xdr:colOff>
      <xdr:row>48</xdr:row>
      <xdr:rowOff>246647</xdr:rowOff>
    </xdr:from>
    <xdr:to>
      <xdr:col>20</xdr:col>
      <xdr:colOff>87659</xdr:colOff>
      <xdr:row>63</xdr:row>
      <xdr:rowOff>30077</xdr:rowOff>
    </xdr:to>
    <xdr:sp macro="" textlink="">
      <xdr:nvSpPr>
        <xdr:cNvPr id="5" name="TextBox 4">
          <a:extLst>
            <a:ext uri="{FF2B5EF4-FFF2-40B4-BE49-F238E27FC236}">
              <a16:creationId xmlns:a16="http://schemas.microsoft.com/office/drawing/2014/main" id="{2963D5A9-471F-4E74-A33A-339A5DBBD5C7}"/>
            </a:ext>
          </a:extLst>
        </xdr:cNvPr>
        <xdr:cNvSpPr txBox="1"/>
      </xdr:nvSpPr>
      <xdr:spPr>
        <a:xfrm>
          <a:off x="3243155" y="9458683"/>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August 2022 is compared to 2021.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the</a:t>
          </a:r>
          <a:r>
            <a:rPr lang="en-GB" sz="1100" b="0" baseline="0">
              <a:latin typeface="Arial" panose="020B0604020202020204" pitchFamily="34" charset="0"/>
              <a:cs typeface="Arial" panose="020B0604020202020204" pitchFamily="34" charset="0"/>
            </a:rPr>
            <a:t> whole of</a:t>
          </a:r>
          <a:r>
            <a:rPr lang="en-GB" sz="1100" b="0">
              <a:latin typeface="Arial" panose="020B0604020202020204" pitchFamily="34" charset="0"/>
              <a:cs typeface="Arial" panose="020B0604020202020204" pitchFamily="34" charset="0"/>
            </a:rPr>
            <a:t> 2022, the value of landings is up 8 per cent compared to 2021. While the quantity of landings is down 6</a:t>
          </a:r>
          <a:r>
            <a:rPr lang="en-GB" sz="1100" b="0" baseline="0">
              <a:latin typeface="Arial" panose="020B0604020202020204" pitchFamily="34" charset="0"/>
              <a:cs typeface="Arial" panose="020B0604020202020204" pitchFamily="34" charset="0"/>
            </a:rPr>
            <a:t> per cent compared to tonnage landed in between January - August </a:t>
          </a:r>
          <a:r>
            <a:rPr lang="en-GB" sz="1100" b="0">
              <a:latin typeface="Arial" panose="020B0604020202020204" pitchFamily="34" charset="0"/>
              <a:cs typeface="Arial" panose="020B0604020202020204" pitchFamily="34" charset="0"/>
            </a:rPr>
            <a:t>2021.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4</xdr:col>
      <xdr:colOff>0</xdr:colOff>
      <xdr:row>3</xdr:row>
      <xdr:rowOff>0</xdr:rowOff>
    </xdr:from>
    <xdr:to>
      <xdr:col>18</xdr:col>
      <xdr:colOff>390618</xdr:colOff>
      <xdr:row>24</xdr:row>
      <xdr:rowOff>37595</xdr:rowOff>
    </xdr:to>
    <xdr:pic>
      <xdr:nvPicPr>
        <xdr:cNvPr id="8" name="Picture 7">
          <a:extLst>
            <a:ext uri="{FF2B5EF4-FFF2-40B4-BE49-F238E27FC236}">
              <a16:creationId xmlns:a16="http://schemas.microsoft.com/office/drawing/2014/main" id="{E1EB52EE-0D65-4B6F-82CF-41B09C39AF15}"/>
            </a:ext>
          </a:extLst>
        </xdr:cNvPr>
        <xdr:cNvPicPr>
          <a:picLocks noChangeAspect="1"/>
        </xdr:cNvPicPr>
      </xdr:nvPicPr>
      <xdr:blipFill>
        <a:blip xmlns:r="http://schemas.openxmlformats.org/officeDocument/2006/relationships" r:embed="rId3"/>
        <a:stretch>
          <a:fillRect/>
        </a:stretch>
      </xdr:blipFill>
      <xdr:spPr>
        <a:xfrm>
          <a:off x="3088821" y="639536"/>
          <a:ext cx="10133333" cy="4038095"/>
        </a:xfrm>
        <a:prstGeom prst="rect">
          <a:avLst/>
        </a:prstGeom>
      </xdr:spPr>
    </xdr:pic>
    <xdr:clientData/>
  </xdr:twoCellAnchor>
  <xdr:twoCellAnchor editAs="oneCell">
    <xdr:from>
      <xdr:col>4</xdr:col>
      <xdr:colOff>0</xdr:colOff>
      <xdr:row>25</xdr:row>
      <xdr:rowOff>0</xdr:rowOff>
    </xdr:from>
    <xdr:to>
      <xdr:col>18</xdr:col>
      <xdr:colOff>371571</xdr:colOff>
      <xdr:row>46</xdr:row>
      <xdr:rowOff>47119</xdr:rowOff>
    </xdr:to>
    <xdr:pic>
      <xdr:nvPicPr>
        <xdr:cNvPr id="9" name="Picture 8">
          <a:extLst>
            <a:ext uri="{FF2B5EF4-FFF2-40B4-BE49-F238E27FC236}">
              <a16:creationId xmlns:a16="http://schemas.microsoft.com/office/drawing/2014/main" id="{FF2C6CBC-7B79-4958-90B8-5884D5883507}"/>
            </a:ext>
          </a:extLst>
        </xdr:cNvPr>
        <xdr:cNvPicPr>
          <a:picLocks noChangeAspect="1"/>
        </xdr:cNvPicPr>
      </xdr:nvPicPr>
      <xdr:blipFill>
        <a:blip xmlns:r="http://schemas.openxmlformats.org/officeDocument/2006/relationships" r:embed="rId4"/>
        <a:stretch>
          <a:fillRect/>
        </a:stretch>
      </xdr:blipFill>
      <xdr:spPr>
        <a:xfrm>
          <a:off x="3088821" y="4830536"/>
          <a:ext cx="10114286" cy="40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D17BC602-D72E-4A10-B557-3D2601131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629F574F-7398-4EB7-8536-68A0FD73CD32}"/>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August 2022 is compared to activity in August 2021.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increased in August 2022 compared to 2021, up 15 per cent. The value of landings in August 2022 (£83.5m) decreased compared 2021, down by 3 per cent.</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August 2022 comprised mostly of Pelagic species (57 per cent) (T6). This was driven by higher landings of Herring which are typically caught more in the summer months due with vessels targetting the North Sea and Irish Sea stocks. Shellfish species comprised the majority of the value landed (43 per cent), this is because shellfish species typically fetch a higher price. Demersal also contributed to a high proportion of the total landings in August 2022 (35 per cent) continuing to be driven by landings of Haddock. However, when compared to August 2021 both quantity and the value of Demersal landings were down 9 per cent (T6).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into UK ports (by UK and foreign vessels) in August 2022 showed no change compared to 2021 with landings into Peterhead making up almost a third of total landings into UK ports in August. However, the value landed is down 8 per cent compared to 2021 (T5). </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xdr:row>
      <xdr:rowOff>0</xdr:rowOff>
    </xdr:from>
    <xdr:to>
      <xdr:col>18</xdr:col>
      <xdr:colOff>559642</xdr:colOff>
      <xdr:row>23</xdr:row>
      <xdr:rowOff>85214</xdr:rowOff>
    </xdr:to>
    <xdr:pic>
      <xdr:nvPicPr>
        <xdr:cNvPr id="3" name="Picture 2">
          <a:extLst>
            <a:ext uri="{FF2B5EF4-FFF2-40B4-BE49-F238E27FC236}">
              <a16:creationId xmlns:a16="http://schemas.microsoft.com/office/drawing/2014/main" id="{61FD0A6B-2121-402D-BBE0-16FFB31630DC}"/>
            </a:ext>
          </a:extLst>
        </xdr:cNvPr>
        <xdr:cNvPicPr>
          <a:picLocks noChangeAspect="1"/>
        </xdr:cNvPicPr>
      </xdr:nvPicPr>
      <xdr:blipFill>
        <a:blip xmlns:r="http://schemas.openxmlformats.org/officeDocument/2006/relationships" r:embed="rId3"/>
        <a:stretch>
          <a:fillRect/>
        </a:stretch>
      </xdr:blipFill>
      <xdr:spPr>
        <a:xfrm>
          <a:off x="2455333" y="444500"/>
          <a:ext cx="10190476" cy="4085714"/>
        </a:xfrm>
        <a:prstGeom prst="rect">
          <a:avLst/>
        </a:prstGeom>
      </xdr:spPr>
    </xdr:pic>
    <xdr:clientData/>
  </xdr:twoCellAnchor>
  <xdr:twoCellAnchor editAs="oneCell">
    <xdr:from>
      <xdr:col>4</xdr:col>
      <xdr:colOff>52917</xdr:colOff>
      <xdr:row>23</xdr:row>
      <xdr:rowOff>169334</xdr:rowOff>
    </xdr:from>
    <xdr:to>
      <xdr:col>18</xdr:col>
      <xdr:colOff>488750</xdr:colOff>
      <xdr:row>45</xdr:row>
      <xdr:rowOff>54524</xdr:rowOff>
    </xdr:to>
    <xdr:pic>
      <xdr:nvPicPr>
        <xdr:cNvPr id="4" name="Picture 3">
          <a:extLst>
            <a:ext uri="{FF2B5EF4-FFF2-40B4-BE49-F238E27FC236}">
              <a16:creationId xmlns:a16="http://schemas.microsoft.com/office/drawing/2014/main" id="{82E66201-5238-4BF4-9F53-BF7BBB0AD06B}"/>
            </a:ext>
          </a:extLst>
        </xdr:cNvPr>
        <xdr:cNvPicPr>
          <a:picLocks noChangeAspect="1"/>
        </xdr:cNvPicPr>
      </xdr:nvPicPr>
      <xdr:blipFill>
        <a:blip xmlns:r="http://schemas.openxmlformats.org/officeDocument/2006/relationships" r:embed="rId4"/>
        <a:stretch>
          <a:fillRect/>
        </a:stretch>
      </xdr:blipFill>
      <xdr:spPr>
        <a:xfrm>
          <a:off x="2508250" y="4614334"/>
          <a:ext cx="10066667" cy="40761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E5" sqref="E5"/>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206</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210</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66"/>
      <c r="R7" s="11"/>
      <c r="S7" s="11"/>
      <c r="T7" s="11"/>
      <c r="U7" s="11"/>
    </row>
    <row r="8" spans="4:21" ht="15.75" customHeight="1" x14ac:dyDescent="0.2">
      <c r="E8" s="207" t="s">
        <v>197</v>
      </c>
      <c r="F8" s="248" t="s">
        <v>198</v>
      </c>
      <c r="G8" s="248"/>
      <c r="H8" s="248"/>
      <c r="I8" s="248"/>
      <c r="J8" s="248"/>
      <c r="K8" s="248"/>
      <c r="L8" s="248"/>
      <c r="M8" s="248"/>
      <c r="R8" s="11"/>
      <c r="S8" s="11"/>
      <c r="T8" s="11"/>
      <c r="U8" s="11"/>
    </row>
    <row r="9" spans="4:21" x14ac:dyDescent="0.2">
      <c r="E9" s="207" t="s">
        <v>199</v>
      </c>
      <c r="F9" s="248" t="s">
        <v>200</v>
      </c>
      <c r="G9" s="248"/>
      <c r="H9" s="248"/>
      <c r="I9" s="248"/>
      <c r="J9" s="248"/>
      <c r="K9" s="248"/>
      <c r="L9" s="248"/>
      <c r="M9" s="248"/>
      <c r="R9" s="11"/>
      <c r="S9" s="11"/>
      <c r="T9" s="11"/>
      <c r="U9" s="11"/>
    </row>
    <row r="10" spans="4:21" x14ac:dyDescent="0.2">
      <c r="D10" s="206"/>
      <c r="E10" s="207" t="s">
        <v>208</v>
      </c>
      <c r="F10" s="268" t="s">
        <v>207</v>
      </c>
      <c r="R10" s="11"/>
      <c r="T10" s="11"/>
      <c r="U10" s="11"/>
    </row>
    <row r="11" spans="4:21" x14ac:dyDescent="0.2">
      <c r="D11" s="206"/>
      <c r="E11" s="208" t="s">
        <v>0</v>
      </c>
      <c r="F11" s="1" t="s">
        <v>156</v>
      </c>
      <c r="R11" s="11"/>
      <c r="S11" s="11"/>
      <c r="T11" s="11"/>
      <c r="U11" s="11"/>
    </row>
    <row r="12" spans="4:21" x14ac:dyDescent="0.2">
      <c r="D12" s="206"/>
      <c r="E12" s="207" t="s">
        <v>115</v>
      </c>
      <c r="F12" s="1" t="s">
        <v>157</v>
      </c>
      <c r="R12" s="11"/>
      <c r="S12" s="11"/>
      <c r="T12" s="11"/>
      <c r="U12" s="11"/>
    </row>
    <row r="13" spans="4:21" x14ac:dyDescent="0.2">
      <c r="D13" s="206"/>
      <c r="E13" s="207" t="s">
        <v>116</v>
      </c>
      <c r="F13" s="1" t="s">
        <v>158</v>
      </c>
      <c r="R13" s="11"/>
      <c r="S13" s="11"/>
      <c r="T13" s="11"/>
    </row>
    <row r="14" spans="4:21" x14ac:dyDescent="0.2">
      <c r="D14" s="206"/>
      <c r="E14" s="208" t="s">
        <v>1</v>
      </c>
      <c r="F14" s="1" t="s">
        <v>159</v>
      </c>
    </row>
    <row r="15" spans="4:21" x14ac:dyDescent="0.2">
      <c r="D15" s="206"/>
      <c r="E15" s="208" t="s">
        <v>2</v>
      </c>
      <c r="F15" s="1" t="s">
        <v>160</v>
      </c>
    </row>
    <row r="16" spans="4:21" x14ac:dyDescent="0.2">
      <c r="D16" s="206"/>
      <c r="E16" s="208" t="s">
        <v>39</v>
      </c>
      <c r="F16" s="1" t="s">
        <v>161</v>
      </c>
    </row>
    <row r="17" spans="4:18" x14ac:dyDescent="0.2">
      <c r="D17" s="206"/>
      <c r="E17" s="209" t="s">
        <v>42</v>
      </c>
      <c r="F17" s="1" t="s">
        <v>162</v>
      </c>
    </row>
    <row r="18" spans="4:18" x14ac:dyDescent="0.2">
      <c r="D18" s="206"/>
      <c r="E18" s="209" t="s">
        <v>117</v>
      </c>
      <c r="F18" s="1" t="s">
        <v>163</v>
      </c>
    </row>
    <row r="19" spans="4:18" x14ac:dyDescent="0.2">
      <c r="D19" s="206"/>
      <c r="E19" s="209" t="s">
        <v>124</v>
      </c>
      <c r="F19" s="44" t="s">
        <v>164</v>
      </c>
    </row>
    <row r="20" spans="4:18" x14ac:dyDescent="0.2">
      <c r="E20" s="207" t="s">
        <v>165</v>
      </c>
      <c r="F20" s="248" t="s">
        <v>203</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x14ac:dyDescent="0.2">
      <c r="E24" s="269" t="s">
        <v>209</v>
      </c>
      <c r="F24" s="270"/>
      <c r="G24" s="270"/>
      <c r="H24" s="270"/>
      <c r="I24" s="270"/>
      <c r="J24" s="270"/>
      <c r="K24" s="270"/>
      <c r="L24" s="270"/>
      <c r="M24" s="270"/>
      <c r="N24" s="270"/>
      <c r="O24" s="270"/>
      <c r="P24" s="270"/>
      <c r="Q24" s="270"/>
      <c r="R24" s="270"/>
    </row>
    <row r="25" spans="4:18" x14ac:dyDescent="0.2">
      <c r="E25" s="270"/>
      <c r="F25" s="270"/>
      <c r="G25" s="270"/>
      <c r="H25" s="270"/>
      <c r="I25" s="270"/>
      <c r="J25" s="270"/>
      <c r="K25" s="270"/>
      <c r="L25" s="270"/>
      <c r="M25" s="270"/>
      <c r="N25" s="270"/>
      <c r="O25" s="270"/>
      <c r="P25" s="270"/>
      <c r="Q25" s="270"/>
      <c r="R25" s="270"/>
    </row>
    <row r="26" spans="4:18" x14ac:dyDescent="0.2">
      <c r="E26" s="270"/>
      <c r="F26" s="270"/>
      <c r="G26" s="270"/>
      <c r="H26" s="270"/>
      <c r="I26" s="270"/>
      <c r="J26" s="270"/>
      <c r="K26" s="270"/>
      <c r="L26" s="270"/>
      <c r="M26" s="270"/>
      <c r="N26" s="270"/>
      <c r="O26" s="270"/>
      <c r="P26" s="270"/>
      <c r="Q26" s="270"/>
      <c r="R26" s="270"/>
    </row>
    <row r="27" spans="4:18" x14ac:dyDescent="0.2">
      <c r="E27" s="270"/>
      <c r="F27" s="270"/>
      <c r="G27" s="270"/>
      <c r="H27" s="270"/>
      <c r="I27" s="270"/>
      <c r="J27" s="270"/>
      <c r="K27" s="270"/>
      <c r="L27" s="270"/>
      <c r="M27" s="270"/>
      <c r="N27" s="270"/>
      <c r="O27" s="270"/>
      <c r="P27" s="270"/>
      <c r="Q27" s="270"/>
      <c r="R27" s="270"/>
    </row>
    <row r="28" spans="4:18" x14ac:dyDescent="0.2">
      <c r="E28" s="270"/>
      <c r="F28" s="270"/>
      <c r="G28" s="270"/>
      <c r="H28" s="270"/>
      <c r="I28" s="270"/>
      <c r="J28" s="270"/>
      <c r="K28" s="270"/>
      <c r="L28" s="270"/>
      <c r="M28" s="270"/>
      <c r="N28" s="270"/>
      <c r="O28" s="270"/>
      <c r="P28" s="270"/>
      <c r="Q28" s="270"/>
      <c r="R28" s="270"/>
    </row>
    <row r="29" spans="4:18" x14ac:dyDescent="0.2">
      <c r="E29" s="270"/>
      <c r="F29" s="270"/>
      <c r="G29" s="270"/>
      <c r="H29" s="270"/>
      <c r="I29" s="270"/>
      <c r="J29" s="270"/>
      <c r="K29" s="270"/>
      <c r="L29" s="270"/>
      <c r="M29" s="270"/>
      <c r="N29" s="270"/>
      <c r="O29" s="270"/>
      <c r="P29" s="270"/>
      <c r="Q29" s="270"/>
      <c r="R29" s="270"/>
    </row>
    <row r="30" spans="4:18" x14ac:dyDescent="0.2">
      <c r="E30" s="270"/>
      <c r="F30" s="270"/>
      <c r="G30" s="270"/>
      <c r="H30" s="270"/>
      <c r="I30" s="270"/>
      <c r="J30" s="270"/>
      <c r="K30" s="270"/>
      <c r="L30" s="270"/>
      <c r="M30" s="270"/>
      <c r="N30" s="270"/>
      <c r="O30" s="270"/>
      <c r="P30" s="270"/>
      <c r="Q30" s="270"/>
      <c r="R30" s="270"/>
    </row>
    <row r="31" spans="4:18" x14ac:dyDescent="0.2">
      <c r="E31" s="270"/>
      <c r="F31" s="270"/>
      <c r="G31" s="270"/>
      <c r="H31" s="270"/>
      <c r="I31" s="270"/>
      <c r="J31" s="270"/>
      <c r="K31" s="270"/>
      <c r="L31" s="270"/>
      <c r="M31" s="270"/>
      <c r="N31" s="270"/>
      <c r="O31" s="270"/>
      <c r="P31" s="270"/>
      <c r="Q31" s="270"/>
      <c r="R31" s="270"/>
    </row>
    <row r="32" spans="4:18" x14ac:dyDescent="0.2">
      <c r="E32" s="270"/>
      <c r="F32" s="270"/>
      <c r="G32" s="270"/>
      <c r="H32" s="270"/>
      <c r="I32" s="270"/>
      <c r="J32" s="270"/>
      <c r="K32" s="270"/>
      <c r="L32" s="270"/>
      <c r="M32" s="270"/>
      <c r="N32" s="270"/>
      <c r="O32" s="270"/>
      <c r="P32" s="270"/>
      <c r="Q32" s="270"/>
      <c r="R32" s="270"/>
    </row>
    <row r="33" spans="5:18" x14ac:dyDescent="0.2">
      <c r="E33" s="270"/>
      <c r="F33" s="270"/>
      <c r="G33" s="270"/>
      <c r="H33" s="270"/>
      <c r="I33" s="270"/>
      <c r="J33" s="270"/>
      <c r="K33" s="270"/>
      <c r="L33" s="270"/>
      <c r="M33" s="270"/>
      <c r="N33" s="270"/>
      <c r="O33" s="270"/>
      <c r="P33" s="270"/>
      <c r="Q33" s="270"/>
      <c r="R33" s="270"/>
    </row>
    <row r="34" spans="5:18" x14ac:dyDescent="0.2">
      <c r="E34" s="270"/>
      <c r="F34" s="270"/>
      <c r="G34" s="270"/>
      <c r="H34" s="270"/>
      <c r="I34" s="270"/>
      <c r="J34" s="270"/>
      <c r="K34" s="270"/>
      <c r="L34" s="270"/>
      <c r="M34" s="270"/>
      <c r="N34" s="270"/>
      <c r="O34" s="270"/>
      <c r="P34" s="270"/>
      <c r="Q34" s="270"/>
      <c r="R34" s="270"/>
    </row>
    <row r="35" spans="5:18" x14ac:dyDescent="0.2">
      <c r="E35" s="270"/>
      <c r="F35" s="270"/>
      <c r="G35" s="270"/>
      <c r="H35" s="270"/>
      <c r="I35" s="270"/>
      <c r="J35" s="270"/>
      <c r="K35" s="270"/>
      <c r="L35" s="270"/>
      <c r="M35" s="270"/>
      <c r="N35" s="270"/>
      <c r="O35" s="270"/>
      <c r="P35" s="270"/>
      <c r="Q35" s="270"/>
      <c r="R35" s="270"/>
    </row>
    <row r="36" spans="5:18" x14ac:dyDescent="0.2">
      <c r="E36" s="270"/>
      <c r="F36" s="270"/>
      <c r="G36" s="270"/>
      <c r="H36" s="270"/>
      <c r="I36" s="270"/>
      <c r="J36" s="270"/>
      <c r="K36" s="270"/>
      <c r="L36" s="270"/>
      <c r="M36" s="270"/>
      <c r="N36" s="270"/>
      <c r="O36" s="270"/>
      <c r="P36" s="270"/>
      <c r="Q36" s="270"/>
      <c r="R36" s="270"/>
    </row>
    <row r="37" spans="5:18" x14ac:dyDescent="0.2">
      <c r="E37" s="270"/>
      <c r="F37" s="270"/>
      <c r="G37" s="270"/>
      <c r="H37" s="270"/>
      <c r="I37" s="270"/>
      <c r="J37" s="270"/>
      <c r="K37" s="270"/>
      <c r="L37" s="270"/>
      <c r="M37" s="270"/>
      <c r="N37" s="270"/>
      <c r="O37" s="270"/>
      <c r="P37" s="270"/>
      <c r="Q37" s="270"/>
      <c r="R37" s="270"/>
    </row>
    <row r="38" spans="5:18" x14ac:dyDescent="0.2">
      <c r="E38" s="270"/>
      <c r="F38" s="270"/>
      <c r="G38" s="270"/>
      <c r="H38" s="270"/>
      <c r="I38" s="270"/>
      <c r="J38" s="270"/>
      <c r="K38" s="270"/>
      <c r="L38" s="270"/>
      <c r="M38" s="270"/>
      <c r="N38" s="270"/>
      <c r="O38" s="270"/>
      <c r="P38" s="270"/>
      <c r="Q38" s="270"/>
      <c r="R38" s="270"/>
    </row>
    <row r="39" spans="5:18" x14ac:dyDescent="0.2">
      <c r="E39" s="270"/>
      <c r="F39" s="270"/>
      <c r="G39" s="270"/>
      <c r="H39" s="270"/>
      <c r="I39" s="270"/>
      <c r="J39" s="270"/>
      <c r="K39" s="270"/>
      <c r="L39" s="270"/>
      <c r="M39" s="270"/>
      <c r="N39" s="270"/>
      <c r="O39" s="270"/>
      <c r="P39" s="270"/>
      <c r="Q39" s="270"/>
      <c r="R39" s="270"/>
    </row>
    <row r="40" spans="5:18" x14ac:dyDescent="0.2">
      <c r="E40" s="270"/>
      <c r="F40" s="270"/>
      <c r="G40" s="270"/>
      <c r="H40" s="270"/>
      <c r="I40" s="270"/>
      <c r="J40" s="270"/>
      <c r="K40" s="270"/>
      <c r="L40" s="270"/>
      <c r="M40" s="270"/>
      <c r="N40" s="270"/>
      <c r="O40" s="270"/>
      <c r="P40" s="270"/>
      <c r="Q40" s="270"/>
      <c r="R40" s="270"/>
    </row>
    <row r="41" spans="5:18" ht="49.5" customHeight="1" x14ac:dyDescent="0.2">
      <c r="E41" s="270"/>
      <c r="F41" s="270"/>
      <c r="G41" s="270"/>
      <c r="H41" s="270"/>
      <c r="I41" s="270"/>
      <c r="J41" s="270"/>
      <c r="K41" s="270"/>
      <c r="L41" s="270"/>
      <c r="M41" s="270"/>
      <c r="N41" s="270"/>
      <c r="O41" s="270"/>
      <c r="P41" s="270"/>
      <c r="Q41" s="270"/>
      <c r="R41" s="270"/>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20" location="'Table 8'!A1" display="Table 8" xr:uid="{942A84D4-B683-478C-A7D2-2E3148378E96}"/>
    <hyperlink ref="E10" location="'Highlights - August'!A1" display="Highlights - July" xr:uid="{094B814E-2E68-4A0C-8B82-A39D13786127}"/>
    <hyperlink ref="E8" location="'Highlights - Time Series'!A1" display="Highlights - Time Series" xr:uid="{E26AFF52-1025-4768-9BD7-F4D2B3F72C59}"/>
    <hyperlink ref="E9" location="'Highlights - Time Series Data'!A1" display="Highlights - Time Series Data" xr:uid="{0D7EF3A3-6706-4B05-96A8-6B13F70F3AA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J17" sqref="J17"/>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152</v>
      </c>
      <c r="B1" s="36"/>
      <c r="C1" s="36"/>
      <c r="D1" s="37"/>
      <c r="E1" s="36"/>
      <c r="G1" s="36"/>
      <c r="H1" s="36"/>
      <c r="I1" s="37"/>
    </row>
    <row r="2" spans="1:11" x14ac:dyDescent="0.25">
      <c r="A2" s="12"/>
      <c r="B2" s="30"/>
      <c r="C2" s="30"/>
      <c r="D2" s="30"/>
      <c r="E2" s="30"/>
      <c r="F2" s="30"/>
      <c r="G2" s="30"/>
      <c r="H2" s="30"/>
      <c r="I2" s="30"/>
    </row>
    <row r="3" spans="1:11" ht="15.75" thickBot="1" x14ac:dyDescent="0.3">
      <c r="A3" s="31"/>
      <c r="B3" s="43"/>
      <c r="C3" s="43"/>
      <c r="D3" s="43"/>
      <c r="E3" s="43"/>
      <c r="F3" s="35"/>
      <c r="G3" s="128"/>
      <c r="H3" s="35"/>
      <c r="I3" s="35"/>
      <c r="J3" s="35"/>
    </row>
    <row r="4" spans="1:11" x14ac:dyDescent="0.25">
      <c r="A4" s="30"/>
      <c r="B4" s="74"/>
      <c r="C4" s="274">
        <v>44774</v>
      </c>
      <c r="D4" s="274"/>
      <c r="E4" s="274"/>
      <c r="F4" s="90"/>
      <c r="G4" s="278"/>
      <c r="H4" s="278"/>
      <c r="I4" s="278"/>
      <c r="J4" s="42"/>
    </row>
    <row r="5" spans="1:11" x14ac:dyDescent="0.25">
      <c r="A5" s="30"/>
      <c r="B5" s="76"/>
      <c r="C5" s="279" t="s">
        <v>125</v>
      </c>
      <c r="D5" s="87" t="s">
        <v>56</v>
      </c>
      <c r="E5" s="88" t="s">
        <v>57</v>
      </c>
      <c r="F5" s="89"/>
      <c r="G5" s="281"/>
      <c r="H5" s="129"/>
      <c r="I5" s="130"/>
    </row>
    <row r="6" spans="1:11" x14ac:dyDescent="0.25">
      <c r="A6" s="30"/>
      <c r="B6" s="79"/>
      <c r="C6" s="280"/>
      <c r="D6" s="137" t="s">
        <v>166</v>
      </c>
      <c r="E6" s="80" t="s">
        <v>58</v>
      </c>
      <c r="F6" s="79"/>
      <c r="G6" s="281"/>
      <c r="H6" s="46"/>
      <c r="I6" s="45"/>
      <c r="J6" s="45"/>
    </row>
    <row r="7" spans="1:11" x14ac:dyDescent="0.25">
      <c r="A7" s="30"/>
      <c r="B7" s="81" t="s">
        <v>59</v>
      </c>
      <c r="C7" s="162">
        <v>0</v>
      </c>
      <c r="D7" s="162">
        <v>0</v>
      </c>
      <c r="E7" s="200" t="str">
        <f>IF(D7&lt;1,"",IFERROR((D7/C7)*1000,""))</f>
        <v/>
      </c>
      <c r="F7" s="50"/>
      <c r="G7" s="220"/>
      <c r="H7" s="223"/>
      <c r="I7" s="117"/>
      <c r="J7" s="117"/>
      <c r="K7" s="135"/>
    </row>
    <row r="8" spans="1:11" x14ac:dyDescent="0.25">
      <c r="A8" s="30"/>
      <c r="B8" s="81" t="s">
        <v>60</v>
      </c>
      <c r="C8" s="162">
        <v>0</v>
      </c>
      <c r="D8" s="162">
        <v>0</v>
      </c>
      <c r="E8" s="143" t="str">
        <f t="shared" ref="E8:E55" si="0">IF(D8&lt;1,"",IFERROR((D8/C8)*1000,""))</f>
        <v/>
      </c>
      <c r="F8" s="50"/>
      <c r="G8" s="47"/>
      <c r="H8" s="222"/>
      <c r="I8" s="104"/>
      <c r="J8" s="104"/>
      <c r="K8" s="135"/>
    </row>
    <row r="9" spans="1:11" x14ac:dyDescent="0.25">
      <c r="A9" s="30"/>
      <c r="B9" s="81" t="s">
        <v>61</v>
      </c>
      <c r="C9" s="162">
        <v>5.11E-2</v>
      </c>
      <c r="D9" s="162">
        <v>0.52827999999999997</v>
      </c>
      <c r="E9" s="143" t="str">
        <f t="shared" si="0"/>
        <v/>
      </c>
      <c r="F9" s="50"/>
      <c r="G9" s="47"/>
      <c r="H9" s="222"/>
      <c r="I9" s="104"/>
      <c r="J9" s="104"/>
      <c r="K9" s="135"/>
    </row>
    <row r="10" spans="1:11" x14ac:dyDescent="0.25">
      <c r="A10" s="30"/>
      <c r="B10" s="81" t="s">
        <v>62</v>
      </c>
      <c r="C10" s="162">
        <v>15.8588</v>
      </c>
      <c r="D10" s="162">
        <v>0</v>
      </c>
      <c r="E10" s="200" t="str">
        <f t="shared" si="0"/>
        <v/>
      </c>
      <c r="F10" s="50"/>
      <c r="G10" s="47"/>
      <c r="H10" s="222"/>
      <c r="I10" s="104"/>
      <c r="J10" s="104"/>
      <c r="K10" s="135"/>
    </row>
    <row r="11" spans="1:11" x14ac:dyDescent="0.25">
      <c r="A11" s="30"/>
      <c r="B11" s="81" t="s">
        <v>63</v>
      </c>
      <c r="C11" s="162">
        <v>0.56000000000000005</v>
      </c>
      <c r="D11" s="162">
        <v>0.23849999999999999</v>
      </c>
      <c r="E11" s="200" t="str">
        <f t="shared" si="0"/>
        <v/>
      </c>
      <c r="F11" s="50"/>
      <c r="G11" s="47"/>
      <c r="H11" s="222"/>
      <c r="I11" s="104"/>
      <c r="J11" s="104"/>
      <c r="K11" s="135"/>
    </row>
    <row r="12" spans="1:11" x14ac:dyDescent="0.25">
      <c r="A12" s="30"/>
      <c r="B12" s="81" t="s">
        <v>64</v>
      </c>
      <c r="C12" s="162">
        <v>0.04</v>
      </c>
      <c r="D12" s="162">
        <v>0</v>
      </c>
      <c r="E12" s="200" t="str">
        <f t="shared" si="0"/>
        <v/>
      </c>
      <c r="F12" s="50"/>
      <c r="G12" s="47"/>
      <c r="H12" s="222"/>
      <c r="I12" s="104"/>
      <c r="J12" s="104"/>
      <c r="K12" s="135"/>
    </row>
    <row r="13" spans="1:11" x14ac:dyDescent="0.25">
      <c r="A13" s="30"/>
      <c r="B13" s="81" t="s">
        <v>65</v>
      </c>
      <c r="C13" s="162">
        <v>23.778500000000001</v>
      </c>
      <c r="D13" s="162">
        <v>30.093810440539489</v>
      </c>
      <c r="E13" s="200">
        <f t="shared" si="0"/>
        <v>1265.5891011013935</v>
      </c>
      <c r="F13" s="50"/>
      <c r="G13" s="47"/>
      <c r="H13" s="222"/>
      <c r="I13" s="104"/>
      <c r="J13" s="104"/>
      <c r="K13" s="135"/>
    </row>
    <row r="14" spans="1:11" x14ac:dyDescent="0.25">
      <c r="A14" s="30"/>
      <c r="B14" s="81" t="s">
        <v>66</v>
      </c>
      <c r="C14" s="162">
        <v>48.579700000000003</v>
      </c>
      <c r="D14" s="162">
        <v>120.394127664172</v>
      </c>
      <c r="E14" s="200">
        <f t="shared" si="0"/>
        <v>2478.2805917733535</v>
      </c>
      <c r="F14" s="50"/>
      <c r="G14" s="47"/>
      <c r="H14" s="222"/>
      <c r="I14" s="104"/>
      <c r="J14" s="104"/>
      <c r="K14" s="135"/>
    </row>
    <row r="15" spans="1:11" x14ac:dyDescent="0.25">
      <c r="A15" s="30"/>
      <c r="B15" s="81" t="s">
        <v>67</v>
      </c>
      <c r="C15" s="162">
        <v>0.41170000000000001</v>
      </c>
      <c r="D15" s="162">
        <v>0</v>
      </c>
      <c r="E15" s="200" t="str">
        <f t="shared" si="0"/>
        <v/>
      </c>
      <c r="F15" s="50"/>
      <c r="G15" s="47"/>
      <c r="H15" s="222"/>
      <c r="I15" s="104"/>
      <c r="J15" s="104"/>
      <c r="K15" s="135"/>
    </row>
    <row r="16" spans="1:11" x14ac:dyDescent="0.25">
      <c r="A16" s="30"/>
      <c r="B16" s="81" t="s">
        <v>68</v>
      </c>
      <c r="C16" s="162">
        <v>0.38319999999999999</v>
      </c>
      <c r="D16" s="162">
        <v>0.90090000000000003</v>
      </c>
      <c r="E16" s="200" t="str">
        <f t="shared" si="0"/>
        <v/>
      </c>
      <c r="F16" s="50"/>
      <c r="G16" s="47"/>
      <c r="H16" s="222"/>
      <c r="I16" s="104"/>
      <c r="J16" s="104"/>
      <c r="K16" s="135"/>
    </row>
    <row r="17" spans="1:11" x14ac:dyDescent="0.25">
      <c r="A17" s="30"/>
      <c r="B17" s="81" t="s">
        <v>69</v>
      </c>
      <c r="C17" s="162">
        <v>24.382400000000001</v>
      </c>
      <c r="D17" s="162">
        <v>25.179894383709922</v>
      </c>
      <c r="E17" s="200">
        <f t="shared" si="0"/>
        <v>1032.7077885569067</v>
      </c>
      <c r="F17" s="50"/>
      <c r="G17" s="47"/>
      <c r="H17" s="222"/>
      <c r="I17" s="104"/>
      <c r="J17" s="104"/>
      <c r="K17" s="135"/>
    </row>
    <row r="18" spans="1:11" x14ac:dyDescent="0.25">
      <c r="A18" s="30"/>
      <c r="B18" s="81" t="s">
        <v>70</v>
      </c>
      <c r="C18" s="162">
        <v>2.4285000000000001</v>
      </c>
      <c r="D18" s="162">
        <v>0.55659999999999998</v>
      </c>
      <c r="E18" s="200" t="str">
        <f t="shared" si="0"/>
        <v/>
      </c>
      <c r="F18" s="50"/>
      <c r="G18" s="47"/>
      <c r="H18" s="222"/>
      <c r="I18" s="104"/>
      <c r="J18" s="104"/>
      <c r="K18" s="135"/>
    </row>
    <row r="19" spans="1:11" x14ac:dyDescent="0.25">
      <c r="A19" s="30"/>
      <c r="B19" s="81" t="s">
        <v>71</v>
      </c>
      <c r="C19" s="162">
        <v>26.103400000000001</v>
      </c>
      <c r="D19" s="162">
        <v>78.237392854310357</v>
      </c>
      <c r="E19" s="200">
        <f t="shared" si="0"/>
        <v>2997.210817529914</v>
      </c>
      <c r="F19" s="50"/>
      <c r="G19" s="47"/>
      <c r="H19" s="222"/>
      <c r="I19" s="104"/>
      <c r="J19" s="104"/>
      <c r="K19" s="135"/>
    </row>
    <row r="20" spans="1:11" x14ac:dyDescent="0.25">
      <c r="A20" s="30"/>
      <c r="B20" s="81" t="s">
        <v>72</v>
      </c>
      <c r="C20" s="162">
        <v>0</v>
      </c>
      <c r="D20" s="162">
        <v>0</v>
      </c>
      <c r="E20" s="200" t="str">
        <f t="shared" si="0"/>
        <v/>
      </c>
      <c r="F20" s="50"/>
      <c r="G20" s="47"/>
      <c r="H20" s="222"/>
      <c r="I20" s="104"/>
      <c r="J20" s="104"/>
      <c r="K20" s="135"/>
    </row>
    <row r="21" spans="1:11" x14ac:dyDescent="0.25">
      <c r="A21" s="30"/>
      <c r="B21" s="81" t="s">
        <v>73</v>
      </c>
      <c r="C21" s="162">
        <v>0.1741</v>
      </c>
      <c r="D21" s="162">
        <v>0.63749999999999996</v>
      </c>
      <c r="E21" s="200" t="str">
        <f t="shared" si="0"/>
        <v/>
      </c>
      <c r="F21" s="50"/>
      <c r="G21" s="47"/>
      <c r="H21" s="222"/>
      <c r="I21" s="104"/>
      <c r="J21" s="104"/>
      <c r="K21" s="135"/>
    </row>
    <row r="22" spans="1:11" x14ac:dyDescent="0.25">
      <c r="A22" s="30"/>
      <c r="B22" s="81" t="s">
        <v>74</v>
      </c>
      <c r="C22" s="162">
        <v>3.5005999999999999</v>
      </c>
      <c r="D22" s="162">
        <v>0</v>
      </c>
      <c r="E22" s="200" t="str">
        <f t="shared" si="0"/>
        <v/>
      </c>
      <c r="F22" s="50"/>
      <c r="G22" s="47"/>
      <c r="H22" s="222"/>
      <c r="I22" s="104"/>
      <c r="J22" s="104"/>
      <c r="K22" s="135"/>
    </row>
    <row r="23" spans="1:11" x14ac:dyDescent="0.25">
      <c r="A23" s="30"/>
      <c r="B23" s="81" t="s">
        <v>75</v>
      </c>
      <c r="C23" s="162">
        <v>189.30629999999999</v>
      </c>
      <c r="D23" s="162">
        <v>254.5624186971757</v>
      </c>
      <c r="E23" s="200">
        <f t="shared" si="0"/>
        <v>1344.7118172885725</v>
      </c>
      <c r="F23" s="50"/>
      <c r="G23" s="47"/>
      <c r="H23" s="222"/>
      <c r="I23" s="104"/>
      <c r="J23" s="104"/>
      <c r="K23" s="135"/>
    </row>
    <row r="24" spans="1:11" x14ac:dyDescent="0.25">
      <c r="A24" s="30"/>
      <c r="B24" s="81" t="s">
        <v>76</v>
      </c>
      <c r="C24" s="162">
        <v>0</v>
      </c>
      <c r="D24" s="162">
        <v>0</v>
      </c>
      <c r="E24" s="200" t="str">
        <f t="shared" si="0"/>
        <v/>
      </c>
      <c r="F24" s="50"/>
      <c r="G24" s="47"/>
      <c r="H24" s="222"/>
      <c r="I24" s="104"/>
      <c r="J24" s="104"/>
      <c r="K24" s="135"/>
    </row>
    <row r="25" spans="1:11" x14ac:dyDescent="0.25">
      <c r="A25" s="30"/>
      <c r="B25" s="81" t="s">
        <v>77</v>
      </c>
      <c r="C25" s="162">
        <v>6.0465999999999998</v>
      </c>
      <c r="D25" s="162">
        <v>0</v>
      </c>
      <c r="E25" s="200" t="str">
        <f t="shared" si="0"/>
        <v/>
      </c>
      <c r="F25" s="50"/>
      <c r="G25" s="47"/>
      <c r="H25" s="222"/>
      <c r="I25" s="104"/>
      <c r="J25" s="104"/>
      <c r="K25" s="135"/>
    </row>
    <row r="26" spans="1:11" x14ac:dyDescent="0.25">
      <c r="A26" s="30"/>
      <c r="B26" s="81" t="s">
        <v>78</v>
      </c>
      <c r="C26" s="162">
        <v>0.57199999999999995</v>
      </c>
      <c r="D26" s="162">
        <v>8.0519999999999996</v>
      </c>
      <c r="E26" s="200">
        <f t="shared" si="0"/>
        <v>14076.923076923076</v>
      </c>
      <c r="F26" s="58"/>
      <c r="G26" s="221"/>
      <c r="H26" s="222"/>
      <c r="I26" s="104"/>
      <c r="J26" s="104"/>
      <c r="K26" s="135"/>
    </row>
    <row r="27" spans="1:11" x14ac:dyDescent="0.25">
      <c r="A27" s="26"/>
      <c r="B27" s="81" t="s">
        <v>79</v>
      </c>
      <c r="C27" s="162">
        <v>8.1699999999999995E-2</v>
      </c>
      <c r="D27" s="162">
        <v>0.68400000000000005</v>
      </c>
      <c r="E27" s="200" t="str">
        <f t="shared" si="0"/>
        <v/>
      </c>
      <c r="F27" s="58"/>
      <c r="G27" s="220"/>
      <c r="H27" s="222"/>
      <c r="I27" s="104"/>
      <c r="J27" s="104"/>
      <c r="K27" s="135"/>
    </row>
    <row r="28" spans="1:11" x14ac:dyDescent="0.25">
      <c r="A28" s="32"/>
      <c r="B28" s="81" t="s">
        <v>80</v>
      </c>
      <c r="C28" s="162">
        <v>1.5290999999999999</v>
      </c>
      <c r="D28" s="162">
        <v>0</v>
      </c>
      <c r="E28" s="200" t="str">
        <f t="shared" si="0"/>
        <v/>
      </c>
      <c r="F28" s="58"/>
      <c r="G28" s="221"/>
      <c r="H28" s="222"/>
      <c r="I28" s="104"/>
      <c r="J28" s="104"/>
      <c r="K28" s="135"/>
    </row>
    <row r="29" spans="1:11" x14ac:dyDescent="0.25">
      <c r="A29" s="32"/>
      <c r="B29" s="81" t="s">
        <v>81</v>
      </c>
      <c r="C29" s="162">
        <v>0.7036</v>
      </c>
      <c r="D29" s="162">
        <v>0</v>
      </c>
      <c r="E29" s="200" t="str">
        <f t="shared" si="0"/>
        <v/>
      </c>
      <c r="F29" s="58"/>
      <c r="G29" s="221"/>
      <c r="H29" s="223"/>
      <c r="I29" s="117"/>
      <c r="J29" s="117"/>
      <c r="K29" s="135"/>
    </row>
    <row r="30" spans="1:11" x14ac:dyDescent="0.25">
      <c r="A30" s="30"/>
      <c r="B30" s="82" t="s">
        <v>82</v>
      </c>
      <c r="C30" s="162">
        <v>207.53689999999989</v>
      </c>
      <c r="D30" s="162">
        <v>123.8248116196137</v>
      </c>
      <c r="E30" s="200">
        <f t="shared" si="0"/>
        <v>596.63997881636351</v>
      </c>
      <c r="F30" s="58"/>
      <c r="G30" s="221"/>
      <c r="H30" s="222"/>
      <c r="I30" s="104"/>
      <c r="J30" s="104"/>
      <c r="K30" s="136"/>
    </row>
    <row r="31" spans="1:11" x14ac:dyDescent="0.25">
      <c r="A31" s="30"/>
      <c r="B31" s="83" t="s">
        <v>31</v>
      </c>
      <c r="C31" s="163">
        <v>552.02819999999997</v>
      </c>
      <c r="D31" s="163">
        <v>643.89023565952107</v>
      </c>
      <c r="E31" s="201">
        <f t="shared" si="0"/>
        <v>1166.4082299772388</v>
      </c>
      <c r="F31" s="58"/>
      <c r="G31" s="221"/>
      <c r="H31" s="223"/>
      <c r="I31" s="117"/>
      <c r="J31" s="117"/>
    </row>
    <row r="32" spans="1:11" x14ac:dyDescent="0.25">
      <c r="A32" s="30"/>
      <c r="B32" s="83"/>
      <c r="C32" s="162"/>
      <c r="D32" s="165"/>
      <c r="E32" s="201" t="str">
        <f t="shared" si="0"/>
        <v/>
      </c>
      <c r="F32" s="58"/>
      <c r="G32" s="223"/>
      <c r="H32" s="222"/>
      <c r="I32" s="104"/>
      <c r="J32" s="104"/>
    </row>
    <row r="33" spans="1:10" x14ac:dyDescent="0.25">
      <c r="A33" s="30"/>
      <c r="B33" s="81" t="s">
        <v>83</v>
      </c>
      <c r="C33" s="162">
        <v>0.66900000000000004</v>
      </c>
      <c r="D33" s="162">
        <v>0</v>
      </c>
      <c r="E33" s="200" t="str">
        <f t="shared" si="0"/>
        <v/>
      </c>
      <c r="F33" s="58"/>
      <c r="G33" s="130"/>
      <c r="H33" s="222"/>
      <c r="I33" s="104"/>
      <c r="J33" s="104"/>
    </row>
    <row r="34" spans="1:10" x14ac:dyDescent="0.25">
      <c r="A34" s="30"/>
      <c r="B34" s="81" t="s">
        <v>84</v>
      </c>
      <c r="C34" s="162">
        <v>0</v>
      </c>
      <c r="D34" s="162">
        <v>0</v>
      </c>
      <c r="E34" s="200" t="str">
        <f t="shared" si="0"/>
        <v/>
      </c>
      <c r="F34" s="58"/>
      <c r="G34" s="130"/>
      <c r="H34" s="222"/>
      <c r="I34" s="104"/>
      <c r="J34" s="104"/>
    </row>
    <row r="35" spans="1:10" x14ac:dyDescent="0.25">
      <c r="A35" s="30"/>
      <c r="B35" s="81" t="s">
        <v>85</v>
      </c>
      <c r="C35" s="162">
        <v>0</v>
      </c>
      <c r="D35" s="162">
        <v>0</v>
      </c>
      <c r="E35" s="200" t="str">
        <f t="shared" si="0"/>
        <v/>
      </c>
      <c r="F35" s="50"/>
      <c r="G35" s="130"/>
      <c r="H35" s="222"/>
      <c r="I35" s="104"/>
      <c r="J35" s="104"/>
    </row>
    <row r="36" spans="1:10" x14ac:dyDescent="0.25">
      <c r="A36" s="32"/>
      <c r="B36" s="81" t="s">
        <v>86</v>
      </c>
      <c r="C36" s="162">
        <v>668.24300000000005</v>
      </c>
      <c r="D36" s="162">
        <v>756.87199999999996</v>
      </c>
      <c r="E36" s="200">
        <f t="shared" si="0"/>
        <v>1132.6298966094669</v>
      </c>
      <c r="F36" s="50"/>
      <c r="G36" s="130"/>
      <c r="H36" s="222"/>
      <c r="I36" s="104"/>
      <c r="J36" s="104"/>
    </row>
    <row r="37" spans="1:10" x14ac:dyDescent="0.25">
      <c r="A37" s="32"/>
      <c r="B37" s="81" t="s">
        <v>87</v>
      </c>
      <c r="C37" s="162">
        <v>0</v>
      </c>
      <c r="D37" s="162">
        <v>0</v>
      </c>
      <c r="E37" s="200" t="str">
        <f t="shared" si="0"/>
        <v/>
      </c>
      <c r="F37" s="50"/>
      <c r="G37" s="130"/>
      <c r="H37" s="223"/>
      <c r="I37" s="117"/>
      <c r="J37" s="117"/>
    </row>
    <row r="38" spans="1:10" x14ac:dyDescent="0.25">
      <c r="A38" s="30"/>
      <c r="B38" s="81" t="s">
        <v>88</v>
      </c>
      <c r="C38" s="162">
        <v>0</v>
      </c>
      <c r="D38" s="162">
        <v>0</v>
      </c>
      <c r="E38" s="200" t="str">
        <f t="shared" si="0"/>
        <v/>
      </c>
      <c r="F38" s="50"/>
      <c r="G38" s="130"/>
      <c r="H38" s="47"/>
      <c r="I38" s="45"/>
      <c r="J38" s="45"/>
    </row>
    <row r="39" spans="1:10" x14ac:dyDescent="0.25">
      <c r="A39" s="30"/>
      <c r="B39" s="83" t="s">
        <v>6</v>
      </c>
      <c r="C39" s="163">
        <v>668.91200000000003</v>
      </c>
      <c r="D39" s="163">
        <v>756.87199999999996</v>
      </c>
      <c r="E39" s="201">
        <f t="shared" si="0"/>
        <v>1131.4971177075608</v>
      </c>
      <c r="F39" s="50"/>
      <c r="G39" s="131"/>
      <c r="H39" s="47"/>
      <c r="I39" s="45"/>
      <c r="J39" s="45"/>
    </row>
    <row r="40" spans="1:10" x14ac:dyDescent="0.25">
      <c r="A40" s="30"/>
      <c r="B40" s="83"/>
      <c r="C40" s="162"/>
      <c r="D40" s="165"/>
      <c r="E40" s="201" t="str">
        <f t="shared" si="0"/>
        <v/>
      </c>
      <c r="F40" s="50"/>
      <c r="G40" s="131"/>
      <c r="H40" s="47"/>
      <c r="I40" s="45"/>
      <c r="J40" s="45"/>
    </row>
    <row r="41" spans="1:10" x14ac:dyDescent="0.25">
      <c r="A41" s="30"/>
      <c r="B41" s="81" t="s">
        <v>89</v>
      </c>
      <c r="C41" s="162">
        <v>0</v>
      </c>
      <c r="D41" s="162">
        <v>0</v>
      </c>
      <c r="E41" s="200" t="str">
        <f t="shared" si="0"/>
        <v/>
      </c>
      <c r="F41" s="50"/>
      <c r="G41" s="130"/>
      <c r="H41" s="46"/>
      <c r="I41" s="45"/>
      <c r="J41" s="45"/>
    </row>
    <row r="42" spans="1:10" x14ac:dyDescent="0.25">
      <c r="A42" s="30"/>
      <c r="B42" s="81" t="s">
        <v>90</v>
      </c>
      <c r="C42" s="162">
        <v>0.08</v>
      </c>
      <c r="D42" s="162">
        <v>0.19359999999999999</v>
      </c>
      <c r="E42" s="200" t="str">
        <f t="shared" si="0"/>
        <v/>
      </c>
      <c r="F42" s="50"/>
      <c r="G42" s="130"/>
    </row>
    <row r="43" spans="1:10" x14ac:dyDescent="0.25">
      <c r="A43" s="30"/>
      <c r="B43" s="81" t="s">
        <v>91</v>
      </c>
      <c r="C43" s="162">
        <v>0</v>
      </c>
      <c r="D43" s="162">
        <v>0</v>
      </c>
      <c r="E43" s="200" t="str">
        <f t="shared" si="0"/>
        <v/>
      </c>
      <c r="F43" s="50"/>
      <c r="G43" s="130"/>
    </row>
    <row r="44" spans="1:10" x14ac:dyDescent="0.25">
      <c r="A44" s="30"/>
      <c r="B44" s="81" t="s">
        <v>92</v>
      </c>
      <c r="C44" s="162">
        <v>0</v>
      </c>
      <c r="D44" s="162">
        <v>0</v>
      </c>
      <c r="E44" s="200" t="str">
        <f t="shared" si="0"/>
        <v/>
      </c>
      <c r="F44" s="50"/>
      <c r="G44" s="130"/>
    </row>
    <row r="45" spans="1:10" x14ac:dyDescent="0.25">
      <c r="A45" s="30"/>
      <c r="B45" s="81" t="s">
        <v>93</v>
      </c>
      <c r="C45" s="162">
        <v>0</v>
      </c>
      <c r="D45" s="162">
        <v>0</v>
      </c>
      <c r="E45" s="200" t="str">
        <f t="shared" si="0"/>
        <v/>
      </c>
      <c r="F45" s="50"/>
      <c r="G45" s="130"/>
    </row>
    <row r="46" spans="1:10" x14ac:dyDescent="0.25">
      <c r="A46" s="30"/>
      <c r="B46" s="81" t="s">
        <v>94</v>
      </c>
      <c r="C46" s="162">
        <v>0</v>
      </c>
      <c r="D46" s="162">
        <v>0</v>
      </c>
      <c r="E46" s="200" t="str">
        <f t="shared" si="0"/>
        <v/>
      </c>
      <c r="F46" s="50"/>
      <c r="G46" s="130"/>
    </row>
    <row r="47" spans="1:10" x14ac:dyDescent="0.25">
      <c r="A47" s="30"/>
      <c r="B47" s="81" t="s">
        <v>95</v>
      </c>
      <c r="C47" s="162">
        <v>0</v>
      </c>
      <c r="D47" s="162">
        <v>0</v>
      </c>
      <c r="E47" s="200" t="str">
        <f t="shared" si="0"/>
        <v/>
      </c>
      <c r="F47" s="50"/>
      <c r="G47" s="130"/>
    </row>
    <row r="48" spans="1:10" x14ac:dyDescent="0.25">
      <c r="A48" s="30"/>
      <c r="B48" s="81" t="s">
        <v>96</v>
      </c>
      <c r="C48" s="162">
        <v>14.4719</v>
      </c>
      <c r="D48" s="162">
        <v>27.965852946713689</v>
      </c>
      <c r="E48" s="200">
        <f t="shared" si="0"/>
        <v>1932.4244188194839</v>
      </c>
      <c r="F48" s="50"/>
      <c r="G48" s="130"/>
    </row>
    <row r="49" spans="1:12" x14ac:dyDescent="0.25">
      <c r="A49" s="30"/>
      <c r="B49" s="81" t="s">
        <v>97</v>
      </c>
      <c r="C49" s="162">
        <v>0</v>
      </c>
      <c r="D49" s="162">
        <v>0</v>
      </c>
      <c r="E49" s="200" t="str">
        <f t="shared" si="0"/>
        <v/>
      </c>
      <c r="F49" s="50"/>
      <c r="G49" s="130"/>
      <c r="H49" s="130"/>
      <c r="I49" s="129"/>
    </row>
    <row r="50" spans="1:12" x14ac:dyDescent="0.25">
      <c r="A50" s="33"/>
      <c r="B50" s="81" t="s">
        <v>98</v>
      </c>
      <c r="C50" s="162">
        <v>0.45660000000000001</v>
      </c>
      <c r="D50" s="162">
        <v>0</v>
      </c>
      <c r="E50" s="200" t="str">
        <f t="shared" si="0"/>
        <v/>
      </c>
      <c r="F50" s="50"/>
      <c r="G50" s="130"/>
      <c r="H50" s="130"/>
      <c r="I50" s="129"/>
    </row>
    <row r="51" spans="1:12" x14ac:dyDescent="0.25">
      <c r="A51" s="33"/>
      <c r="B51" s="81" t="s">
        <v>99</v>
      </c>
      <c r="C51" s="162">
        <v>0</v>
      </c>
      <c r="D51" s="162">
        <v>0</v>
      </c>
      <c r="E51" s="200" t="str">
        <f t="shared" si="0"/>
        <v/>
      </c>
      <c r="F51" s="50"/>
      <c r="G51" s="130"/>
      <c r="H51" s="130"/>
      <c r="I51" s="129"/>
    </row>
    <row r="52" spans="1:12" x14ac:dyDescent="0.25">
      <c r="A52" s="33"/>
      <c r="B52" s="81" t="s">
        <v>100</v>
      </c>
      <c r="C52" s="162">
        <v>7.2999999999999995E-2</v>
      </c>
      <c r="D52" s="162">
        <v>0.18031</v>
      </c>
      <c r="E52" s="200" t="str">
        <f t="shared" si="0"/>
        <v/>
      </c>
      <c r="F52" s="50"/>
      <c r="G52" s="130"/>
      <c r="H52" s="130"/>
      <c r="I52" s="129"/>
    </row>
    <row r="53" spans="1:12" x14ac:dyDescent="0.25">
      <c r="A53" s="30"/>
      <c r="B53" s="85" t="s">
        <v>7</v>
      </c>
      <c r="C53" s="163">
        <v>15.0815</v>
      </c>
      <c r="D53" s="163">
        <v>28.339762946713687</v>
      </c>
      <c r="E53" s="201">
        <f t="shared" si="0"/>
        <v>1879.1077112166354</v>
      </c>
      <c r="F53" s="50"/>
      <c r="G53" s="131"/>
      <c r="H53" s="131"/>
      <c r="I53" s="131"/>
    </row>
    <row r="54" spans="1:12" x14ac:dyDescent="0.25">
      <c r="A54" s="34"/>
      <c r="B54" s="85"/>
      <c r="C54" s="162"/>
      <c r="D54" s="164"/>
      <c r="E54" s="201" t="str">
        <f t="shared" si="0"/>
        <v/>
      </c>
      <c r="F54" s="50"/>
      <c r="G54" s="131"/>
      <c r="H54" s="131"/>
      <c r="I54" s="131"/>
    </row>
    <row r="55" spans="1:12" x14ac:dyDescent="0.25">
      <c r="A55" s="35"/>
      <c r="B55" s="85" t="s">
        <v>101</v>
      </c>
      <c r="C55" s="163">
        <v>1236.0217</v>
      </c>
      <c r="D55" s="163">
        <v>1429.1019986062347</v>
      </c>
      <c r="E55" s="201">
        <f t="shared" si="0"/>
        <v>1156.2110912828105</v>
      </c>
      <c r="F55" s="50"/>
      <c r="G55" s="132"/>
      <c r="H55" s="131"/>
      <c r="I55" s="131"/>
    </row>
    <row r="56" spans="1:12" ht="15.75" thickBot="1" x14ac:dyDescent="0.3">
      <c r="A56" s="35"/>
      <c r="B56" s="86"/>
      <c r="C56" s="86"/>
      <c r="D56" s="86"/>
      <c r="E56" s="86"/>
      <c r="F56" s="86"/>
      <c r="G56" s="133"/>
      <c r="H56" s="133"/>
      <c r="I56" s="133"/>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177</v>
      </c>
      <c r="C67" s="5"/>
      <c r="D67" s="5"/>
      <c r="E67" s="5"/>
      <c r="F67" s="5"/>
      <c r="G67" s="5"/>
      <c r="H67" s="5"/>
      <c r="I67" s="5"/>
      <c r="J67" s="5"/>
      <c r="K67" s="5"/>
      <c r="L67" s="5"/>
    </row>
    <row r="68" spans="1:12"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L9" sqref="L9"/>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153</v>
      </c>
    </row>
    <row r="2" spans="1:16374" x14ac:dyDescent="0.2">
      <c r="A2" s="12"/>
    </row>
    <row r="3" spans="1:16374" ht="15" thickBot="1" x14ac:dyDescent="0.25"/>
    <row r="4" spans="1:16374" ht="15" x14ac:dyDescent="0.25">
      <c r="B4" s="41"/>
      <c r="C4" s="282">
        <v>44774</v>
      </c>
      <c r="D4" s="282"/>
      <c r="E4" s="282"/>
      <c r="F4" s="282"/>
      <c r="G4" s="283"/>
      <c r="H4" s="282"/>
      <c r="I4" s="282"/>
      <c r="J4" s="282"/>
    </row>
    <row r="5" spans="1:16374" s="5" customFormat="1" x14ac:dyDescent="0.2">
      <c r="A5" s="1"/>
      <c r="B5" s="58"/>
      <c r="C5" s="58"/>
      <c r="D5" s="59" t="s">
        <v>4</v>
      </c>
      <c r="E5" s="60"/>
      <c r="F5" s="60"/>
      <c r="G5" s="67"/>
      <c r="H5" s="59" t="s">
        <v>125</v>
      </c>
      <c r="I5" s="60"/>
      <c r="J5" s="60"/>
    </row>
    <row r="6" spans="1:16374" s="5" customFormat="1" x14ac:dyDescent="0.2">
      <c r="A6" s="1"/>
      <c r="B6" s="61"/>
      <c r="C6" s="61"/>
      <c r="D6" s="61">
        <v>2021</v>
      </c>
      <c r="E6" s="61">
        <v>2022</v>
      </c>
      <c r="F6" s="62" t="s">
        <v>178</v>
      </c>
      <c r="G6" s="61"/>
      <c r="H6" s="63">
        <v>20210</v>
      </c>
      <c r="I6" s="61">
        <v>2022</v>
      </c>
      <c r="J6" s="62" t="s">
        <v>178</v>
      </c>
    </row>
    <row r="7" spans="1:16374" s="5" customFormat="1" x14ac:dyDescent="0.2">
      <c r="A7" s="1"/>
      <c r="B7" s="50"/>
      <c r="C7" s="50"/>
      <c r="D7" s="51"/>
      <c r="E7" s="51"/>
      <c r="F7" s="51"/>
      <c r="G7" s="51"/>
      <c r="H7" s="64"/>
      <c r="I7" s="51"/>
      <c r="J7" s="51"/>
    </row>
    <row r="8" spans="1:16374" s="5" customFormat="1" ht="18" customHeight="1" x14ac:dyDescent="0.25">
      <c r="A8" s="1"/>
      <c r="B8" s="57" t="s">
        <v>11</v>
      </c>
      <c r="C8" s="50"/>
      <c r="D8" s="166">
        <v>76562.46561268669</v>
      </c>
      <c r="E8" s="166">
        <v>70780.85052921607</v>
      </c>
      <c r="F8" s="171">
        <f t="shared" ref="F8:F40" si="0">IFERROR((E8-D8)/D8,"")</f>
        <v>-7.5515006435641546E-2</v>
      </c>
      <c r="G8" s="166"/>
      <c r="H8" s="166">
        <v>40333.415099999998</v>
      </c>
      <c r="I8" s="166">
        <v>40429.338800000005</v>
      </c>
      <c r="J8" s="171">
        <f t="shared" ref="J8:J40" si="1">IFERROR((I8-H8)/H8,"")</f>
        <v>2.3782687323198339E-3</v>
      </c>
      <c r="M8" s="204"/>
    </row>
    <row r="9" spans="1:16374" s="5" customFormat="1" ht="22.5" customHeight="1" x14ac:dyDescent="0.25">
      <c r="A9" s="1"/>
      <c r="B9" s="52" t="s">
        <v>8</v>
      </c>
      <c r="C9" s="55"/>
      <c r="D9" s="166">
        <f>SUM(D10:D18)</f>
        <v>31780.45195505071</v>
      </c>
      <c r="E9" s="166">
        <f>SUM(E10:E18)</f>
        <v>23194.76239921786</v>
      </c>
      <c r="F9" s="171">
        <f t="shared" si="0"/>
        <v>-0.27015630765654891</v>
      </c>
      <c r="G9" s="167"/>
      <c r="H9" s="166">
        <f>SUM(H10:H18)</f>
        <v>12291.9728</v>
      </c>
      <c r="I9" s="166">
        <f>SUM(I10:I18)</f>
        <v>9078.8022000000019</v>
      </c>
      <c r="J9" s="171">
        <f t="shared" si="1"/>
        <v>-0.26140397902605167</v>
      </c>
      <c r="L9" s="223"/>
      <c r="M9" s="117"/>
      <c r="N9" s="117"/>
      <c r="O9" s="117"/>
      <c r="P9" s="117"/>
      <c r="Q9" s="117"/>
      <c r="R9" s="117"/>
    </row>
    <row r="10" spans="1:16374" s="5" customFormat="1" ht="15" x14ac:dyDescent="0.25">
      <c r="A10" s="1"/>
      <c r="B10" s="55"/>
      <c r="C10" s="55" t="s">
        <v>103</v>
      </c>
      <c r="D10" s="229">
        <v>1931.43363</v>
      </c>
      <c r="E10" s="229">
        <v>2030.0237500000001</v>
      </c>
      <c r="F10" s="65">
        <f t="shared" si="0"/>
        <v>5.104504678216671E-2</v>
      </c>
      <c r="G10" s="169"/>
      <c r="H10" s="229">
        <v>368.0249</v>
      </c>
      <c r="I10" s="229">
        <v>324.0641</v>
      </c>
      <c r="J10" s="65">
        <f t="shared" si="1"/>
        <v>-0.1194506132601354</v>
      </c>
      <c r="L10" s="222"/>
      <c r="M10" s="104"/>
      <c r="N10" s="104"/>
      <c r="O10" s="104"/>
      <c r="P10" s="104"/>
      <c r="Q10" s="104"/>
      <c r="R10" s="104"/>
    </row>
    <row r="11" spans="1:16374" s="5" customFormat="1" ht="15" x14ac:dyDescent="0.25">
      <c r="A11" s="1"/>
      <c r="B11" s="1"/>
      <c r="C11" s="233" t="s">
        <v>16</v>
      </c>
      <c r="D11" s="168">
        <v>2997.4715099999999</v>
      </c>
      <c r="E11" s="229">
        <v>4087.4761100000001</v>
      </c>
      <c r="F11" s="65">
        <f t="shared" si="0"/>
        <v>0.36364135450948798</v>
      </c>
      <c r="G11" s="169"/>
      <c r="H11" s="229">
        <v>814.46270000000004</v>
      </c>
      <c r="I11" s="229">
        <v>1153.3780999999999</v>
      </c>
      <c r="J11" s="65">
        <f t="shared" si="1"/>
        <v>0.4161214503745842</v>
      </c>
      <c r="L11" s="222"/>
      <c r="M11" s="104"/>
      <c r="N11" s="104"/>
      <c r="O11" s="104"/>
      <c r="P11" s="104"/>
      <c r="Q11" s="104"/>
      <c r="R11" s="104"/>
    </row>
    <row r="12" spans="1:16374" s="5" customFormat="1" ht="15" x14ac:dyDescent="0.25">
      <c r="A12" s="1"/>
      <c r="B12" s="1"/>
      <c r="C12" s="234" t="s">
        <v>17</v>
      </c>
      <c r="D12" s="168">
        <v>712.09416999999996</v>
      </c>
      <c r="E12" s="229">
        <v>742.66793000000007</v>
      </c>
      <c r="F12" s="65">
        <f t="shared" si="0"/>
        <v>4.2934995521730093E-2</v>
      </c>
      <c r="G12" s="169"/>
      <c r="H12" s="229">
        <v>373.82299999999998</v>
      </c>
      <c r="I12" s="229">
        <v>268.78640000000001</v>
      </c>
      <c r="J12" s="65">
        <f t="shared" si="1"/>
        <v>-0.28097950099378577</v>
      </c>
      <c r="L12" s="222"/>
      <c r="M12" s="104"/>
      <c r="N12" s="104"/>
      <c r="O12" s="104"/>
      <c r="P12" s="104"/>
      <c r="Q12" s="104"/>
      <c r="R12" s="104"/>
    </row>
    <row r="13" spans="1:16374" s="5" customFormat="1" ht="15" x14ac:dyDescent="0.25">
      <c r="A13" s="1"/>
      <c r="B13" s="1"/>
      <c r="C13" s="233" t="s">
        <v>132</v>
      </c>
      <c r="D13" s="168">
        <v>274.44654000000003</v>
      </c>
      <c r="E13" s="229">
        <v>364.32098999999999</v>
      </c>
      <c r="F13" s="65">
        <f t="shared" si="0"/>
        <v>0.32747525255738313</v>
      </c>
      <c r="G13" s="169"/>
      <c r="H13" s="229">
        <v>107.33929999999999</v>
      </c>
      <c r="I13" s="229">
        <v>121.32340000000001</v>
      </c>
      <c r="J13" s="65">
        <f t="shared" si="1"/>
        <v>0.1302794037225882</v>
      </c>
      <c r="L13" s="222"/>
      <c r="M13" s="104"/>
      <c r="N13" s="104"/>
      <c r="O13" s="104"/>
      <c r="P13" s="104"/>
      <c r="Q13" s="104"/>
      <c r="R13" s="104"/>
      <c r="S13" s="142"/>
      <c r="T13" s="142"/>
      <c r="U13" s="142"/>
      <c r="V13" s="142"/>
      <c r="W13" s="142"/>
      <c r="X13" s="142"/>
      <c r="Y13" s="142"/>
      <c r="Z13" s="142"/>
      <c r="AA13" s="142"/>
      <c r="AB13" s="142"/>
      <c r="AC13" s="142"/>
      <c r="AD13" s="142"/>
      <c r="AE13" s="142"/>
    </row>
    <row r="14" spans="1:16374" s="5" customFormat="1" ht="15" x14ac:dyDescent="0.25">
      <c r="A14" s="1"/>
      <c r="B14" s="1"/>
      <c r="C14" s="233" t="s">
        <v>130</v>
      </c>
      <c r="D14" s="229">
        <v>6930.0453350507087</v>
      </c>
      <c r="E14" s="229"/>
      <c r="F14" s="65">
        <f t="shared" si="0"/>
        <v>-1</v>
      </c>
      <c r="G14" s="169"/>
      <c r="H14" s="229">
        <v>2088.0961000000002</v>
      </c>
      <c r="I14" s="229"/>
      <c r="J14" s="65">
        <f t="shared" si="1"/>
        <v>-1</v>
      </c>
      <c r="L14" s="222"/>
      <c r="M14" s="104"/>
      <c r="N14" s="104"/>
      <c r="O14" s="104"/>
      <c r="P14" s="104"/>
      <c r="Q14" s="104"/>
      <c r="R14" s="104"/>
    </row>
    <row r="15" spans="1:16374" s="5" customFormat="1" ht="15" customHeight="1" x14ac:dyDescent="0.25">
      <c r="A15" s="6"/>
      <c r="B15" s="3"/>
      <c r="C15" s="233" t="s">
        <v>18</v>
      </c>
      <c r="D15" s="168">
        <v>2974.9353999999998</v>
      </c>
      <c r="E15" s="229">
        <v>3230.7299200000002</v>
      </c>
      <c r="F15" s="65">
        <f t="shared" si="0"/>
        <v>8.5983218324673663E-2</v>
      </c>
      <c r="G15" s="169"/>
      <c r="H15" s="229">
        <v>1724.9503999999999</v>
      </c>
      <c r="I15" s="229">
        <v>1422.9547</v>
      </c>
      <c r="J15" s="65">
        <f t="shared" si="1"/>
        <v>-0.17507500505521778</v>
      </c>
      <c r="K15" s="6"/>
      <c r="L15" s="222"/>
      <c r="M15" s="104"/>
      <c r="N15" s="104"/>
      <c r="O15" s="104"/>
      <c r="P15" s="104"/>
      <c r="Q15" s="104"/>
      <c r="R15" s="10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33" t="s">
        <v>19</v>
      </c>
      <c r="D16" s="168">
        <v>1909.9485999999999</v>
      </c>
      <c r="E16" s="229">
        <v>2253.80134</v>
      </c>
      <c r="F16" s="65">
        <f t="shared" si="0"/>
        <v>0.18003245741796406</v>
      </c>
      <c r="G16" s="169"/>
      <c r="H16" s="229">
        <v>952.77859999999998</v>
      </c>
      <c r="I16" s="229">
        <v>1087.3054999999999</v>
      </c>
      <c r="J16" s="65">
        <f t="shared" si="1"/>
        <v>0.14119429214719972</v>
      </c>
      <c r="K16" s="6"/>
      <c r="L16" s="222"/>
      <c r="M16" s="104"/>
      <c r="N16" s="104"/>
      <c r="O16" s="104"/>
      <c r="P16" s="104"/>
      <c r="Q16" s="104"/>
      <c r="R16" s="104"/>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33" t="s">
        <v>104</v>
      </c>
      <c r="D17" s="168">
        <v>406.66165000000001</v>
      </c>
      <c r="E17" s="229">
        <v>278.94157000000001</v>
      </c>
      <c r="F17" s="65">
        <f t="shared" si="0"/>
        <v>-0.31406964487553718</v>
      </c>
      <c r="G17" s="169"/>
      <c r="H17" s="229">
        <v>288.00119999999998</v>
      </c>
      <c r="I17" s="229">
        <v>171.81129999999999</v>
      </c>
      <c r="J17" s="65"/>
      <c r="K17" s="6"/>
      <c r="L17" s="222"/>
      <c r="M17" s="104"/>
      <c r="N17" s="104"/>
      <c r="O17" s="104"/>
      <c r="P17" s="104"/>
      <c r="Q17" s="104"/>
      <c r="R17" s="104"/>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4"/>
      <c r="C18" s="1" t="s">
        <v>106</v>
      </c>
      <c r="D18" s="229">
        <v>13643.41512</v>
      </c>
      <c r="E18" s="229">
        <v>10206.800789217859</v>
      </c>
      <c r="F18" s="65">
        <f t="shared" si="0"/>
        <v>-0.25188813068836247</v>
      </c>
      <c r="G18" s="169"/>
      <c r="H18" s="229">
        <v>5574.4966000000004</v>
      </c>
      <c r="I18" s="229">
        <v>4529.1787000000004</v>
      </c>
      <c r="J18" s="65">
        <f t="shared" si="1"/>
        <v>-0.18751790071950172</v>
      </c>
      <c r="K18" s="7"/>
      <c r="L18" s="222"/>
      <c r="M18" s="104"/>
      <c r="N18" s="104"/>
      <c r="O18" s="104"/>
      <c r="P18" s="104"/>
      <c r="Q18" s="104"/>
      <c r="R18" s="104"/>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2" t="s">
        <v>13</v>
      </c>
      <c r="C19" s="55"/>
      <c r="D19" s="166">
        <f>SUM(D20:D24)</f>
        <v>3836.34312</v>
      </c>
      <c r="E19" s="166">
        <f>SUM(E20:E24)</f>
        <v>4359.1863741805701</v>
      </c>
      <c r="F19" s="171">
        <f t="shared" si="0"/>
        <v>0.1362868851471685</v>
      </c>
      <c r="G19" s="167"/>
      <c r="H19" s="166">
        <f>SUM(H20:H24)</f>
        <v>3587.0838999999996</v>
      </c>
      <c r="I19" s="166">
        <f>SUM(I20:I24)</f>
        <v>3563.4588000000003</v>
      </c>
      <c r="J19" s="171">
        <f t="shared" si="1"/>
        <v>-6.5861576307148255E-3</v>
      </c>
      <c r="L19" s="223"/>
      <c r="M19" s="117"/>
      <c r="N19" s="117"/>
      <c r="O19" s="117"/>
      <c r="P19" s="117"/>
      <c r="Q19" s="117"/>
      <c r="R19" s="117"/>
    </row>
    <row r="20" spans="1:16374" s="5" customFormat="1" ht="15" x14ac:dyDescent="0.25">
      <c r="A20" s="1"/>
      <c r="B20" s="55"/>
      <c r="C20" s="55" t="s">
        <v>107</v>
      </c>
      <c r="D20" s="229">
        <v>726.60854000000006</v>
      </c>
      <c r="E20" s="229">
        <v>935.07719000000009</v>
      </c>
      <c r="F20" s="65">
        <f t="shared" si="0"/>
        <v>0.28690641318363808</v>
      </c>
      <c r="G20" s="169"/>
      <c r="H20" s="229">
        <v>402.36279999999999</v>
      </c>
      <c r="I20" s="229">
        <v>374.9461</v>
      </c>
      <c r="J20" s="65">
        <f t="shared" si="1"/>
        <v>-6.8139251441733661E-2</v>
      </c>
      <c r="L20" s="222"/>
      <c r="M20" s="104"/>
      <c r="N20" s="104"/>
      <c r="O20" s="104"/>
      <c r="P20" s="104"/>
      <c r="Q20" s="104"/>
      <c r="R20" s="104"/>
    </row>
    <row r="21" spans="1:16374" s="5" customFormat="1" ht="15" x14ac:dyDescent="0.25">
      <c r="A21" s="1"/>
      <c r="B21" s="1"/>
      <c r="C21" s="71" t="s">
        <v>20</v>
      </c>
      <c r="D21" s="229">
        <v>962.69357000000002</v>
      </c>
      <c r="E21" s="229">
        <v>1335.7572441805701</v>
      </c>
      <c r="F21" s="65">
        <f t="shared" si="0"/>
        <v>0.38752068758553154</v>
      </c>
      <c r="G21" s="169"/>
      <c r="H21" s="229">
        <v>1965.63</v>
      </c>
      <c r="I21" s="229">
        <v>2370.77</v>
      </c>
      <c r="J21" s="65">
        <f t="shared" si="1"/>
        <v>0.20611203532709607</v>
      </c>
      <c r="L21" s="222"/>
      <c r="M21" s="104"/>
      <c r="N21" s="104"/>
      <c r="O21" s="104"/>
      <c r="P21" s="104"/>
      <c r="Q21" s="104"/>
      <c r="R21" s="104"/>
    </row>
    <row r="22" spans="1:16374" s="5" customFormat="1" ht="15" x14ac:dyDescent="0.25">
      <c r="A22" s="1"/>
      <c r="B22" s="1"/>
      <c r="C22" s="1" t="s">
        <v>108</v>
      </c>
      <c r="D22" s="229">
        <v>1013.49941</v>
      </c>
      <c r="E22" s="229">
        <v>1064.22351</v>
      </c>
      <c r="F22" s="65">
        <f t="shared" si="0"/>
        <v>5.0048475114553861E-2</v>
      </c>
      <c r="G22" s="169"/>
      <c r="H22" s="229">
        <v>694.3691</v>
      </c>
      <c r="I22" s="229">
        <v>430.29390000000001</v>
      </c>
      <c r="J22" s="65">
        <f t="shared" si="1"/>
        <v>-0.38030955006494382</v>
      </c>
      <c r="L22" s="222"/>
      <c r="M22" s="104"/>
      <c r="N22" s="104"/>
      <c r="O22" s="104"/>
      <c r="P22" s="104"/>
      <c r="Q22" s="104"/>
      <c r="R22" s="104"/>
    </row>
    <row r="23" spans="1:16374" s="5" customFormat="1" ht="15" customHeight="1" x14ac:dyDescent="0.25">
      <c r="A23" s="38"/>
      <c r="B23" s="52"/>
      <c r="C23" s="55" t="s">
        <v>109</v>
      </c>
      <c r="D23" s="229">
        <v>807.99584000000004</v>
      </c>
      <c r="E23" s="229">
        <v>863.0444</v>
      </c>
      <c r="F23" s="65">
        <f t="shared" si="0"/>
        <v>6.8129756707658237E-2</v>
      </c>
      <c r="G23" s="170"/>
      <c r="H23" s="229">
        <v>396.68049999999999</v>
      </c>
      <c r="I23" s="229">
        <v>329.54790000000003</v>
      </c>
      <c r="J23" s="65">
        <f t="shared" si="1"/>
        <v>-0.16923594681361945</v>
      </c>
      <c r="K23" s="38"/>
      <c r="L23" s="222"/>
      <c r="M23" s="104"/>
      <c r="N23" s="104"/>
      <c r="O23" s="104"/>
      <c r="P23" s="104"/>
      <c r="Q23" s="104"/>
      <c r="R23" s="104"/>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row>
    <row r="24" spans="1:16374" s="5" customFormat="1" ht="15" customHeight="1" x14ac:dyDescent="0.25">
      <c r="A24" s="38"/>
      <c r="B24" s="52"/>
      <c r="C24" s="55" t="s">
        <v>131</v>
      </c>
      <c r="D24" s="229">
        <v>325.54575999999997</v>
      </c>
      <c r="E24" s="229">
        <v>161.08403000000001</v>
      </c>
      <c r="F24" s="65">
        <f t="shared" si="0"/>
        <v>-0.50518774994950011</v>
      </c>
      <c r="G24" s="170"/>
      <c r="H24" s="229">
        <v>128.04150000000001</v>
      </c>
      <c r="I24" s="229">
        <v>57.9009</v>
      </c>
      <c r="J24" s="65">
        <f t="shared" si="1"/>
        <v>-0.54779583182015201</v>
      </c>
      <c r="K24" s="38"/>
      <c r="L24" s="223"/>
      <c r="M24" s="117"/>
      <c r="N24" s="117"/>
      <c r="O24" s="117"/>
      <c r="P24" s="117"/>
      <c r="Q24" s="117"/>
      <c r="R24" s="117"/>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22.5" customHeight="1" x14ac:dyDescent="0.25">
      <c r="A25" s="1"/>
      <c r="B25" s="52" t="s">
        <v>14</v>
      </c>
      <c r="C25" s="55"/>
      <c r="D25" s="166">
        <f>SUM(D26:D34)</f>
        <v>40110.02710225826</v>
      </c>
      <c r="E25" s="166">
        <f>SUM(E26:E34)</f>
        <v>42142.180478365939</v>
      </c>
      <c r="F25" s="171">
        <f t="shared" si="0"/>
        <v>5.0664472774521394E-2</v>
      </c>
      <c r="G25" s="167"/>
      <c r="H25" s="166">
        <f>SUM(H26:H34)</f>
        <v>24138.857200000002</v>
      </c>
      <c r="I25" s="166">
        <f>SUM(I26:I34)</f>
        <v>27257.118699999999</v>
      </c>
      <c r="J25" s="171">
        <f t="shared" si="1"/>
        <v>0.12918016267978075</v>
      </c>
      <c r="L25" s="222"/>
      <c r="M25" s="104"/>
      <c r="N25" s="104"/>
      <c r="O25" s="104"/>
      <c r="P25" s="104"/>
      <c r="Q25" s="104"/>
      <c r="R25" s="104"/>
    </row>
    <row r="26" spans="1:16374" s="5" customFormat="1" ht="15" x14ac:dyDescent="0.25">
      <c r="A26" s="1"/>
      <c r="B26" s="55"/>
      <c r="C26" s="55" t="s">
        <v>110</v>
      </c>
      <c r="D26" s="229">
        <v>607.25418999999999</v>
      </c>
      <c r="E26" s="229">
        <v>848.79611</v>
      </c>
      <c r="F26" s="65">
        <f t="shared" si="0"/>
        <v>0.39776081248611889</v>
      </c>
      <c r="G26" s="169"/>
      <c r="H26" s="229">
        <v>279.52289999999999</v>
      </c>
      <c r="I26" s="229">
        <v>286.7808</v>
      </c>
      <c r="J26" s="65">
        <f t="shared" si="1"/>
        <v>2.5965314469762607E-2</v>
      </c>
      <c r="L26" s="222"/>
      <c r="M26" s="104"/>
      <c r="N26" s="104"/>
      <c r="O26" s="104"/>
      <c r="P26" s="104"/>
      <c r="Q26" s="104"/>
      <c r="R26" s="104"/>
    </row>
    <row r="27" spans="1:16374" s="5" customFormat="1" ht="15" x14ac:dyDescent="0.25">
      <c r="A27" s="1"/>
      <c r="B27" s="1"/>
      <c r="C27" s="71" t="s">
        <v>21</v>
      </c>
      <c r="D27" s="229">
        <v>3382.2705799999999</v>
      </c>
      <c r="E27" s="229">
        <v>3581.2046300000002</v>
      </c>
      <c r="F27" s="65">
        <f t="shared" si="0"/>
        <v>5.8816716550217668E-2</v>
      </c>
      <c r="G27" s="169"/>
      <c r="H27" s="229">
        <v>1458.7899000000009</v>
      </c>
      <c r="I27" s="229">
        <v>1274.5852999999991</v>
      </c>
      <c r="J27" s="65">
        <f t="shared" si="1"/>
        <v>-0.12627219313761476</v>
      </c>
      <c r="L27" s="222"/>
      <c r="M27" s="104"/>
      <c r="N27" s="104"/>
      <c r="O27" s="104"/>
      <c r="P27" s="104"/>
      <c r="Q27" s="104"/>
      <c r="R27" s="104"/>
    </row>
    <row r="28" spans="1:16374" s="5" customFormat="1" ht="15" x14ac:dyDescent="0.25">
      <c r="A28" s="1"/>
      <c r="B28" s="1"/>
      <c r="C28" s="1" t="s">
        <v>22</v>
      </c>
      <c r="D28" s="229">
        <v>939.52877999999998</v>
      </c>
      <c r="E28" s="229">
        <v>388.84359000000001</v>
      </c>
      <c r="F28" s="65">
        <f t="shared" si="0"/>
        <v>-0.58612913379832809</v>
      </c>
      <c r="G28" s="169"/>
      <c r="H28" s="229">
        <v>612.22640000000001</v>
      </c>
      <c r="I28" s="229">
        <v>116.71680000000001</v>
      </c>
      <c r="J28" s="65">
        <f t="shared" si="1"/>
        <v>-0.80935680003345167</v>
      </c>
      <c r="L28" s="222"/>
      <c r="M28" s="104"/>
      <c r="N28" s="104"/>
      <c r="O28" s="104"/>
      <c r="P28" s="104"/>
      <c r="Q28" s="104"/>
      <c r="R28" s="104"/>
    </row>
    <row r="29" spans="1:16374" s="5" customFormat="1" ht="15" x14ac:dyDescent="0.25">
      <c r="A29" s="1"/>
      <c r="B29" s="1"/>
      <c r="C29" s="1" t="s">
        <v>111</v>
      </c>
      <c r="D29" s="229">
        <v>4326.3341500000006</v>
      </c>
      <c r="E29" s="229">
        <v>6080.8732599999994</v>
      </c>
      <c r="F29" s="65">
        <f t="shared" si="0"/>
        <v>0.4055486814396892</v>
      </c>
      <c r="G29" s="169"/>
      <c r="H29" s="229">
        <v>4767.4678000000004</v>
      </c>
      <c r="I29" s="229">
        <v>6049.7722999999996</v>
      </c>
      <c r="J29" s="65">
        <f t="shared" si="1"/>
        <v>0.26896972434716793</v>
      </c>
      <c r="L29" s="222"/>
      <c r="M29" s="104"/>
      <c r="N29" s="104"/>
      <c r="O29" s="104"/>
      <c r="P29" s="104"/>
      <c r="Q29" s="104"/>
      <c r="R29" s="104"/>
    </row>
    <row r="30" spans="1:16374" s="5" customFormat="1" ht="15" x14ac:dyDescent="0.25">
      <c r="A30" s="1"/>
      <c r="B30" s="1"/>
      <c r="C30" s="71" t="s">
        <v>23</v>
      </c>
      <c r="D30" s="229">
        <v>11943.26909</v>
      </c>
      <c r="E30" s="229">
        <v>17070.081894487819</v>
      </c>
      <c r="F30" s="65">
        <f t="shared" si="0"/>
        <v>0.42926377743430877</v>
      </c>
      <c r="G30" s="169"/>
      <c r="H30" s="229">
        <v>10138.231900000001</v>
      </c>
      <c r="I30" s="229">
        <v>14392.9372</v>
      </c>
      <c r="J30" s="65">
        <f t="shared" si="1"/>
        <v>0.41966936069000349</v>
      </c>
      <c r="L30" s="222"/>
      <c r="M30" s="104"/>
      <c r="N30" s="104"/>
      <c r="O30" s="104"/>
      <c r="P30" s="104"/>
      <c r="Q30" s="104"/>
      <c r="R30" s="104"/>
    </row>
    <row r="31" spans="1:16374" s="5" customFormat="1" ht="15" x14ac:dyDescent="0.25">
      <c r="A31" s="1"/>
      <c r="B31" s="1"/>
      <c r="C31" s="1" t="s">
        <v>112</v>
      </c>
      <c r="D31" s="229">
        <v>680.27472</v>
      </c>
      <c r="E31" s="229">
        <v>916.43065999999999</v>
      </c>
      <c r="F31" s="65">
        <f t="shared" si="0"/>
        <v>0.34714789930750328</v>
      </c>
      <c r="G31" s="169"/>
      <c r="H31" s="229">
        <v>315.38799999999998</v>
      </c>
      <c r="I31" s="229">
        <v>394.75330000000002</v>
      </c>
      <c r="J31" s="65">
        <f t="shared" si="1"/>
        <v>0.25164337260770875</v>
      </c>
      <c r="L31" s="222"/>
      <c r="M31" s="104"/>
      <c r="N31" s="104"/>
      <c r="O31" s="104"/>
      <c r="P31" s="104"/>
      <c r="Q31" s="104"/>
      <c r="R31" s="104"/>
    </row>
    <row r="32" spans="1:16374" s="5" customFormat="1" ht="15" x14ac:dyDescent="0.25">
      <c r="A32" s="1"/>
      <c r="B32" s="1"/>
      <c r="C32" s="1" t="s">
        <v>113</v>
      </c>
      <c r="D32" s="229">
        <v>3200.9389900000001</v>
      </c>
      <c r="E32" s="229">
        <v>1980.0614760103549</v>
      </c>
      <c r="F32" s="65">
        <f t="shared" si="0"/>
        <v>-0.38141230364082795</v>
      </c>
      <c r="G32" s="169"/>
      <c r="H32" s="229">
        <v>1751.1378</v>
      </c>
      <c r="I32" s="229">
        <v>871.88990000000001</v>
      </c>
      <c r="J32" s="65">
        <f t="shared" si="1"/>
        <v>-0.50210091975628646</v>
      </c>
      <c r="L32" s="222"/>
      <c r="M32" s="104"/>
      <c r="N32" s="104"/>
      <c r="O32" s="104"/>
      <c r="P32" s="104"/>
      <c r="Q32" s="104"/>
      <c r="R32" s="104"/>
    </row>
    <row r="33" spans="1:18" s="5" customFormat="1" ht="15" x14ac:dyDescent="0.25">
      <c r="A33" s="1"/>
      <c r="B33" s="1"/>
      <c r="C33" s="1" t="s">
        <v>24</v>
      </c>
      <c r="D33" s="229">
        <v>1109.33986</v>
      </c>
      <c r="E33" s="229">
        <v>1061.5617556632969</v>
      </c>
      <c r="F33" s="65">
        <f t="shared" si="0"/>
        <v>-4.3068951237994015E-2</v>
      </c>
      <c r="G33" s="169"/>
      <c r="H33" s="229">
        <v>533.90929999999992</v>
      </c>
      <c r="I33" s="229">
        <v>480.4624</v>
      </c>
      <c r="J33" s="65">
        <f t="shared" si="1"/>
        <v>-0.10010483053956903</v>
      </c>
      <c r="L33" s="222"/>
      <c r="M33" s="104"/>
      <c r="N33" s="104"/>
      <c r="O33" s="104"/>
      <c r="P33" s="104"/>
      <c r="Q33" s="104"/>
      <c r="R33" s="104"/>
    </row>
    <row r="34" spans="1:18" s="5" customFormat="1" ht="15" x14ac:dyDescent="0.25">
      <c r="A34" s="1"/>
      <c r="B34" s="1"/>
      <c r="C34" s="1" t="s">
        <v>114</v>
      </c>
      <c r="D34" s="229">
        <v>13920.816742258259</v>
      </c>
      <c r="E34" s="229">
        <v>10214.32710220447</v>
      </c>
      <c r="F34" s="65">
        <f t="shared" si="0"/>
        <v>-0.26625518521498159</v>
      </c>
      <c r="G34" s="169"/>
      <c r="H34" s="229">
        <v>4282.1832000000004</v>
      </c>
      <c r="I34" s="229">
        <v>3389.2206999999999</v>
      </c>
      <c r="J34" s="65">
        <f t="shared" si="1"/>
        <v>-0.20852972848055648</v>
      </c>
      <c r="L34" s="223"/>
      <c r="M34" s="117"/>
      <c r="N34" s="117"/>
      <c r="O34" s="117"/>
      <c r="P34" s="117"/>
      <c r="Q34" s="117"/>
      <c r="R34" s="117"/>
    </row>
    <row r="35" spans="1:18" s="5" customFormat="1" ht="24" customHeight="1" x14ac:dyDescent="0.25">
      <c r="A35" s="1"/>
      <c r="B35" s="52" t="s">
        <v>15</v>
      </c>
      <c r="C35" s="55"/>
      <c r="D35" s="166">
        <f>SUM(D36:D40)</f>
        <v>835.64343537772925</v>
      </c>
      <c r="E35" s="166">
        <f>SUM(E36:E40)</f>
        <v>1084.7212774517061</v>
      </c>
      <c r="F35" s="171">
        <f t="shared" si="0"/>
        <v>0.29806713189984935</v>
      </c>
      <c r="G35" s="167"/>
      <c r="H35" s="166">
        <f>SUM(H36:H40)</f>
        <v>315.50119999999998</v>
      </c>
      <c r="I35" s="166">
        <f>SUM(I36:I40)</f>
        <v>529.95909999999992</v>
      </c>
      <c r="J35" s="171">
        <f t="shared" si="1"/>
        <v>0.67973719275869615</v>
      </c>
      <c r="L35" s="222"/>
      <c r="M35" s="104"/>
      <c r="N35" s="104"/>
      <c r="O35" s="104"/>
      <c r="P35" s="104"/>
      <c r="Q35" s="104"/>
      <c r="R35" s="104"/>
    </row>
    <row r="36" spans="1:18" s="5" customFormat="1" ht="15" x14ac:dyDescent="0.25">
      <c r="A36" s="1"/>
      <c r="B36" s="55"/>
      <c r="C36" s="55" t="s">
        <v>135</v>
      </c>
      <c r="D36" s="229">
        <v>47.039749999999998</v>
      </c>
      <c r="E36" s="229">
        <v>87.688450000000003</v>
      </c>
      <c r="F36" s="65">
        <f t="shared" si="0"/>
        <v>0.86413511976573021</v>
      </c>
      <c r="G36" s="169"/>
      <c r="H36" s="229">
        <v>18.746600000000001</v>
      </c>
      <c r="I36" s="229">
        <v>44.718800000000002</v>
      </c>
      <c r="J36" s="65">
        <f t="shared" si="1"/>
        <v>1.3854352255875733</v>
      </c>
      <c r="L36" s="222"/>
      <c r="M36" s="104"/>
      <c r="N36" s="104"/>
      <c r="O36" s="104"/>
      <c r="P36" s="104"/>
      <c r="Q36" s="104"/>
      <c r="R36" s="104"/>
    </row>
    <row r="37" spans="1:18" s="5" customFormat="1" ht="15" x14ac:dyDescent="0.25">
      <c r="A37" s="1"/>
      <c r="B37" s="55"/>
      <c r="C37" s="55" t="s">
        <v>133</v>
      </c>
      <c r="D37" s="229">
        <v>92.749539999999996</v>
      </c>
      <c r="E37" s="229">
        <v>119.0784874517062</v>
      </c>
      <c r="F37" s="65">
        <f>IFERROR((E37-D37)/D37,"")</f>
        <v>0.28387146126769147</v>
      </c>
      <c r="G37" s="169"/>
      <c r="H37" s="229">
        <v>28.9056</v>
      </c>
      <c r="I37" s="229">
        <v>60.985799999999998</v>
      </c>
      <c r="J37" s="65">
        <f>IFERROR((I37-H37)/H37,"")</f>
        <v>1.1098264696114246</v>
      </c>
      <c r="L37" s="222"/>
      <c r="M37" s="104"/>
      <c r="N37" s="104"/>
      <c r="O37" s="104"/>
      <c r="P37" s="104"/>
      <c r="Q37" s="104"/>
      <c r="R37" s="104"/>
    </row>
    <row r="38" spans="1:18" s="5" customFormat="1" ht="15" x14ac:dyDescent="0.25">
      <c r="A38" s="1"/>
      <c r="B38" s="55"/>
      <c r="C38" s="55" t="s">
        <v>25</v>
      </c>
      <c r="D38" s="229">
        <v>206.43845537772921</v>
      </c>
      <c r="E38" s="229">
        <v>386.65514999999999</v>
      </c>
      <c r="F38" s="65">
        <f t="shared" si="0"/>
        <v>0.87298025114807531</v>
      </c>
      <c r="G38" s="169"/>
      <c r="H38" s="229">
        <v>85.038499999999999</v>
      </c>
      <c r="I38" s="229">
        <v>210.4257999999999</v>
      </c>
      <c r="J38" s="65">
        <f t="shared" si="1"/>
        <v>1.47447685460115</v>
      </c>
      <c r="L38" s="222"/>
      <c r="M38" s="104"/>
      <c r="N38" s="104"/>
      <c r="O38" s="104"/>
      <c r="P38" s="104"/>
      <c r="Q38" s="104"/>
      <c r="R38" s="104"/>
    </row>
    <row r="39" spans="1:18" s="5" customFormat="1" ht="15" x14ac:dyDescent="0.25">
      <c r="A39" s="1"/>
      <c r="B39" s="55"/>
      <c r="C39" s="55" t="s">
        <v>134</v>
      </c>
      <c r="D39" s="229">
        <v>92.4602</v>
      </c>
      <c r="E39" s="229">
        <v>119.90294</v>
      </c>
      <c r="F39" s="65">
        <f t="shared" si="0"/>
        <v>0.29680597705823697</v>
      </c>
      <c r="G39" s="169"/>
      <c r="H39" s="229">
        <v>63.595100000000002</v>
      </c>
      <c r="I39" s="229">
        <v>77.245400000000004</v>
      </c>
      <c r="J39" s="65"/>
      <c r="L39" s="222"/>
      <c r="M39" s="104"/>
      <c r="N39" s="104"/>
      <c r="O39" s="104"/>
      <c r="P39" s="104"/>
      <c r="Q39" s="104"/>
      <c r="R39" s="104"/>
    </row>
    <row r="40" spans="1:18" s="5" customFormat="1" ht="15" x14ac:dyDescent="0.25">
      <c r="A40" s="1"/>
      <c r="B40" s="1"/>
      <c r="C40" s="71" t="s">
        <v>105</v>
      </c>
      <c r="D40" s="229">
        <v>396.95549</v>
      </c>
      <c r="E40" s="229">
        <v>371.39625000000001</v>
      </c>
      <c r="F40" s="65">
        <f t="shared" si="0"/>
        <v>-6.4388176115160886E-2</v>
      </c>
      <c r="G40" s="169"/>
      <c r="H40" s="229">
        <v>119.2154</v>
      </c>
      <c r="I40" s="229">
        <v>136.58330000000001</v>
      </c>
      <c r="J40" s="65">
        <f t="shared" si="1"/>
        <v>0.1456850373357805</v>
      </c>
      <c r="L40" s="223"/>
      <c r="M40" s="117"/>
      <c r="N40" s="117"/>
      <c r="O40" s="117"/>
      <c r="P40" s="117"/>
      <c r="Q40" s="117"/>
      <c r="R40" s="117"/>
    </row>
    <row r="41" spans="1:18" ht="15.75" thickBot="1" x14ac:dyDescent="0.3">
      <c r="B41" s="8"/>
      <c r="C41" s="8"/>
      <c r="D41" s="8"/>
      <c r="E41" s="8"/>
      <c r="F41" s="8"/>
      <c r="G41" s="8"/>
      <c r="H41" s="8"/>
      <c r="I41" s="8"/>
      <c r="J41" s="8"/>
      <c r="L41" s="227"/>
      <c r="M41" s="227"/>
      <c r="N41" s="228"/>
      <c r="O41" s="228"/>
      <c r="P41" s="228"/>
      <c r="Q41" s="228"/>
      <c r="R41" s="228"/>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8"/>
      <c r="C44" s="17" t="s">
        <v>176</v>
      </c>
      <c r="D44" s="5"/>
      <c r="E44" s="5"/>
      <c r="F44" s="5"/>
      <c r="G44" s="5"/>
      <c r="H44" s="5"/>
      <c r="I44" s="5"/>
      <c r="J44" s="5"/>
      <c r="N44"/>
      <c r="O44"/>
      <c r="P44"/>
      <c r="Q44"/>
      <c r="R44"/>
    </row>
    <row r="45" spans="1:18" ht="15" x14ac:dyDescent="0.25">
      <c r="B45" s="16"/>
      <c r="C45" s="273" t="s">
        <v>126</v>
      </c>
      <c r="D45" s="273"/>
      <c r="E45" s="273"/>
      <c r="F45" s="273"/>
      <c r="G45" s="273"/>
      <c r="H45" s="273"/>
      <c r="I45" s="273"/>
      <c r="J45" s="273"/>
      <c r="N45"/>
      <c r="O45"/>
      <c r="P45"/>
      <c r="Q45"/>
      <c r="R45"/>
    </row>
    <row r="46" spans="1:18" ht="15" x14ac:dyDescent="0.25">
      <c r="B46" s="16"/>
      <c r="C46" s="273"/>
      <c r="D46" s="273"/>
      <c r="E46" s="273"/>
      <c r="F46" s="273"/>
      <c r="G46" s="273"/>
      <c r="H46" s="273"/>
      <c r="I46" s="273"/>
      <c r="J46" s="273"/>
      <c r="N46"/>
      <c r="O46"/>
      <c r="P46"/>
      <c r="Q46"/>
      <c r="R46"/>
    </row>
    <row r="47" spans="1:18" ht="15" x14ac:dyDescent="0.25">
      <c r="B47" s="16"/>
      <c r="C47" s="140"/>
      <c r="D47" s="140"/>
      <c r="E47" s="140"/>
      <c r="F47" s="140"/>
      <c r="G47" s="140"/>
      <c r="H47" s="140"/>
      <c r="I47" s="140"/>
      <c r="J47" s="140"/>
      <c r="N47"/>
      <c r="O47"/>
      <c r="P47"/>
      <c r="Q47"/>
      <c r="R47"/>
    </row>
    <row r="48" spans="1:18" ht="15" x14ac:dyDescent="0.25">
      <c r="B48" s="16"/>
      <c r="C48" s="141" t="s">
        <v>179</v>
      </c>
      <c r="D48" s="140"/>
      <c r="E48" s="140"/>
      <c r="F48" s="140"/>
      <c r="G48" s="140"/>
      <c r="H48" s="140"/>
      <c r="I48" s="140"/>
      <c r="J48" s="140"/>
      <c r="N48"/>
      <c r="O48"/>
      <c r="P48"/>
      <c r="Q48"/>
      <c r="R48"/>
    </row>
    <row r="49" spans="2:18" ht="15" x14ac:dyDescent="0.25">
      <c r="C49" s="17" t="s">
        <v>180</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5"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M10" sqref="M10"/>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155</v>
      </c>
    </row>
    <row r="2" spans="1:19" x14ac:dyDescent="0.2">
      <c r="A2" s="12"/>
    </row>
    <row r="3" spans="1:19" ht="15" thickBot="1" x14ac:dyDescent="0.25"/>
    <row r="4" spans="1:19" ht="15.75" customHeight="1" x14ac:dyDescent="0.25">
      <c r="B4" s="41"/>
      <c r="C4" s="282">
        <v>44774</v>
      </c>
      <c r="D4" s="282"/>
      <c r="E4" s="282"/>
      <c r="F4" s="282"/>
      <c r="G4" s="283"/>
      <c r="H4" s="282"/>
      <c r="I4" s="282"/>
      <c r="J4" s="282"/>
    </row>
    <row r="5" spans="1:19" s="5" customFormat="1" ht="15" x14ac:dyDescent="0.25">
      <c r="A5" s="1"/>
      <c r="B5" s="58"/>
      <c r="C5" s="58"/>
      <c r="D5" s="59" t="s">
        <v>4</v>
      </c>
      <c r="E5" s="60"/>
      <c r="F5" s="60"/>
      <c r="G5" s="67"/>
      <c r="H5" s="59" t="s">
        <v>125</v>
      </c>
      <c r="I5" s="60"/>
      <c r="J5" s="60"/>
      <c r="M5" s="1"/>
      <c r="N5" s="1"/>
      <c r="O5" s="1"/>
      <c r="P5" s="1"/>
      <c r="Q5" s="1"/>
      <c r="R5"/>
      <c r="S5"/>
    </row>
    <row r="6" spans="1:19" s="5" customFormat="1" ht="15" x14ac:dyDescent="0.25">
      <c r="A6" s="1"/>
      <c r="B6" s="61"/>
      <c r="C6" s="61"/>
      <c r="D6" s="61">
        <v>2021</v>
      </c>
      <c r="E6" s="61">
        <v>2022</v>
      </c>
      <c r="F6" s="62" t="s">
        <v>178</v>
      </c>
      <c r="G6" s="61"/>
      <c r="H6" s="63">
        <v>2021</v>
      </c>
      <c r="I6" s="61">
        <v>2022</v>
      </c>
      <c r="J6" s="62" t="s">
        <v>178</v>
      </c>
      <c r="M6"/>
      <c r="N6"/>
      <c r="O6"/>
      <c r="P6"/>
      <c r="Q6"/>
      <c r="R6"/>
      <c r="S6"/>
    </row>
    <row r="7" spans="1:19" s="5" customFormat="1" ht="15" x14ac:dyDescent="0.25">
      <c r="A7" s="1"/>
      <c r="B7" s="50"/>
      <c r="C7" s="50"/>
      <c r="D7" s="51"/>
      <c r="E7" s="51"/>
      <c r="F7" s="51"/>
      <c r="G7" s="51"/>
      <c r="H7" s="64"/>
      <c r="I7" s="51"/>
      <c r="J7" s="51"/>
      <c r="M7"/>
      <c r="N7"/>
      <c r="O7"/>
      <c r="P7"/>
      <c r="Q7"/>
      <c r="R7"/>
      <c r="S7"/>
    </row>
    <row r="8" spans="1:19" s="5" customFormat="1" ht="15" x14ac:dyDescent="0.25">
      <c r="A8" s="1"/>
      <c r="B8" s="57" t="s">
        <v>11</v>
      </c>
      <c r="C8" s="50"/>
      <c r="D8" s="157">
        <v>86292.706678622417</v>
      </c>
      <c r="E8" s="157">
        <v>83538.682648710092</v>
      </c>
      <c r="F8" s="172">
        <f>IF(E8&lt;1,"",IFERROR((E8-D8)/D8,""))</f>
        <v>-3.1914910725527039E-2</v>
      </c>
      <c r="G8" s="126"/>
      <c r="H8" s="157">
        <v>50451.553800000002</v>
      </c>
      <c r="I8" s="157">
        <v>58048.868799999997</v>
      </c>
      <c r="J8" s="172">
        <f>IF(I8&lt;1,"",IFERROR((I8-H8)/H8,""))</f>
        <v>0.1505863432891931</v>
      </c>
      <c r="K8" s="24"/>
      <c r="M8"/>
      <c r="N8"/>
      <c r="O8"/>
      <c r="P8"/>
      <c r="Q8"/>
      <c r="R8"/>
      <c r="S8"/>
    </row>
    <row r="9" spans="1:19" s="5" customFormat="1" ht="21.75" customHeight="1" x14ac:dyDescent="0.25">
      <c r="A9" s="1"/>
      <c r="B9" s="52" t="s">
        <v>33</v>
      </c>
      <c r="C9" s="55"/>
      <c r="D9" s="157">
        <f>SUM(D10:D13)</f>
        <v>31762.248138622421</v>
      </c>
      <c r="E9" s="157">
        <f>SUM(E10:E13)</f>
        <v>28863.334989428691</v>
      </c>
      <c r="F9" s="172">
        <f t="shared" ref="F9:F23" si="0">IF(E9&lt;1,"",IFERROR((E9-D9)/D9,""))</f>
        <v>-9.1269142427884198E-2</v>
      </c>
      <c r="G9" s="126"/>
      <c r="H9" s="157">
        <f>SUM(H10:H13)</f>
        <v>13345.625099999999</v>
      </c>
      <c r="I9" s="157">
        <f>SUM(I10:I13)</f>
        <v>12178.5825</v>
      </c>
      <c r="J9" s="172">
        <f t="shared" ref="J9:J23" si="1">IF(I9&lt;1,"",IFERROR((I9-H9)/H9,""))</f>
        <v>-8.7447578607614179E-2</v>
      </c>
      <c r="K9" s="24"/>
      <c r="M9"/>
      <c r="N9"/>
      <c r="O9"/>
      <c r="P9"/>
      <c r="Q9"/>
      <c r="R9"/>
      <c r="S9"/>
    </row>
    <row r="10" spans="1:19" s="5" customFormat="1" ht="15" x14ac:dyDescent="0.25">
      <c r="A10" s="1"/>
      <c r="B10" s="55"/>
      <c r="C10" s="55" t="s">
        <v>5</v>
      </c>
      <c r="D10" s="158">
        <v>16776.332236364171</v>
      </c>
      <c r="E10" s="158">
        <v>12747.65601415691</v>
      </c>
      <c r="F10" s="173">
        <f t="shared" si="0"/>
        <v>-0.24014046487913207</v>
      </c>
      <c r="G10" s="56"/>
      <c r="H10" s="158">
        <v>5827.4606000000003</v>
      </c>
      <c r="I10" s="158">
        <v>4647.6619999999994</v>
      </c>
      <c r="J10" s="173">
        <f t="shared" si="1"/>
        <v>-0.2024550110214389</v>
      </c>
      <c r="K10" s="24"/>
      <c r="M10"/>
      <c r="N10"/>
      <c r="O10"/>
      <c r="P10"/>
      <c r="Q10"/>
      <c r="R10"/>
      <c r="S10"/>
    </row>
    <row r="11" spans="1:19" s="5" customFormat="1" ht="15" x14ac:dyDescent="0.25">
      <c r="A11" s="1"/>
      <c r="B11" s="55"/>
      <c r="C11" s="55" t="s">
        <v>26</v>
      </c>
      <c r="D11" s="158">
        <v>320.08024</v>
      </c>
      <c r="E11" s="158">
        <v>238.29766000000001</v>
      </c>
      <c r="F11" s="173">
        <f t="shared" si="0"/>
        <v>-0.25550649424656768</v>
      </c>
      <c r="G11" s="56"/>
      <c r="H11" s="158">
        <v>233.74930000000001</v>
      </c>
      <c r="I11" s="158">
        <v>144.726</v>
      </c>
      <c r="J11" s="173">
        <f t="shared" si="1"/>
        <v>-0.38084948275780933</v>
      </c>
      <c r="K11" s="24"/>
      <c r="M11"/>
      <c r="N11"/>
      <c r="O11"/>
      <c r="P11"/>
      <c r="Q11"/>
      <c r="R11"/>
      <c r="S11"/>
    </row>
    <row r="12" spans="1:19" s="5" customFormat="1" ht="15" x14ac:dyDescent="0.25">
      <c r="A12" s="1"/>
      <c r="B12" s="1"/>
      <c r="C12" s="1" t="s">
        <v>27</v>
      </c>
      <c r="D12" s="158">
        <v>14241.78031225825</v>
      </c>
      <c r="E12" s="158">
        <v>15732.82057527178</v>
      </c>
      <c r="F12" s="173">
        <f t="shared" si="0"/>
        <v>0.10469479449350552</v>
      </c>
      <c r="G12" s="56"/>
      <c r="H12" s="158">
        <v>7159.8458999999993</v>
      </c>
      <c r="I12" s="158">
        <v>7352.8401000000013</v>
      </c>
      <c r="J12" s="173">
        <f t="shared" si="1"/>
        <v>2.6955077343215155E-2</v>
      </c>
      <c r="K12" s="24"/>
      <c r="M12"/>
      <c r="N12"/>
      <c r="O12"/>
      <c r="P12"/>
      <c r="Q12"/>
      <c r="R12"/>
      <c r="S12"/>
    </row>
    <row r="13" spans="1:19" s="5" customFormat="1" ht="15" x14ac:dyDescent="0.25">
      <c r="A13" s="1"/>
      <c r="B13" s="1"/>
      <c r="C13" s="1" t="s">
        <v>28</v>
      </c>
      <c r="D13" s="158">
        <v>424.05534999999998</v>
      </c>
      <c r="E13" s="158">
        <v>144.56074000000001</v>
      </c>
      <c r="F13" s="173">
        <f t="shared" si="0"/>
        <v>-0.6590993604962182</v>
      </c>
      <c r="G13" s="56"/>
      <c r="H13" s="158">
        <v>124.5693</v>
      </c>
      <c r="I13" s="158">
        <v>33.354399999999998</v>
      </c>
      <c r="J13" s="173">
        <f t="shared" si="1"/>
        <v>-0.73224221377177201</v>
      </c>
      <c r="K13" s="24"/>
      <c r="M13"/>
      <c r="N13"/>
      <c r="O13"/>
      <c r="P13"/>
      <c r="Q13"/>
      <c r="R13"/>
      <c r="S13"/>
    </row>
    <row r="14" spans="1:19" s="5" customFormat="1" ht="24.75" customHeight="1" x14ac:dyDescent="0.25">
      <c r="A14" s="1"/>
      <c r="B14" s="52" t="s">
        <v>29</v>
      </c>
      <c r="C14" s="55"/>
      <c r="D14" s="157">
        <f>SUM(D15:D18)</f>
        <v>13670.302140000002</v>
      </c>
      <c r="E14" s="157">
        <f>SUM(E15:E18)</f>
        <v>18379.266864984773</v>
      </c>
      <c r="F14" s="172">
        <f t="shared" si="0"/>
        <v>0.34446676282348582</v>
      </c>
      <c r="G14" s="126"/>
      <c r="H14" s="157">
        <f>SUM(H15:H18)</f>
        <v>21837.3861</v>
      </c>
      <c r="I14" s="157">
        <f>SUM(I15:I18)</f>
        <v>32865.654900000001</v>
      </c>
      <c r="J14" s="172">
        <f t="shared" si="1"/>
        <v>0.50501780522166073</v>
      </c>
      <c r="K14" s="24"/>
      <c r="M14"/>
      <c r="N14"/>
      <c r="O14"/>
      <c r="P14"/>
      <c r="Q14"/>
      <c r="R14"/>
      <c r="S14"/>
    </row>
    <row r="15" spans="1:19" s="5" customFormat="1" ht="15" x14ac:dyDescent="0.25">
      <c r="A15" s="1"/>
      <c r="B15" s="52"/>
      <c r="C15" s="55" t="s">
        <v>5</v>
      </c>
      <c r="D15" s="158">
        <v>3832.3316399999999</v>
      </c>
      <c r="E15" s="158">
        <v>1563.906928224246</v>
      </c>
      <c r="F15" s="173">
        <f t="shared" si="0"/>
        <v>-0.59191764306070183</v>
      </c>
      <c r="G15" s="56"/>
      <c r="H15" s="158">
        <v>5755.72</v>
      </c>
      <c r="I15" s="158">
        <v>5258.8622999999998</v>
      </c>
      <c r="J15" s="173">
        <f t="shared" si="1"/>
        <v>-8.6324161008527245E-2</v>
      </c>
      <c r="K15" s="24"/>
      <c r="M15"/>
      <c r="N15"/>
      <c r="O15"/>
      <c r="P15"/>
      <c r="Q15"/>
      <c r="R15"/>
      <c r="S15"/>
    </row>
    <row r="16" spans="1:19" s="5" customFormat="1" ht="15" x14ac:dyDescent="0.25">
      <c r="A16" s="1"/>
      <c r="B16" s="52"/>
      <c r="C16" s="55" t="s">
        <v>26</v>
      </c>
      <c r="D16" s="158">
        <v>1701.3164400000001</v>
      </c>
      <c r="E16" s="158">
        <v>2206.734096760526</v>
      </c>
      <c r="F16" s="173">
        <f t="shared" si="0"/>
        <v>0.29707445650764763</v>
      </c>
      <c r="G16" s="56"/>
      <c r="H16" s="158">
        <v>3423.5958000000001</v>
      </c>
      <c r="I16" s="158">
        <v>3916.9036000000001</v>
      </c>
      <c r="J16" s="173">
        <f t="shared" si="1"/>
        <v>0.14409054947432756</v>
      </c>
      <c r="K16" s="24"/>
      <c r="M16"/>
      <c r="N16"/>
      <c r="O16"/>
      <c r="P16"/>
      <c r="Q16"/>
      <c r="R16"/>
      <c r="S16"/>
    </row>
    <row r="17" spans="1:19" s="5" customFormat="1" ht="15" x14ac:dyDescent="0.25">
      <c r="A17" s="1"/>
      <c r="B17" s="55"/>
      <c r="C17" s="1" t="s">
        <v>27</v>
      </c>
      <c r="D17" s="158">
        <v>8136.0967900000014</v>
      </c>
      <c r="E17" s="158">
        <v>14608.62016</v>
      </c>
      <c r="F17" s="173">
        <f t="shared" si="0"/>
        <v>0.79553175645050278</v>
      </c>
      <c r="G17" s="56"/>
      <c r="H17" s="158">
        <v>12657.840099999999</v>
      </c>
      <c r="I17" s="158">
        <v>23689.8874</v>
      </c>
      <c r="J17" s="173">
        <f t="shared" si="1"/>
        <v>0.87155843436511737</v>
      </c>
      <c r="K17" s="24"/>
      <c r="M17"/>
      <c r="N17"/>
      <c r="O17"/>
      <c r="P17"/>
      <c r="Q17"/>
      <c r="R17"/>
      <c r="S17"/>
    </row>
    <row r="18" spans="1:19" s="5" customFormat="1" ht="15" x14ac:dyDescent="0.25">
      <c r="A18" s="1"/>
      <c r="B18" s="68"/>
      <c r="C18" s="11" t="s">
        <v>28</v>
      </c>
      <c r="D18" s="158">
        <v>0.55727000000000004</v>
      </c>
      <c r="E18" s="158">
        <v>5.6800000000000002E-3</v>
      </c>
      <c r="F18" s="174" t="str">
        <f t="shared" si="0"/>
        <v/>
      </c>
      <c r="G18" s="127"/>
      <c r="H18" s="158">
        <v>0.23019999999999999</v>
      </c>
      <c r="I18" s="158">
        <v>1.6000000000000001E-3</v>
      </c>
      <c r="J18" s="174" t="str">
        <f t="shared" si="1"/>
        <v/>
      </c>
      <c r="K18" s="24"/>
      <c r="M18"/>
      <c r="N18"/>
      <c r="O18"/>
      <c r="P18"/>
      <c r="Q18"/>
      <c r="R18"/>
      <c r="S18"/>
    </row>
    <row r="19" spans="1:19" s="5" customFormat="1" ht="24" customHeight="1" x14ac:dyDescent="0.25">
      <c r="A19" s="1"/>
      <c r="B19" s="52" t="s">
        <v>30</v>
      </c>
      <c r="C19" s="55"/>
      <c r="D19" s="157">
        <f>SUM(D20:D23)</f>
        <v>40860.156399999993</v>
      </c>
      <c r="E19" s="157">
        <f>SUM(E20:E23)</f>
        <v>36296.080794296628</v>
      </c>
      <c r="F19" s="172">
        <f t="shared" si="0"/>
        <v>-0.11169990542922557</v>
      </c>
      <c r="G19" s="126"/>
      <c r="H19" s="157">
        <f>SUM(H20:H23)</f>
        <v>15268.542600000002</v>
      </c>
      <c r="I19" s="157">
        <f>SUM(I20:I23)</f>
        <v>13004.631399999998</v>
      </c>
      <c r="J19" s="172">
        <f t="shared" si="1"/>
        <v>-0.14827290719940775</v>
      </c>
      <c r="K19" s="24"/>
      <c r="M19"/>
      <c r="N19"/>
      <c r="O19"/>
      <c r="P19"/>
      <c r="Q19"/>
      <c r="R19"/>
      <c r="S19"/>
    </row>
    <row r="20" spans="1:19" s="5" customFormat="1" ht="15" x14ac:dyDescent="0.25">
      <c r="A20" s="1"/>
      <c r="B20" s="55"/>
      <c r="C20" s="55" t="s">
        <v>5</v>
      </c>
      <c r="D20" s="158">
        <v>18410.046630000001</v>
      </c>
      <c r="E20" s="158">
        <v>15294.620436271151</v>
      </c>
      <c r="F20" s="173">
        <f t="shared" si="0"/>
        <v>-0.16922424241186454</v>
      </c>
      <c r="G20" s="56"/>
      <c r="H20" s="158">
        <v>7530.7079000000003</v>
      </c>
      <c r="I20" s="158">
        <v>6299.7965999999997</v>
      </c>
      <c r="J20" s="173">
        <f t="shared" si="1"/>
        <v>-0.16345226987226535</v>
      </c>
      <c r="K20" s="24"/>
      <c r="M20"/>
      <c r="N20"/>
      <c r="O20"/>
      <c r="P20"/>
      <c r="Q20"/>
      <c r="R20"/>
      <c r="S20"/>
    </row>
    <row r="21" spans="1:19" s="5" customFormat="1" ht="15" x14ac:dyDescent="0.25">
      <c r="A21" s="1"/>
      <c r="B21" s="55"/>
      <c r="C21" s="55" t="s">
        <v>26</v>
      </c>
      <c r="D21" s="158">
        <v>3253.5917599999998</v>
      </c>
      <c r="E21" s="158">
        <v>3855.86733</v>
      </c>
      <c r="F21" s="173">
        <f t="shared" si="0"/>
        <v>0.18511098331525166</v>
      </c>
      <c r="G21" s="56"/>
      <c r="H21" s="158">
        <v>1586.4632999999999</v>
      </c>
      <c r="I21" s="158">
        <v>1362.4454000000001</v>
      </c>
      <c r="J21" s="173">
        <f t="shared" si="1"/>
        <v>-0.1412058507751171</v>
      </c>
      <c r="K21" s="24"/>
      <c r="M21"/>
      <c r="N21"/>
      <c r="O21"/>
      <c r="P21"/>
      <c r="Q21"/>
      <c r="R21"/>
      <c r="S21"/>
    </row>
    <row r="22" spans="1:19" s="5" customFormat="1" ht="15" x14ac:dyDescent="0.25">
      <c r="A22" s="1"/>
      <c r="B22" s="1"/>
      <c r="C22" s="1" t="s">
        <v>27</v>
      </c>
      <c r="D22" s="158">
        <v>18536.015609999999</v>
      </c>
      <c r="E22" s="158">
        <v>16310.061290573771</v>
      </c>
      <c r="F22" s="173">
        <f t="shared" si="0"/>
        <v>-0.12008806888495213</v>
      </c>
      <c r="G22" s="56"/>
      <c r="H22" s="158">
        <v>5882.1014000000014</v>
      </c>
      <c r="I22" s="158">
        <v>4890.2584999999981</v>
      </c>
      <c r="J22" s="173">
        <f t="shared" si="1"/>
        <v>-0.16862050354997332</v>
      </c>
      <c r="K22" s="24"/>
      <c r="M22"/>
      <c r="N22"/>
      <c r="O22"/>
      <c r="P22"/>
      <c r="Q22"/>
      <c r="R22"/>
      <c r="S22"/>
    </row>
    <row r="23" spans="1:19" s="5" customFormat="1" ht="15" x14ac:dyDescent="0.25">
      <c r="A23" s="1"/>
      <c r="B23" s="1"/>
      <c r="C23" s="1" t="s">
        <v>28</v>
      </c>
      <c r="D23" s="158">
        <v>660.50239999999997</v>
      </c>
      <c r="E23" s="158">
        <v>835.53173745170625</v>
      </c>
      <c r="F23" s="173">
        <f t="shared" si="0"/>
        <v>0.26499424900152718</v>
      </c>
      <c r="G23" s="56"/>
      <c r="H23" s="158">
        <v>269.27</v>
      </c>
      <c r="I23" s="158">
        <v>452.13089999999988</v>
      </c>
      <c r="J23" s="173">
        <f t="shared" si="1"/>
        <v>0.6790986741931887</v>
      </c>
      <c r="K23" s="24"/>
      <c r="M23"/>
      <c r="N23"/>
      <c r="O23"/>
      <c r="P23"/>
      <c r="Q23"/>
    </row>
    <row r="24" spans="1:19" s="5" customFormat="1" ht="15.75" thickBot="1" x14ac:dyDescent="0.3">
      <c r="A24" s="1"/>
      <c r="B24" s="69"/>
      <c r="C24" s="70"/>
      <c r="D24" s="70"/>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8"/>
      <c r="C27" s="17" t="s">
        <v>176</v>
      </c>
      <c r="K27" s="19"/>
      <c r="L27" s="19"/>
      <c r="M27" s="19"/>
    </row>
    <row r="28" spans="1:19" s="5" customFormat="1" x14ac:dyDescent="0.2">
      <c r="A28" s="1"/>
      <c r="B28" s="16"/>
      <c r="C28" s="273" t="s">
        <v>126</v>
      </c>
      <c r="D28" s="273"/>
      <c r="E28" s="273"/>
      <c r="F28" s="273"/>
      <c r="G28" s="273"/>
      <c r="H28" s="273"/>
      <c r="I28" s="273"/>
      <c r="J28" s="273"/>
      <c r="K28" s="19"/>
      <c r="L28" s="19"/>
      <c r="M28" s="19"/>
    </row>
    <row r="29" spans="1:19" s="5" customFormat="1" x14ac:dyDescent="0.2">
      <c r="A29" s="1"/>
      <c r="B29" s="16"/>
      <c r="C29" s="273"/>
      <c r="D29" s="273"/>
      <c r="E29" s="273"/>
      <c r="F29" s="273"/>
      <c r="G29" s="273"/>
      <c r="H29" s="273"/>
      <c r="I29" s="273"/>
      <c r="J29" s="273"/>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5"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J3" sqref="J3"/>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154</v>
      </c>
    </row>
    <row r="2" spans="1:14" x14ac:dyDescent="0.2">
      <c r="A2" s="12"/>
    </row>
    <row r="3" spans="1:14" ht="15" thickBot="1" x14ac:dyDescent="0.25"/>
    <row r="4" spans="1:14" ht="15" x14ac:dyDescent="0.25">
      <c r="B4" s="90"/>
      <c r="C4" s="283">
        <v>44774</v>
      </c>
      <c r="D4" s="283"/>
      <c r="E4" s="283"/>
      <c r="F4" s="283"/>
      <c r="G4" s="283"/>
      <c r="H4" s="283"/>
      <c r="I4" s="283"/>
      <c r="J4" s="283"/>
      <c r="K4" s="283"/>
      <c r="L4" s="283"/>
      <c r="M4" s="283"/>
      <c r="N4" s="283"/>
    </row>
    <row r="5" spans="1:14" s="5" customFormat="1" x14ac:dyDescent="0.2">
      <c r="A5" s="1"/>
      <c r="B5" s="58"/>
      <c r="C5" s="58"/>
      <c r="D5" s="59" t="s">
        <v>4</v>
      </c>
      <c r="E5" s="60"/>
      <c r="F5" s="60"/>
      <c r="G5" s="66"/>
      <c r="H5" s="59" t="s">
        <v>125</v>
      </c>
      <c r="I5" s="60"/>
      <c r="J5" s="60"/>
      <c r="K5" s="224"/>
      <c r="L5" s="59" t="s">
        <v>139</v>
      </c>
      <c r="M5" s="60"/>
      <c r="N5" s="60"/>
    </row>
    <row r="6" spans="1:14" s="5" customFormat="1" x14ac:dyDescent="0.2">
      <c r="A6" s="1"/>
      <c r="B6" s="61"/>
      <c r="C6" s="61"/>
      <c r="D6" s="61">
        <v>2021</v>
      </c>
      <c r="E6" s="61">
        <v>2022</v>
      </c>
      <c r="F6" s="62" t="s">
        <v>178</v>
      </c>
      <c r="G6" s="61"/>
      <c r="H6" s="63">
        <v>2021</v>
      </c>
      <c r="I6" s="61">
        <v>2022</v>
      </c>
      <c r="J6" s="62" t="s">
        <v>178</v>
      </c>
      <c r="K6" s="63"/>
      <c r="L6" s="63">
        <v>2021</v>
      </c>
      <c r="M6" s="61">
        <v>2022</v>
      </c>
      <c r="N6" s="62" t="s">
        <v>178</v>
      </c>
    </row>
    <row r="7" spans="1:14" s="5" customFormat="1" x14ac:dyDescent="0.2">
      <c r="A7" s="1"/>
      <c r="B7" s="50"/>
      <c r="C7" s="50"/>
      <c r="D7" s="51"/>
      <c r="E7" s="51"/>
      <c r="F7" s="51"/>
      <c r="G7" s="51"/>
      <c r="H7" s="64"/>
      <c r="I7" s="51"/>
      <c r="J7" s="51"/>
      <c r="K7" s="64"/>
      <c r="L7" s="64"/>
      <c r="M7" s="51"/>
      <c r="N7" s="51"/>
    </row>
    <row r="8" spans="1:14" s="5" customFormat="1" ht="15" x14ac:dyDescent="0.25">
      <c r="A8" s="1"/>
      <c r="B8" s="57" t="s">
        <v>11</v>
      </c>
      <c r="C8" s="50"/>
      <c r="D8" s="175">
        <v>86292.706678622431</v>
      </c>
      <c r="E8" s="175">
        <v>83538.682648710077</v>
      </c>
      <c r="F8" s="160">
        <f t="shared" ref="F8:F36" si="0">(E8-D8)/D8</f>
        <v>-3.1914910725527372E-2</v>
      </c>
      <c r="G8" s="72"/>
      <c r="H8" s="177">
        <v>50451.553800000002</v>
      </c>
      <c r="I8" s="177">
        <v>58048.868799999997</v>
      </c>
      <c r="J8" s="160">
        <f t="shared" ref="J8:J36" si="1">(I8-H8)/H8</f>
        <v>0.1505863432891931</v>
      </c>
      <c r="K8" s="166"/>
      <c r="L8" s="177">
        <v>19421</v>
      </c>
      <c r="M8" s="177">
        <v>17508</v>
      </c>
      <c r="N8" s="195">
        <f t="shared" ref="N8:N36" si="2">(M8-L8)/L8</f>
        <v>-9.8501621955615057E-2</v>
      </c>
    </row>
    <row r="9" spans="1:14" s="5" customFormat="1" x14ac:dyDescent="0.2">
      <c r="A9" s="1"/>
      <c r="B9" s="50"/>
      <c r="C9" s="1" t="s">
        <v>34</v>
      </c>
      <c r="D9" s="176">
        <v>16201.111810000002</v>
      </c>
      <c r="E9" s="176">
        <v>12653.06835</v>
      </c>
      <c r="F9" s="179">
        <f t="shared" si="0"/>
        <v>-0.21899999837109957</v>
      </c>
      <c r="G9" s="51"/>
      <c r="H9" s="178">
        <v>3780.0317</v>
      </c>
      <c r="I9" s="178">
        <v>3105.4882999999995</v>
      </c>
      <c r="J9" s="161">
        <f t="shared" si="1"/>
        <v>-0.17844913840272833</v>
      </c>
      <c r="K9" s="168"/>
      <c r="L9" s="178">
        <v>13040</v>
      </c>
      <c r="M9" s="178">
        <v>11575</v>
      </c>
      <c r="N9" s="196">
        <f t="shared" si="2"/>
        <v>-0.11234662576687117</v>
      </c>
    </row>
    <row r="10" spans="1:14" s="5" customFormat="1" x14ac:dyDescent="0.2">
      <c r="A10" s="1"/>
      <c r="B10" s="50"/>
      <c r="C10" s="1" t="s">
        <v>35</v>
      </c>
      <c r="D10" s="176">
        <v>6825.8994300000004</v>
      </c>
      <c r="E10" s="176">
        <v>4381.1372300000003</v>
      </c>
      <c r="F10" s="179">
        <f t="shared" si="0"/>
        <v>-0.35815971581052142</v>
      </c>
      <c r="G10" s="51"/>
      <c r="H10" s="178">
        <v>1762.7102999999997</v>
      </c>
      <c r="I10" s="178">
        <v>1524.3457999999996</v>
      </c>
      <c r="J10" s="161">
        <f t="shared" si="1"/>
        <v>-0.13522613443627132</v>
      </c>
      <c r="K10" s="168"/>
      <c r="L10" s="178">
        <v>2241</v>
      </c>
      <c r="M10" s="178">
        <v>2020</v>
      </c>
      <c r="N10" s="196">
        <f t="shared" si="2"/>
        <v>-9.8616688978134762E-2</v>
      </c>
    </row>
    <row r="11" spans="1:14" s="5" customFormat="1" x14ac:dyDescent="0.2">
      <c r="A11" s="1"/>
      <c r="B11" s="1"/>
      <c r="C11" s="1" t="s">
        <v>36</v>
      </c>
      <c r="D11" s="176">
        <v>7991.1326499999996</v>
      </c>
      <c r="E11" s="176">
        <v>6809.0920462711465</v>
      </c>
      <c r="F11" s="179">
        <f t="shared" si="0"/>
        <v>-0.14791903169431847</v>
      </c>
      <c r="G11" s="1"/>
      <c r="H11" s="178">
        <v>5055.1827000000012</v>
      </c>
      <c r="I11" s="178">
        <v>4238.1858000000002</v>
      </c>
      <c r="J11" s="161">
        <f t="shared" si="1"/>
        <v>-0.16161570184199292</v>
      </c>
      <c r="K11" s="168"/>
      <c r="L11" s="178">
        <v>1753</v>
      </c>
      <c r="M11" s="178">
        <v>1734</v>
      </c>
      <c r="N11" s="196">
        <f t="shared" si="2"/>
        <v>-1.0838562464346835E-2</v>
      </c>
    </row>
    <row r="12" spans="1:14" s="5" customFormat="1" x14ac:dyDescent="0.2">
      <c r="A12" s="1"/>
      <c r="B12" s="1"/>
      <c r="C12" s="1" t="s">
        <v>37</v>
      </c>
      <c r="D12" s="176">
        <v>17670.663280000001</v>
      </c>
      <c r="E12" s="176">
        <v>18771.009788025476</v>
      </c>
      <c r="F12" s="179">
        <f t="shared" si="0"/>
        <v>6.2269677747233687E-2</v>
      </c>
      <c r="G12" s="1"/>
      <c r="H12" s="178">
        <v>8003.7256000000016</v>
      </c>
      <c r="I12" s="178">
        <v>7011.527799999998</v>
      </c>
      <c r="J12" s="161">
        <f t="shared" si="1"/>
        <v>-0.12396699357109436</v>
      </c>
      <c r="K12" s="168"/>
      <c r="L12" s="178">
        <v>1845</v>
      </c>
      <c r="M12" s="178">
        <v>1639</v>
      </c>
      <c r="N12" s="196">
        <f t="shared" si="2"/>
        <v>-0.11165311653116532</v>
      </c>
    </row>
    <row r="13" spans="1:14" s="5" customFormat="1" x14ac:dyDescent="0.2">
      <c r="A13" s="1"/>
      <c r="B13" s="1"/>
      <c r="C13" s="1" t="s">
        <v>38</v>
      </c>
      <c r="D13" s="176">
        <v>37603.899508622424</v>
      </c>
      <c r="E13" s="176">
        <v>40924.375234413463</v>
      </c>
      <c r="F13" s="179">
        <f t="shared" si="0"/>
        <v>8.8301366857702263E-2</v>
      </c>
      <c r="G13" s="1"/>
      <c r="H13" s="178">
        <v>31849.9035</v>
      </c>
      <c r="I13" s="178">
        <v>42169.321100000001</v>
      </c>
      <c r="J13" s="161">
        <f t="shared" si="1"/>
        <v>0.32400153425896566</v>
      </c>
      <c r="K13" s="168"/>
      <c r="L13" s="178">
        <v>542</v>
      </c>
      <c r="M13" s="178">
        <v>540</v>
      </c>
      <c r="N13" s="196">
        <f t="shared" si="2"/>
        <v>-3.6900369003690036E-3</v>
      </c>
    </row>
    <row r="14" spans="1:14" s="5" customFormat="1" ht="23.25" customHeight="1" x14ac:dyDescent="0.25">
      <c r="A14" s="1"/>
      <c r="B14" s="57" t="s">
        <v>8</v>
      </c>
      <c r="C14" s="1"/>
      <c r="D14" s="177">
        <v>39018.710506364172</v>
      </c>
      <c r="E14" s="177">
        <v>29606.183378652302</v>
      </c>
      <c r="F14" s="160">
        <f t="shared" si="0"/>
        <v>-0.24123111721430757</v>
      </c>
      <c r="G14" s="3"/>
      <c r="H14" s="177">
        <v>19113.888500000001</v>
      </c>
      <c r="I14" s="177">
        <v>16206.320899999999</v>
      </c>
      <c r="J14" s="160">
        <f t="shared" si="1"/>
        <v>-0.15211805802885175</v>
      </c>
      <c r="K14" s="180"/>
      <c r="L14" s="177">
        <v>11410</v>
      </c>
      <c r="M14" s="177">
        <v>11247</v>
      </c>
      <c r="N14" s="195">
        <f t="shared" si="2"/>
        <v>-1.4285714285714285E-2</v>
      </c>
    </row>
    <row r="15" spans="1:14" x14ac:dyDescent="0.2">
      <c r="C15" s="1" t="s">
        <v>34</v>
      </c>
      <c r="D15" s="178">
        <v>7170.9952899999998</v>
      </c>
      <c r="E15" s="178">
        <v>7181.79</v>
      </c>
      <c r="F15" s="161">
        <f t="shared" si="0"/>
        <v>1.5053293947987132E-3</v>
      </c>
      <c r="H15" s="178">
        <v>1916.3974000000001</v>
      </c>
      <c r="I15" s="178">
        <v>1581.3019999999999</v>
      </c>
      <c r="J15" s="161">
        <f t="shared" si="1"/>
        <v>-0.17485694772910887</v>
      </c>
      <c r="K15" s="181"/>
      <c r="L15" s="178">
        <v>8448</v>
      </c>
      <c r="M15" s="178">
        <v>8303</v>
      </c>
      <c r="N15" s="196">
        <f t="shared" si="2"/>
        <v>-1.7163825757575756E-2</v>
      </c>
    </row>
    <row r="16" spans="1:14" x14ac:dyDescent="0.2">
      <c r="C16" s="1" t="s">
        <v>35</v>
      </c>
      <c r="D16" s="178">
        <v>4135.6118800000004</v>
      </c>
      <c r="E16" s="178">
        <v>2504.7621600000002</v>
      </c>
      <c r="F16" s="161">
        <f t="shared" si="0"/>
        <v>-0.39434303008143984</v>
      </c>
      <c r="H16" s="178">
        <v>1086.2959000000001</v>
      </c>
      <c r="I16" s="178">
        <v>956.82999999999993</v>
      </c>
      <c r="J16" s="161">
        <f t="shared" si="1"/>
        <v>-0.11918106291296887</v>
      </c>
      <c r="K16" s="181"/>
      <c r="L16" s="178">
        <v>1249</v>
      </c>
      <c r="M16" s="178">
        <v>1250</v>
      </c>
      <c r="N16" s="196">
        <f t="shared" si="2"/>
        <v>8.0064051240992789E-4</v>
      </c>
    </row>
    <row r="17" spans="2:14" x14ac:dyDescent="0.2">
      <c r="C17" s="1" t="s">
        <v>36</v>
      </c>
      <c r="D17" s="178">
        <v>6654.5177899999999</v>
      </c>
      <c r="E17" s="178">
        <v>5450.0945162711469</v>
      </c>
      <c r="F17" s="161">
        <f t="shared" si="0"/>
        <v>-0.18099332088927408</v>
      </c>
      <c r="H17" s="178">
        <v>4424.8545000000004</v>
      </c>
      <c r="I17" s="178">
        <v>3564.0124000000001</v>
      </c>
      <c r="J17" s="161">
        <f t="shared" si="1"/>
        <v>-0.19454698453926569</v>
      </c>
      <c r="K17" s="181"/>
      <c r="L17" s="178">
        <v>1105</v>
      </c>
      <c r="M17" s="178">
        <v>1082</v>
      </c>
      <c r="N17" s="196">
        <f t="shared" si="2"/>
        <v>-2.0814479638009049E-2</v>
      </c>
    </row>
    <row r="18" spans="2:14" x14ac:dyDescent="0.2">
      <c r="C18" s="1" t="s">
        <v>37</v>
      </c>
      <c r="D18" s="178">
        <v>4163.7037899999996</v>
      </c>
      <c r="E18" s="178">
        <v>4699.4360900000001</v>
      </c>
      <c r="F18" s="161">
        <f t="shared" si="0"/>
        <v>0.12866724604345608</v>
      </c>
      <c r="H18" s="178">
        <v>1665.5980999999999</v>
      </c>
      <c r="I18" s="178">
        <v>1598.9762000000001</v>
      </c>
      <c r="J18" s="161">
        <f t="shared" si="1"/>
        <v>-3.9998784820899996E-2</v>
      </c>
      <c r="K18" s="181"/>
      <c r="L18" s="178">
        <v>392</v>
      </c>
      <c r="M18" s="178">
        <v>399</v>
      </c>
      <c r="N18" s="196">
        <f t="shared" si="2"/>
        <v>1.7857142857142856E-2</v>
      </c>
    </row>
    <row r="19" spans="2:14" x14ac:dyDescent="0.2">
      <c r="C19" s="1" t="s">
        <v>38</v>
      </c>
      <c r="D19" s="178">
        <v>16893.881756364171</v>
      </c>
      <c r="E19" s="178">
        <v>9770.1006123811567</v>
      </c>
      <c r="F19" s="161">
        <f t="shared" si="0"/>
        <v>-0.42167817004516339</v>
      </c>
      <c r="H19" s="178">
        <v>10020.7426</v>
      </c>
      <c r="I19" s="178">
        <v>8505.2002999999986</v>
      </c>
      <c r="J19" s="161">
        <f t="shared" si="1"/>
        <v>-0.15124051784345813</v>
      </c>
      <c r="K19" s="181"/>
      <c r="L19" s="178">
        <v>216</v>
      </c>
      <c r="M19" s="178">
        <v>213</v>
      </c>
      <c r="N19" s="196">
        <f t="shared" si="2"/>
        <v>-1.3888888888888888E-2</v>
      </c>
    </row>
    <row r="20" spans="2:14" ht="24" customHeight="1" x14ac:dyDescent="0.25">
      <c r="B20" s="57" t="s">
        <v>13</v>
      </c>
      <c r="D20" s="177">
        <v>5274.9884400000001</v>
      </c>
      <c r="E20" s="177">
        <v>6300.8990867605262</v>
      </c>
      <c r="F20" s="160">
        <f t="shared" si="0"/>
        <v>0.19448585687526665</v>
      </c>
      <c r="G20" s="3"/>
      <c r="H20" s="177">
        <v>5243.8083999999999</v>
      </c>
      <c r="I20" s="177">
        <v>5424.0749999999998</v>
      </c>
      <c r="J20" s="160">
        <f t="shared" si="1"/>
        <v>3.4377037879568584E-2</v>
      </c>
      <c r="K20" s="180"/>
      <c r="L20" s="177">
        <v>904</v>
      </c>
      <c r="M20" s="177">
        <v>714</v>
      </c>
      <c r="N20" s="195">
        <f t="shared" si="2"/>
        <v>-0.21017699115044247</v>
      </c>
    </row>
    <row r="21" spans="2:14" x14ac:dyDescent="0.2">
      <c r="C21" s="1" t="s">
        <v>34</v>
      </c>
      <c r="D21" s="178">
        <v>484.28793999999999</v>
      </c>
      <c r="E21" s="178">
        <v>315.46280999999999</v>
      </c>
      <c r="F21" s="161">
        <f t="shared" si="0"/>
        <v>-0.34860486098414922</v>
      </c>
      <c r="H21" s="178">
        <v>223.7141</v>
      </c>
      <c r="I21" s="178">
        <v>117.1306</v>
      </c>
      <c r="J21" s="161">
        <f t="shared" si="1"/>
        <v>-0.47642727928190487</v>
      </c>
      <c r="K21" s="181"/>
      <c r="L21" s="178">
        <v>294</v>
      </c>
      <c r="M21" s="178">
        <v>194</v>
      </c>
      <c r="N21" s="196">
        <f t="shared" si="2"/>
        <v>-0.3401360544217687</v>
      </c>
    </row>
    <row r="22" spans="2:14" x14ac:dyDescent="0.2">
      <c r="C22" s="1" t="s">
        <v>35</v>
      </c>
      <c r="D22" s="178">
        <v>218.00404</v>
      </c>
      <c r="E22" s="178">
        <v>168.59163000000001</v>
      </c>
      <c r="F22" s="161">
        <f t="shared" si="0"/>
        <v>-0.22665823073737529</v>
      </c>
      <c r="H22" s="178">
        <v>119.2124</v>
      </c>
      <c r="I22" s="178">
        <v>61.0364</v>
      </c>
      <c r="J22" s="161">
        <f t="shared" si="1"/>
        <v>-0.48800292587012761</v>
      </c>
      <c r="K22" s="181"/>
      <c r="L22" s="178">
        <v>145</v>
      </c>
      <c r="M22" s="178">
        <v>91</v>
      </c>
      <c r="N22" s="196">
        <f t="shared" si="2"/>
        <v>-0.3724137931034483</v>
      </c>
    </row>
    <row r="23" spans="2:14" x14ac:dyDescent="0.2">
      <c r="C23" s="1" t="s">
        <v>36</v>
      </c>
      <c r="D23" s="178">
        <v>434.99302999999998</v>
      </c>
      <c r="E23" s="178">
        <v>544.09018000000003</v>
      </c>
      <c r="F23" s="161">
        <f t="shared" si="0"/>
        <v>0.25080206457560955</v>
      </c>
      <c r="H23" s="178">
        <v>220.53659999999999</v>
      </c>
      <c r="I23" s="178">
        <v>224.4272</v>
      </c>
      <c r="J23" s="161">
        <f t="shared" si="1"/>
        <v>1.7641516192777099E-2</v>
      </c>
      <c r="K23" s="181"/>
      <c r="L23" s="178">
        <v>131</v>
      </c>
      <c r="M23" s="178">
        <v>129</v>
      </c>
      <c r="N23" s="196">
        <f t="shared" si="2"/>
        <v>-1.5267175572519083E-2</v>
      </c>
    </row>
    <row r="24" spans="2:14" x14ac:dyDescent="0.2">
      <c r="C24" s="1" t="s">
        <v>37</v>
      </c>
      <c r="D24" s="178">
        <v>2386.40796</v>
      </c>
      <c r="E24" s="178">
        <v>2607.0340999999999</v>
      </c>
      <c r="F24" s="161">
        <f t="shared" si="0"/>
        <v>9.2451141505578885E-2</v>
      </c>
      <c r="H24" s="178">
        <v>1277.4209000000001</v>
      </c>
      <c r="I24" s="178">
        <v>1017.6047</v>
      </c>
      <c r="J24" s="161">
        <f t="shared" si="1"/>
        <v>-0.2033912236757674</v>
      </c>
      <c r="K24" s="181"/>
      <c r="L24" s="178">
        <v>313</v>
      </c>
      <c r="M24" s="178">
        <v>278</v>
      </c>
      <c r="N24" s="196">
        <f t="shared" si="2"/>
        <v>-0.11182108626198083</v>
      </c>
    </row>
    <row r="25" spans="2:14" x14ac:dyDescent="0.2">
      <c r="C25" s="1" t="s">
        <v>38</v>
      </c>
      <c r="D25" s="178">
        <v>1751.29547</v>
      </c>
      <c r="E25" s="178">
        <v>2665.7203667605258</v>
      </c>
      <c r="F25" s="161">
        <f t="shared" si="0"/>
        <v>0.52214198713168936</v>
      </c>
      <c r="H25" s="178">
        <v>3402.9243999999999</v>
      </c>
      <c r="I25" s="178">
        <v>4003.8761</v>
      </c>
      <c r="J25" s="161">
        <f t="shared" si="1"/>
        <v>0.17659860442388908</v>
      </c>
      <c r="K25" s="181"/>
      <c r="L25" s="178">
        <v>21</v>
      </c>
      <c r="M25" s="178">
        <v>22</v>
      </c>
      <c r="N25" s="196">
        <f t="shared" si="2"/>
        <v>4.7619047619047616E-2</v>
      </c>
    </row>
    <row r="26" spans="2:14" ht="21" customHeight="1" x14ac:dyDescent="0.25">
      <c r="B26" s="57" t="s">
        <v>14</v>
      </c>
      <c r="D26" s="177">
        <v>40913.892712258254</v>
      </c>
      <c r="E26" s="177">
        <v>46651.502025845548</v>
      </c>
      <c r="F26" s="160">
        <f t="shared" si="0"/>
        <v>0.1402362115465059</v>
      </c>
      <c r="G26" s="3"/>
      <c r="H26" s="177">
        <v>25699.787400000001</v>
      </c>
      <c r="I26" s="177">
        <v>35932.985999999997</v>
      </c>
      <c r="J26" s="160">
        <f t="shared" si="1"/>
        <v>0.39818222776426532</v>
      </c>
      <c r="K26" s="180"/>
      <c r="L26" s="177">
        <v>6345</v>
      </c>
      <c r="M26" s="177">
        <v>4873</v>
      </c>
      <c r="N26" s="195">
        <f t="shared" si="2"/>
        <v>-0.23199369582348306</v>
      </c>
    </row>
    <row r="27" spans="2:14" x14ac:dyDescent="0.2">
      <c r="C27" s="1" t="s">
        <v>34</v>
      </c>
      <c r="D27" s="178">
        <v>8062.0153300000029</v>
      </c>
      <c r="E27" s="178">
        <v>4677.35239</v>
      </c>
      <c r="F27" s="161">
        <f t="shared" si="0"/>
        <v>-0.41982839295841451</v>
      </c>
      <c r="H27" s="178">
        <v>1505.9259</v>
      </c>
      <c r="I27" s="178">
        <v>1255.2961</v>
      </c>
      <c r="J27" s="161">
        <f t="shared" si="1"/>
        <v>-0.16642903877275764</v>
      </c>
      <c r="K27" s="181"/>
      <c r="L27" s="178">
        <v>3650</v>
      </c>
      <c r="M27" s="178">
        <v>2555</v>
      </c>
      <c r="N27" s="196">
        <f t="shared" si="2"/>
        <v>-0.3</v>
      </c>
    </row>
    <row r="28" spans="2:14" x14ac:dyDescent="0.2">
      <c r="C28" s="1" t="s">
        <v>35</v>
      </c>
      <c r="D28" s="178">
        <v>2263.8407200000001</v>
      </c>
      <c r="E28" s="178">
        <v>1376.4906100000001</v>
      </c>
      <c r="F28" s="161">
        <f t="shared" si="0"/>
        <v>-0.39196667069404073</v>
      </c>
      <c r="H28" s="178">
        <v>455.14469999999989</v>
      </c>
      <c r="I28" s="178">
        <v>309.44420000000002</v>
      </c>
      <c r="J28" s="161">
        <f t="shared" si="1"/>
        <v>-0.32011907421969299</v>
      </c>
      <c r="K28" s="181"/>
      <c r="L28" s="178">
        <v>754</v>
      </c>
      <c r="M28" s="178">
        <v>549</v>
      </c>
      <c r="N28" s="196">
        <f t="shared" si="2"/>
        <v>-0.27188328912466841</v>
      </c>
    </row>
    <row r="29" spans="2:14" x14ac:dyDescent="0.2">
      <c r="C29" s="1" t="s">
        <v>36</v>
      </c>
      <c r="D29" s="178">
        <v>855.99427000000014</v>
      </c>
      <c r="E29" s="178">
        <v>745.37076000000013</v>
      </c>
      <c r="F29" s="161">
        <f t="shared" si="0"/>
        <v>-0.1292339375122219</v>
      </c>
      <c r="H29" s="178">
        <v>381.78699999999998</v>
      </c>
      <c r="I29" s="178">
        <v>363.94330000000002</v>
      </c>
      <c r="J29" s="161">
        <f t="shared" si="1"/>
        <v>-4.6737316880878489E-2</v>
      </c>
      <c r="K29" s="181"/>
      <c r="L29" s="178">
        <v>509</v>
      </c>
      <c r="M29" s="178">
        <v>511</v>
      </c>
      <c r="N29" s="196">
        <f t="shared" si="2"/>
        <v>3.929273084479371E-3</v>
      </c>
    </row>
    <row r="30" spans="2:14" x14ac:dyDescent="0.2">
      <c r="C30" s="1" t="s">
        <v>37</v>
      </c>
      <c r="D30" s="178">
        <v>11098.584279999999</v>
      </c>
      <c r="E30" s="178">
        <v>11430.677630573769</v>
      </c>
      <c r="F30" s="161">
        <f t="shared" si="0"/>
        <v>2.9922136210851057E-2</v>
      </c>
      <c r="H30" s="178">
        <v>5041.0283000000018</v>
      </c>
      <c r="I30" s="178">
        <v>4362.9918999999982</v>
      </c>
      <c r="J30" s="161">
        <f t="shared" si="1"/>
        <v>-0.13450358927760897</v>
      </c>
      <c r="K30" s="181"/>
      <c r="L30" s="178">
        <v>1133</v>
      </c>
      <c r="M30" s="178">
        <v>954</v>
      </c>
      <c r="N30" s="196">
        <f t="shared" si="2"/>
        <v>-0.15798764342453664</v>
      </c>
    </row>
    <row r="31" spans="2:14" x14ac:dyDescent="0.2">
      <c r="C31" s="1" t="s">
        <v>38</v>
      </c>
      <c r="D31" s="178">
        <v>18633.458112258249</v>
      </c>
      <c r="E31" s="178">
        <v>28421.61063527178</v>
      </c>
      <c r="F31" s="161">
        <f t="shared" si="0"/>
        <v>0.52529983774585964</v>
      </c>
      <c r="H31" s="178">
        <v>18315.9015</v>
      </c>
      <c r="I31" s="178">
        <v>29641.3105</v>
      </c>
      <c r="J31" s="161">
        <f t="shared" si="1"/>
        <v>0.61833751399023407</v>
      </c>
      <c r="K31" s="181"/>
      <c r="L31" s="178">
        <v>299</v>
      </c>
      <c r="M31" s="178">
        <v>304</v>
      </c>
      <c r="N31" s="196">
        <f t="shared" si="2"/>
        <v>1.6722408026755852E-2</v>
      </c>
    </row>
    <row r="32" spans="2:14" ht="23.25" customHeight="1" x14ac:dyDescent="0.25">
      <c r="B32" s="57" t="s">
        <v>15</v>
      </c>
      <c r="D32" s="177">
        <v>1085.11502</v>
      </c>
      <c r="E32" s="177">
        <v>980.09815745170624</v>
      </c>
      <c r="F32" s="160">
        <f t="shared" si="0"/>
        <v>-9.6779475551166658E-2</v>
      </c>
      <c r="G32" s="3"/>
      <c r="H32" s="177">
        <v>394.06949999999995</v>
      </c>
      <c r="I32" s="177">
        <v>485.48689999999988</v>
      </c>
      <c r="J32" s="160">
        <f t="shared" si="1"/>
        <v>0.23198293701999251</v>
      </c>
      <c r="K32" s="180"/>
      <c r="L32" s="177">
        <v>762</v>
      </c>
      <c r="M32" s="177">
        <v>674</v>
      </c>
      <c r="N32" s="195">
        <f t="shared" si="2"/>
        <v>-0.11548556430446194</v>
      </c>
    </row>
    <row r="33" spans="2:14" x14ac:dyDescent="0.2">
      <c r="C33" s="1" t="s">
        <v>34</v>
      </c>
      <c r="D33" s="178">
        <v>483.81324999999998</v>
      </c>
      <c r="E33" s="178">
        <v>478.46314999999998</v>
      </c>
      <c r="F33" s="161">
        <f t="shared" si="0"/>
        <v>-1.1058192391382414E-2</v>
      </c>
      <c r="H33" s="178">
        <v>133.99430000000001</v>
      </c>
      <c r="I33" s="178">
        <v>151.75960000000001</v>
      </c>
      <c r="J33" s="161">
        <f t="shared" si="1"/>
        <v>0.13258250537522862</v>
      </c>
      <c r="K33" s="181"/>
      <c r="L33" s="178">
        <v>648</v>
      </c>
      <c r="M33" s="178">
        <v>523</v>
      </c>
      <c r="N33" s="196">
        <f t="shared" si="2"/>
        <v>-0.19290123456790123</v>
      </c>
    </row>
    <row r="34" spans="2:14" x14ac:dyDescent="0.2">
      <c r="C34" s="1" t="s">
        <v>35</v>
      </c>
      <c r="D34" s="178">
        <v>208.44279</v>
      </c>
      <c r="E34" s="178">
        <v>331.29282999999998</v>
      </c>
      <c r="F34" s="161">
        <f t="shared" si="0"/>
        <v>0.58937054143249556</v>
      </c>
      <c r="H34" s="178">
        <v>102.0573</v>
      </c>
      <c r="I34" s="178">
        <v>197.03519999999989</v>
      </c>
      <c r="J34" s="161">
        <f t="shared" si="1"/>
        <v>0.93063308553136226</v>
      </c>
      <c r="K34" s="181"/>
      <c r="L34" s="178">
        <v>93</v>
      </c>
      <c r="M34" s="178">
        <v>130</v>
      </c>
      <c r="N34" s="196">
        <f t="shared" si="2"/>
        <v>0.39784946236559138</v>
      </c>
    </row>
    <row r="35" spans="2:14" x14ac:dyDescent="0.2">
      <c r="C35" s="1" t="s">
        <v>36</v>
      </c>
      <c r="D35" s="178">
        <v>45.627560000000003</v>
      </c>
      <c r="E35" s="178">
        <v>69.536590000000004</v>
      </c>
      <c r="F35" s="161">
        <f t="shared" si="0"/>
        <v>0.52400413259003986</v>
      </c>
      <c r="H35" s="178">
        <v>28.0046</v>
      </c>
      <c r="I35" s="178">
        <v>85.802900000000008</v>
      </c>
      <c r="J35" s="161">
        <f t="shared" si="1"/>
        <v>2.063885933025289</v>
      </c>
      <c r="K35" s="181"/>
      <c r="L35" s="178">
        <v>8</v>
      </c>
      <c r="M35" s="178">
        <v>12</v>
      </c>
      <c r="N35" s="196">
        <f t="shared" si="2"/>
        <v>0.5</v>
      </c>
    </row>
    <row r="36" spans="2:14" x14ac:dyDescent="0.2">
      <c r="C36" s="1" t="s">
        <v>37</v>
      </c>
      <c r="D36" s="178">
        <v>21.96725</v>
      </c>
      <c r="E36" s="178">
        <v>33.861967451706228</v>
      </c>
      <c r="F36" s="161">
        <f t="shared" si="0"/>
        <v>0.54147503450391965</v>
      </c>
      <c r="H36" s="178">
        <v>19.6783</v>
      </c>
      <c r="I36" s="178">
        <v>31.954999999999998</v>
      </c>
      <c r="J36" s="161">
        <f t="shared" si="1"/>
        <v>0.62386994811543672</v>
      </c>
      <c r="K36" s="181"/>
      <c r="L36" s="178">
        <v>7</v>
      </c>
      <c r="M36" s="178">
        <v>8</v>
      </c>
      <c r="N36" s="196">
        <f t="shared" si="2"/>
        <v>0.14285714285714285</v>
      </c>
    </row>
    <row r="37" spans="2:14" x14ac:dyDescent="0.2">
      <c r="C37" s="1" t="s">
        <v>38</v>
      </c>
      <c r="D37" s="178">
        <v>325.26416999999998</v>
      </c>
      <c r="E37" s="158">
        <v>66.943619999999996</v>
      </c>
      <c r="F37" s="161">
        <f>IFERROR((E37-D37)/D37,"")</f>
        <v>-0.79418692197176222</v>
      </c>
      <c r="H37" s="178">
        <v>110.33499999999999</v>
      </c>
      <c r="I37" s="178">
        <v>18.934200000000001</v>
      </c>
      <c r="J37" s="161">
        <f>IFERROR((I37-H37)/H37,"")</f>
        <v>-0.82839352879865857</v>
      </c>
      <c r="K37" s="181"/>
      <c r="L37" s="178">
        <v>6</v>
      </c>
      <c r="M37" s="178">
        <v>1</v>
      </c>
      <c r="N37" s="196">
        <f>IFERROR((M37-L37)/L37,"")</f>
        <v>-0.83333333333333337</v>
      </c>
    </row>
    <row r="38" spans="2:14" ht="15" thickBot="1" x14ac:dyDescent="0.25">
      <c r="B38" s="8"/>
      <c r="C38" s="8"/>
      <c r="D38" s="8"/>
      <c r="E38" s="231"/>
      <c r="F38" s="8"/>
      <c r="G38" s="8"/>
      <c r="H38" s="73"/>
      <c r="I38" s="182"/>
      <c r="J38" s="8"/>
      <c r="K38" s="73"/>
      <c r="L38" s="73"/>
      <c r="M38" s="182"/>
      <c r="N38" s="8"/>
    </row>
    <row r="39" spans="2:14" x14ac:dyDescent="0.2">
      <c r="E39" s="218"/>
    </row>
    <row r="40" spans="2:14" s="17" customFormat="1" ht="12.75" customHeight="1" x14ac:dyDescent="0.2">
      <c r="B40" s="5"/>
      <c r="C40" s="6" t="s">
        <v>128</v>
      </c>
      <c r="D40" s="5"/>
      <c r="E40" s="5"/>
      <c r="F40" s="5"/>
      <c r="G40" s="5"/>
      <c r="H40" s="5"/>
      <c r="I40" s="5"/>
      <c r="J40" s="5"/>
    </row>
    <row r="41" spans="2:14" x14ac:dyDescent="0.2">
      <c r="B41" s="48"/>
      <c r="C41" s="17" t="s">
        <v>176</v>
      </c>
      <c r="D41" s="5"/>
      <c r="E41" s="5"/>
      <c r="F41" s="5"/>
      <c r="G41" s="5"/>
      <c r="H41" s="5"/>
      <c r="I41" s="5"/>
      <c r="J41" s="5"/>
    </row>
    <row r="42" spans="2:14" x14ac:dyDescent="0.2">
      <c r="B42" s="16"/>
      <c r="C42" s="273" t="s">
        <v>126</v>
      </c>
      <c r="D42" s="273"/>
      <c r="E42" s="273"/>
      <c r="F42" s="273"/>
      <c r="G42" s="273"/>
      <c r="H42" s="273"/>
      <c r="I42" s="273"/>
      <c r="J42" s="273"/>
    </row>
    <row r="43" spans="2:14" x14ac:dyDescent="0.2">
      <c r="B43" s="16"/>
      <c r="C43" s="273"/>
      <c r="D43" s="273"/>
      <c r="E43" s="273"/>
      <c r="F43" s="273"/>
      <c r="G43" s="273"/>
      <c r="H43" s="273"/>
      <c r="I43" s="273"/>
      <c r="J43" s="273"/>
    </row>
    <row r="45" spans="2:14" x14ac:dyDescent="0.2">
      <c r="B45" s="18"/>
    </row>
  </sheetData>
  <mergeCells count="2">
    <mergeCell ref="C42:J43"/>
    <mergeCell ref="C4:N4"/>
  </mergeCells>
  <phoneticPr fontId="45"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election activeCell="G6" sqref="G6:G7"/>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202</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1"/>
      <c r="C4" s="285" t="s">
        <v>119</v>
      </c>
      <c r="D4" s="285"/>
      <c r="E4" s="287" t="s">
        <v>120</v>
      </c>
      <c r="F4" s="287"/>
      <c r="G4" s="286" t="s">
        <v>121</v>
      </c>
      <c r="H4" s="286"/>
      <c r="I4" s="287" t="s">
        <v>123</v>
      </c>
      <c r="J4" s="287"/>
      <c r="K4" s="286" t="s">
        <v>122</v>
      </c>
      <c r="L4" s="286"/>
    </row>
    <row r="5" spans="1:15" x14ac:dyDescent="0.25">
      <c r="B5" s="92"/>
      <c r="C5" s="93"/>
      <c r="D5" s="93"/>
      <c r="E5" s="93"/>
      <c r="F5" s="93"/>
      <c r="G5" s="93"/>
      <c r="H5" s="93"/>
      <c r="I5" s="93"/>
      <c r="J5" s="93"/>
      <c r="K5" s="93"/>
      <c r="L5" s="93"/>
    </row>
    <row r="6" spans="1:15" x14ac:dyDescent="0.25">
      <c r="B6" s="92"/>
      <c r="C6" s="281" t="s">
        <v>125</v>
      </c>
      <c r="D6" s="94" t="s">
        <v>56</v>
      </c>
      <c r="E6" s="281" t="s">
        <v>125</v>
      </c>
      <c r="F6" s="94" t="s">
        <v>56</v>
      </c>
      <c r="G6" s="281" t="s">
        <v>125</v>
      </c>
      <c r="H6" s="94" t="s">
        <v>56</v>
      </c>
      <c r="I6" s="281" t="s">
        <v>125</v>
      </c>
      <c r="J6" s="94" t="s">
        <v>56</v>
      </c>
      <c r="K6" s="281" t="s">
        <v>125</v>
      </c>
      <c r="L6" s="93" t="s">
        <v>56</v>
      </c>
    </row>
    <row r="7" spans="1:15" x14ac:dyDescent="0.25">
      <c r="B7" s="95"/>
      <c r="C7" s="284"/>
      <c r="D7" s="96" t="s">
        <v>118</v>
      </c>
      <c r="E7" s="284"/>
      <c r="F7" s="96" t="s">
        <v>118</v>
      </c>
      <c r="G7" s="284"/>
      <c r="H7" s="96" t="s">
        <v>118</v>
      </c>
      <c r="I7" s="284"/>
      <c r="J7" s="96" t="s">
        <v>118</v>
      </c>
      <c r="K7" s="284"/>
      <c r="L7" s="96" t="s">
        <v>118</v>
      </c>
    </row>
    <row r="8" spans="1:15" x14ac:dyDescent="0.25">
      <c r="B8" s="97"/>
      <c r="C8" s="98"/>
      <c r="D8" s="98"/>
      <c r="E8" s="98"/>
      <c r="F8" s="98"/>
      <c r="G8" s="98"/>
      <c r="H8" s="98"/>
      <c r="I8" s="98"/>
      <c r="J8" s="98"/>
      <c r="K8" s="98"/>
      <c r="L8" s="50"/>
    </row>
    <row r="9" spans="1:15" x14ac:dyDescent="0.25">
      <c r="B9" s="99">
        <v>2022</v>
      </c>
      <c r="C9" s="187"/>
      <c r="D9" s="187"/>
      <c r="E9" s="187"/>
      <c r="F9" s="187"/>
      <c r="G9" s="187"/>
      <c r="H9" s="187"/>
      <c r="I9" s="187"/>
      <c r="J9" s="187"/>
      <c r="K9" s="187"/>
      <c r="L9" s="185"/>
    </row>
    <row r="10" spans="1:15" x14ac:dyDescent="0.25">
      <c r="B10" s="100" t="s">
        <v>44</v>
      </c>
      <c r="C10" s="151">
        <v>50150.638099999996</v>
      </c>
      <c r="D10" s="183">
        <v>77644.604339762896</v>
      </c>
      <c r="E10" s="151">
        <v>46478.44</v>
      </c>
      <c r="F10" s="183">
        <v>56595.491247659498</v>
      </c>
      <c r="G10" s="168">
        <v>96629.078099999999</v>
      </c>
      <c r="H10" s="183">
        <v>134240.0955874224</v>
      </c>
      <c r="I10" s="183">
        <v>786.45310000000006</v>
      </c>
      <c r="J10" s="183">
        <v>1132.177190523335</v>
      </c>
      <c r="K10" s="183">
        <v>50937.091200000003</v>
      </c>
      <c r="L10" s="183">
        <v>78776.781530286229</v>
      </c>
    </row>
    <row r="11" spans="1:15" x14ac:dyDescent="0.25">
      <c r="B11" s="100" t="s">
        <v>45</v>
      </c>
      <c r="C11" s="215">
        <v>21906.375499999998</v>
      </c>
      <c r="D11" s="215">
        <v>38422.636698050679</v>
      </c>
      <c r="E11" s="215">
        <v>14633.6697</v>
      </c>
      <c r="F11" s="215">
        <v>12595.278685211921</v>
      </c>
      <c r="G11" s="215">
        <v>36540.0452</v>
      </c>
      <c r="H11" s="215">
        <v>51017.915383262603</v>
      </c>
      <c r="I11" s="215">
        <v>1780.761</v>
      </c>
      <c r="J11" s="215">
        <v>1550.5941135821549</v>
      </c>
      <c r="K11" s="215">
        <v>23687.136500000001</v>
      </c>
      <c r="L11" s="215">
        <v>39973.230811632842</v>
      </c>
    </row>
    <row r="12" spans="1:15" x14ac:dyDescent="0.25">
      <c r="B12" s="100" t="s">
        <v>46</v>
      </c>
      <c r="C12" s="215">
        <v>33243.539199999999</v>
      </c>
      <c r="D12" s="215">
        <v>51713.210860905041</v>
      </c>
      <c r="E12" s="215">
        <v>29006.9512</v>
      </c>
      <c r="F12" s="215">
        <v>12675.795695033819</v>
      </c>
      <c r="G12" s="215">
        <v>62250.490400000002</v>
      </c>
      <c r="H12" s="215">
        <v>64389.00655593886</v>
      </c>
      <c r="I12" s="215">
        <v>2693.6653000000001</v>
      </c>
      <c r="J12" s="215">
        <v>3439.1538540059728</v>
      </c>
      <c r="K12" s="215">
        <v>35937.2045</v>
      </c>
      <c r="L12" s="215">
        <v>55152.364714911011</v>
      </c>
    </row>
    <row r="13" spans="1:15" x14ac:dyDescent="0.25">
      <c r="B13" s="100" t="s">
        <v>47</v>
      </c>
      <c r="C13" s="215">
        <v>23387.9761</v>
      </c>
      <c r="D13" s="215">
        <v>49150.961077803382</v>
      </c>
      <c r="E13" s="215">
        <v>9340.1653999999999</v>
      </c>
      <c r="F13" s="215">
        <v>7340.5807890848691</v>
      </c>
      <c r="G13" s="215">
        <v>32728.141500000002</v>
      </c>
      <c r="H13" s="215">
        <v>56491.541866888248</v>
      </c>
      <c r="I13" s="215">
        <v>1702.1538</v>
      </c>
      <c r="J13" s="215">
        <v>2155.395995061725</v>
      </c>
      <c r="K13" s="215">
        <v>25090.1299</v>
      </c>
      <c r="L13" s="215">
        <v>51306.357072865103</v>
      </c>
      <c r="N13" s="146"/>
      <c r="O13" s="146"/>
    </row>
    <row r="14" spans="1:15" x14ac:dyDescent="0.25">
      <c r="B14" s="100" t="s">
        <v>40</v>
      </c>
      <c r="C14" s="215">
        <v>19399.958600000002</v>
      </c>
      <c r="D14" s="215">
        <v>47154.749081696616</v>
      </c>
      <c r="E14" s="215">
        <v>5256.3049000000001</v>
      </c>
      <c r="F14" s="215">
        <v>11887.81870736633</v>
      </c>
      <c r="G14" s="215">
        <v>24656.263500000001</v>
      </c>
      <c r="H14" s="215">
        <v>59042.567789062952</v>
      </c>
      <c r="I14" s="215">
        <v>1876.6331</v>
      </c>
      <c r="J14" s="215">
        <v>1626.9762691860469</v>
      </c>
      <c r="K14" s="215">
        <v>21276.591700000001</v>
      </c>
      <c r="L14" s="215">
        <v>48781.725350882662</v>
      </c>
    </row>
    <row r="15" spans="1:15" x14ac:dyDescent="0.25">
      <c r="B15" s="100" t="s">
        <v>48</v>
      </c>
      <c r="C15" s="215">
        <v>24637.5766</v>
      </c>
      <c r="D15" s="215">
        <v>60306.772855510389</v>
      </c>
      <c r="E15" s="215">
        <v>1740.857</v>
      </c>
      <c r="F15" s="215">
        <v>5517.2793731131969</v>
      </c>
      <c r="G15" s="215">
        <v>26378.4336</v>
      </c>
      <c r="H15" s="215">
        <v>65824.052228623579</v>
      </c>
      <c r="I15" s="215">
        <v>1426.3299</v>
      </c>
      <c r="J15" s="215">
        <v>1356.3219654652339</v>
      </c>
      <c r="K15" s="215">
        <v>26063.906500000001</v>
      </c>
      <c r="L15" s="215">
        <v>61663.094820975617</v>
      </c>
      <c r="N15" s="146"/>
    </row>
    <row r="16" spans="1:15" x14ac:dyDescent="0.25">
      <c r="B16" s="100" t="s">
        <v>49</v>
      </c>
      <c r="C16" s="215">
        <v>27203.551299999999</v>
      </c>
      <c r="D16" s="215">
        <v>61900.801011743773</v>
      </c>
      <c r="E16" s="215">
        <v>6805.902</v>
      </c>
      <c r="F16" s="215">
        <v>6287.6317246738954</v>
      </c>
      <c r="G16" s="215">
        <v>34009.453300000001</v>
      </c>
      <c r="H16" s="215">
        <v>68188.432736417672</v>
      </c>
      <c r="I16" s="215">
        <v>806.63210000000004</v>
      </c>
      <c r="J16" s="215">
        <v>915.66431704138699</v>
      </c>
      <c r="K16" s="215">
        <v>28010.183400000002</v>
      </c>
      <c r="L16" s="215">
        <v>62816.465328785147</v>
      </c>
    </row>
    <row r="17" spans="2:15" x14ac:dyDescent="0.25">
      <c r="B17" s="100" t="s">
        <v>50</v>
      </c>
      <c r="C17" s="215">
        <v>39193.3171</v>
      </c>
      <c r="D17" s="215">
        <v>69351.748530609853</v>
      </c>
      <c r="E17" s="215">
        <v>18855.5517</v>
      </c>
      <c r="F17" s="215">
        <v>14186.93411810024</v>
      </c>
      <c r="G17" s="215">
        <v>58048.868799999997</v>
      </c>
      <c r="H17" s="215">
        <v>83538.682648710092</v>
      </c>
      <c r="I17" s="215">
        <v>1236.0217</v>
      </c>
      <c r="J17" s="215">
        <v>1429.1019986062349</v>
      </c>
      <c r="K17" s="215">
        <v>40429.338799999998</v>
      </c>
      <c r="L17" s="215">
        <v>70780.850529216084</v>
      </c>
    </row>
    <row r="18" spans="2:15" x14ac:dyDescent="0.25">
      <c r="B18" s="100" t="s">
        <v>51</v>
      </c>
      <c r="C18" s="215"/>
      <c r="D18" s="215"/>
      <c r="E18" s="215"/>
      <c r="F18" s="215"/>
      <c r="G18" s="215"/>
      <c r="H18" s="215"/>
      <c r="I18" s="215"/>
      <c r="J18" s="215"/>
      <c r="K18" s="215"/>
      <c r="L18" s="215"/>
    </row>
    <row r="19" spans="2:15" x14ac:dyDescent="0.25">
      <c r="B19" s="100" t="s">
        <v>52</v>
      </c>
      <c r="C19" s="215"/>
      <c r="D19" s="215"/>
      <c r="E19" s="215"/>
      <c r="F19" s="215"/>
      <c r="G19" s="215"/>
      <c r="H19" s="215"/>
      <c r="I19" s="215"/>
      <c r="J19" s="215"/>
      <c r="K19" s="215"/>
      <c r="L19" s="215"/>
      <c r="N19" s="146"/>
      <c r="O19" s="146"/>
    </row>
    <row r="20" spans="2:15" x14ac:dyDescent="0.25">
      <c r="B20" s="100" t="s">
        <v>53</v>
      </c>
      <c r="C20" s="215"/>
      <c r="D20" s="215"/>
      <c r="E20" s="215"/>
      <c r="F20" s="215"/>
      <c r="G20" s="215"/>
      <c r="H20" s="215"/>
      <c r="I20" s="215"/>
      <c r="J20" s="215"/>
      <c r="K20" s="215"/>
      <c r="L20" s="215"/>
    </row>
    <row r="21" spans="2:15" x14ac:dyDescent="0.25">
      <c r="B21" s="100" t="s">
        <v>54</v>
      </c>
      <c r="C21" s="215"/>
      <c r="D21" s="215"/>
      <c r="E21" s="215"/>
      <c r="F21" s="215"/>
      <c r="G21" s="215"/>
      <c r="H21" s="215"/>
      <c r="I21" s="215"/>
      <c r="J21" s="215"/>
      <c r="K21" s="215"/>
      <c r="L21" s="215"/>
      <c r="N21" s="146"/>
      <c r="O21" s="146"/>
    </row>
    <row r="22" spans="2:15" x14ac:dyDescent="0.25">
      <c r="B22" s="101" t="s">
        <v>55</v>
      </c>
      <c r="C22" s="154">
        <f>SUM(C10:C21)</f>
        <v>239122.9325</v>
      </c>
      <c r="D22" s="154">
        <f t="shared" ref="D22:L22" si="0">SUM(D10:D21)</f>
        <v>455645.48445608269</v>
      </c>
      <c r="E22" s="154">
        <f t="shared" si="0"/>
        <v>132117.8419</v>
      </c>
      <c r="F22" s="154">
        <f t="shared" si="0"/>
        <v>127086.81034024377</v>
      </c>
      <c r="G22" s="154">
        <f t="shared" si="0"/>
        <v>371240.77439999999</v>
      </c>
      <c r="H22" s="154">
        <f>SUM(H10:H21)</f>
        <v>582732.29479632643</v>
      </c>
      <c r="I22" s="154">
        <f t="shared" si="0"/>
        <v>12308.650000000001</v>
      </c>
      <c r="J22" s="154">
        <f t="shared" si="0"/>
        <v>13605.385703472088</v>
      </c>
      <c r="K22" s="154">
        <f t="shared" si="0"/>
        <v>251431.58250000002</v>
      </c>
      <c r="L22" s="154">
        <f t="shared" si="0"/>
        <v>469250.87015955464</v>
      </c>
      <c r="M22" s="154"/>
    </row>
    <row r="23" spans="2:15" x14ac:dyDescent="0.25">
      <c r="B23" s="100"/>
      <c r="C23" s="183"/>
      <c r="D23" s="183"/>
      <c r="E23" s="183"/>
      <c r="F23" s="183"/>
      <c r="G23" s="183"/>
      <c r="H23" s="183"/>
      <c r="I23" s="183"/>
      <c r="J23" s="183"/>
      <c r="K23" s="183"/>
      <c r="L23" s="184"/>
    </row>
    <row r="24" spans="2:15" x14ac:dyDescent="0.25">
      <c r="B24" s="99">
        <v>2021</v>
      </c>
      <c r="C24" s="183"/>
      <c r="D24" s="183"/>
      <c r="E24" s="183"/>
      <c r="F24" s="183"/>
      <c r="G24" s="183"/>
      <c r="H24" s="183"/>
      <c r="I24" s="183"/>
      <c r="J24" s="183"/>
      <c r="K24" s="183"/>
      <c r="L24" s="185"/>
    </row>
    <row r="25" spans="2:15" x14ac:dyDescent="0.25">
      <c r="B25" s="100" t="s">
        <v>44</v>
      </c>
      <c r="C25" s="186">
        <v>57219.542200000004</v>
      </c>
      <c r="D25" s="186">
        <v>72854.161689684188</v>
      </c>
      <c r="E25" s="186">
        <v>57961.917699999998</v>
      </c>
      <c r="F25" s="186">
        <v>57014.402635072896</v>
      </c>
      <c r="G25" s="186">
        <v>115181.4599</v>
      </c>
      <c r="H25" s="186">
        <v>129868.5643247571</v>
      </c>
      <c r="I25" s="186">
        <v>1392.5842</v>
      </c>
      <c r="J25" s="186">
        <v>738.73658637178551</v>
      </c>
      <c r="K25" s="186">
        <v>58612.126400000001</v>
      </c>
      <c r="L25" s="185">
        <v>73592.898276055974</v>
      </c>
      <c r="N25" s="146"/>
      <c r="O25" s="146"/>
    </row>
    <row r="26" spans="2:15" x14ac:dyDescent="0.25">
      <c r="B26" s="100" t="s">
        <v>45</v>
      </c>
      <c r="C26" s="186">
        <v>18318.463</v>
      </c>
      <c r="D26" s="186">
        <v>31739.983830000001</v>
      </c>
      <c r="E26" s="186">
        <v>7810.6048000000001</v>
      </c>
      <c r="F26" s="186">
        <v>8285.9902767447475</v>
      </c>
      <c r="G26" s="186">
        <v>26129.067800000001</v>
      </c>
      <c r="H26" s="186">
        <v>40025.974106744747</v>
      </c>
      <c r="I26" s="186">
        <v>1697.9774</v>
      </c>
      <c r="J26" s="186">
        <v>1709.5559000000001</v>
      </c>
      <c r="K26" s="186">
        <v>20016.440399999999</v>
      </c>
      <c r="L26" s="185">
        <v>33449.539729999997</v>
      </c>
    </row>
    <row r="27" spans="2:15" x14ac:dyDescent="0.25">
      <c r="B27" s="100" t="s">
        <v>46</v>
      </c>
      <c r="C27" s="186">
        <v>29295.992999999999</v>
      </c>
      <c r="D27" s="186">
        <v>43947.80830626627</v>
      </c>
      <c r="E27" s="186">
        <v>32052.7709</v>
      </c>
      <c r="F27" s="186">
        <v>15013.16939609654</v>
      </c>
      <c r="G27" s="186">
        <v>61348.763899999998</v>
      </c>
      <c r="H27" s="186">
        <v>58960.977702362812</v>
      </c>
      <c r="I27" s="186">
        <v>2853.7484000000009</v>
      </c>
      <c r="J27" s="186">
        <v>3270.6937766769361</v>
      </c>
      <c r="K27" s="186">
        <v>32149.741399999999</v>
      </c>
      <c r="L27" s="184">
        <v>47218.502082943203</v>
      </c>
    </row>
    <row r="28" spans="2:15" x14ac:dyDescent="0.25">
      <c r="B28" s="100" t="s">
        <v>47</v>
      </c>
      <c r="C28" s="186">
        <v>33210.075199999999</v>
      </c>
      <c r="D28" s="186">
        <v>45448.014247132109</v>
      </c>
      <c r="E28" s="186">
        <v>26281.722900000001</v>
      </c>
      <c r="F28" s="186">
        <v>13925.44965686447</v>
      </c>
      <c r="G28" s="186">
        <v>59491.7981</v>
      </c>
      <c r="H28" s="186">
        <v>59373.463903996577</v>
      </c>
      <c r="I28" s="186">
        <v>1610.0528999999999</v>
      </c>
      <c r="J28" s="186">
        <v>1263.3083086945969</v>
      </c>
      <c r="K28" s="186">
        <v>34820.128100000002</v>
      </c>
      <c r="L28" s="184">
        <v>46711.322555826708</v>
      </c>
    </row>
    <row r="29" spans="2:15" x14ac:dyDescent="0.25">
      <c r="B29" s="100" t="s">
        <v>40</v>
      </c>
      <c r="C29" s="186">
        <v>17837.028600000001</v>
      </c>
      <c r="D29" s="186">
        <v>39756.048919889363</v>
      </c>
      <c r="E29" s="186">
        <v>1462.1415999999999</v>
      </c>
      <c r="F29" s="186">
        <v>2473.2517021365961</v>
      </c>
      <c r="G29" s="186">
        <v>19299.1702</v>
      </c>
      <c r="H29" s="186">
        <v>42229.300622025949</v>
      </c>
      <c r="I29" s="186">
        <v>999.01729999999998</v>
      </c>
      <c r="J29" s="186">
        <v>848.77828999999997</v>
      </c>
      <c r="K29" s="186">
        <v>18836.045900000001</v>
      </c>
      <c r="L29" s="184">
        <v>40604.827209889358</v>
      </c>
    </row>
    <row r="30" spans="2:15" x14ac:dyDescent="0.25">
      <c r="B30" s="100" t="s">
        <v>48</v>
      </c>
      <c r="C30" s="186">
        <v>24672.392199999998</v>
      </c>
      <c r="D30" s="186">
        <v>51190.455940909007</v>
      </c>
      <c r="E30" s="186">
        <v>3045.0801000000001</v>
      </c>
      <c r="F30" s="186">
        <v>4023.9825500000002</v>
      </c>
      <c r="G30" s="186">
        <v>27717.472300000001</v>
      </c>
      <c r="H30" s="186">
        <v>55214.438490909022</v>
      </c>
      <c r="I30" s="186">
        <v>1115.1581000000001</v>
      </c>
      <c r="J30" s="186">
        <v>767.13432999999998</v>
      </c>
      <c r="K30" s="186">
        <v>25787.550299999999</v>
      </c>
      <c r="L30" s="184">
        <v>51957.590270909022</v>
      </c>
    </row>
    <row r="31" spans="2:15" x14ac:dyDescent="0.25">
      <c r="B31" s="100" t="s">
        <v>49</v>
      </c>
      <c r="C31" s="186">
        <v>27239.174200000001</v>
      </c>
      <c r="D31" s="186">
        <v>60526.237560000001</v>
      </c>
      <c r="E31" s="186">
        <v>7819.6980999999996</v>
      </c>
      <c r="F31" s="186">
        <v>7304.4699700000001</v>
      </c>
      <c r="G31" s="186">
        <v>35058.872300000003</v>
      </c>
      <c r="H31" s="186">
        <v>67830.70753</v>
      </c>
      <c r="I31" s="186">
        <v>1574.2079000000001</v>
      </c>
      <c r="J31" s="186">
        <v>1061.0099700000001</v>
      </c>
      <c r="K31" s="186">
        <v>28813.382099999999</v>
      </c>
      <c r="L31" s="184">
        <v>61587.247530000001</v>
      </c>
    </row>
    <row r="32" spans="2:15" x14ac:dyDescent="0.25">
      <c r="B32" s="100" t="s">
        <v>50</v>
      </c>
      <c r="C32" s="186">
        <v>39225.928599999999</v>
      </c>
      <c r="D32" s="186">
        <v>75942.645112686689</v>
      </c>
      <c r="E32" s="186">
        <v>11225.6252</v>
      </c>
      <c r="F32" s="186">
        <v>10350.06156593573</v>
      </c>
      <c r="G32" s="186">
        <v>50451.553800000002</v>
      </c>
      <c r="H32" s="186">
        <v>86292.706678622417</v>
      </c>
      <c r="I32" s="186">
        <v>1107.4865</v>
      </c>
      <c r="J32" s="186">
        <v>619.82050000000004</v>
      </c>
      <c r="K32" s="186">
        <v>40333.415099999998</v>
      </c>
      <c r="L32" s="184">
        <v>76562.46561268669</v>
      </c>
    </row>
    <row r="33" spans="1:15" x14ac:dyDescent="0.25">
      <c r="B33" s="100" t="s">
        <v>51</v>
      </c>
      <c r="C33" s="186">
        <v>43951.007899999997</v>
      </c>
      <c r="D33" s="186">
        <v>67835.600425120414</v>
      </c>
      <c r="E33" s="186">
        <v>23312.253700000001</v>
      </c>
      <c r="F33" s="186">
        <v>16605.750800000002</v>
      </c>
      <c r="G33" s="186">
        <v>67263.261599999998</v>
      </c>
      <c r="H33" s="186">
        <v>84441.351225120408</v>
      </c>
      <c r="I33" s="186">
        <v>1612.2891</v>
      </c>
      <c r="J33" s="186">
        <v>1355.1745533241269</v>
      </c>
      <c r="K33" s="186">
        <v>45563.296999999999</v>
      </c>
      <c r="L33" s="184">
        <v>69190.774978444533</v>
      </c>
    </row>
    <row r="34" spans="1:15" x14ac:dyDescent="0.25">
      <c r="B34" s="100" t="s">
        <v>52</v>
      </c>
      <c r="C34" s="186">
        <v>45187.366199999997</v>
      </c>
      <c r="D34" s="186">
        <v>81311.415102628991</v>
      </c>
      <c r="E34" s="186">
        <v>39873.818500000001</v>
      </c>
      <c r="F34" s="186">
        <v>45735.656465794738</v>
      </c>
      <c r="G34" s="186">
        <v>85061.184699999998</v>
      </c>
      <c r="H34" s="186">
        <v>127047.07156842369</v>
      </c>
      <c r="I34" s="186">
        <v>3258.6895</v>
      </c>
      <c r="J34" s="186">
        <v>2556.9591524647799</v>
      </c>
      <c r="K34" s="186">
        <v>48446.055699999997</v>
      </c>
      <c r="L34" s="184">
        <v>83868.374255093775</v>
      </c>
    </row>
    <row r="35" spans="1:15" x14ac:dyDescent="0.25">
      <c r="B35" s="100" t="s">
        <v>53</v>
      </c>
      <c r="C35" s="186">
        <v>42757.125899999999</v>
      </c>
      <c r="D35" s="186">
        <v>78521.583834466495</v>
      </c>
      <c r="E35" s="186">
        <v>23118.901000000002</v>
      </c>
      <c r="F35" s="186">
        <v>26534.403589305701</v>
      </c>
      <c r="G35" s="186">
        <v>65876.026899999997</v>
      </c>
      <c r="H35" s="186">
        <v>105055.9874237722</v>
      </c>
      <c r="I35" s="186">
        <v>1802.3104000000001</v>
      </c>
      <c r="J35" s="186">
        <v>1174.770523522347</v>
      </c>
      <c r="K35" s="186">
        <v>44559.436300000001</v>
      </c>
      <c r="L35" s="184">
        <v>79696.354357988836</v>
      </c>
    </row>
    <row r="36" spans="1:15" x14ac:dyDescent="0.25">
      <c r="B36" s="100" t="s">
        <v>54</v>
      </c>
      <c r="C36" s="186">
        <v>15364.680399999999</v>
      </c>
      <c r="D36" s="186">
        <v>42455.435623457757</v>
      </c>
      <c r="E36" s="186">
        <v>9445.5622000000003</v>
      </c>
      <c r="F36" s="186">
        <v>10185.04687690384</v>
      </c>
      <c r="G36" s="186">
        <v>24810.242600000001</v>
      </c>
      <c r="H36" s="186">
        <v>52640.482500361599</v>
      </c>
      <c r="I36" s="186">
        <v>819.56550000000016</v>
      </c>
      <c r="J36" s="186">
        <v>1040.9400895329629</v>
      </c>
      <c r="K36" s="186">
        <v>16184.2459</v>
      </c>
      <c r="L36" s="184">
        <v>43496.375712990717</v>
      </c>
      <c r="N36" s="146"/>
      <c r="O36" s="146"/>
    </row>
    <row r="37" spans="1:15" x14ac:dyDescent="0.25">
      <c r="B37" s="101" t="s">
        <v>55</v>
      </c>
      <c r="C37" s="187">
        <f t="shared" ref="C37:L37" si="1">SUM(C25:C36)</f>
        <v>394278.77740000002</v>
      </c>
      <c r="D37" s="187">
        <f t="shared" si="1"/>
        <v>691529.39059224131</v>
      </c>
      <c r="E37" s="187">
        <f t="shared" si="1"/>
        <v>243410.09669999999</v>
      </c>
      <c r="F37" s="187">
        <f t="shared" si="1"/>
        <v>217451.63548485524</v>
      </c>
      <c r="G37" s="187">
        <f t="shared" si="1"/>
        <v>637688.8740999999</v>
      </c>
      <c r="H37" s="187">
        <f t="shared" si="1"/>
        <v>908981.02607709647</v>
      </c>
      <c r="I37" s="187">
        <f t="shared" si="1"/>
        <v>19843.087199999998</v>
      </c>
      <c r="J37" s="187">
        <f t="shared" si="1"/>
        <v>16406.881980587536</v>
      </c>
      <c r="K37" s="187">
        <f t="shared" si="1"/>
        <v>414121.86460000003</v>
      </c>
      <c r="L37" s="187">
        <f t="shared" si="1"/>
        <v>707936.27257282881</v>
      </c>
    </row>
    <row r="38" spans="1:15" ht="15.75" thickBot="1" x14ac:dyDescent="0.3">
      <c r="A38" s="27"/>
      <c r="B38" s="102"/>
      <c r="C38" s="102"/>
      <c r="D38" s="102"/>
      <c r="E38" s="102"/>
      <c r="F38" s="102"/>
      <c r="G38" s="103"/>
      <c r="H38" s="103"/>
      <c r="I38" s="102"/>
      <c r="J38" s="102"/>
      <c r="K38" s="102"/>
      <c r="L38" s="144"/>
    </row>
    <row r="39" spans="1:15" x14ac:dyDescent="0.25">
      <c r="A39" s="5"/>
      <c r="B39" s="6" t="s">
        <v>128</v>
      </c>
      <c r="C39" s="5"/>
      <c r="D39" s="5"/>
      <c r="E39" s="5"/>
      <c r="F39" s="5"/>
      <c r="G39" s="10" t="s">
        <v>41</v>
      </c>
      <c r="H39" s="5"/>
      <c r="I39" s="5"/>
      <c r="J39" s="5"/>
      <c r="K39" s="5"/>
      <c r="L39" s="5"/>
    </row>
    <row r="40" spans="1:15" x14ac:dyDescent="0.25">
      <c r="A40" s="48"/>
      <c r="B40" s="17" t="s">
        <v>176</v>
      </c>
      <c r="C40" s="5"/>
      <c r="D40" s="5"/>
      <c r="E40" s="5"/>
      <c r="F40" s="5"/>
      <c r="G40" s="5"/>
      <c r="H40" s="5"/>
      <c r="I40" s="5"/>
      <c r="J40" s="5"/>
      <c r="K40" s="5"/>
      <c r="L40" s="5"/>
    </row>
    <row r="41" spans="1:15" x14ac:dyDescent="0.25">
      <c r="A41" s="16"/>
      <c r="B41" s="273" t="s">
        <v>126</v>
      </c>
      <c r="C41" s="273"/>
      <c r="D41" s="273"/>
      <c r="E41" s="273"/>
      <c r="F41" s="273"/>
      <c r="G41" s="273"/>
      <c r="H41" s="273"/>
      <c r="I41" s="273"/>
      <c r="J41" s="273"/>
      <c r="K41" s="273"/>
      <c r="L41" s="273"/>
    </row>
    <row r="42" spans="1:15" x14ac:dyDescent="0.25">
      <c r="A42" s="16"/>
      <c r="B42" s="273"/>
      <c r="C42" s="273"/>
      <c r="D42" s="273"/>
      <c r="E42" s="273"/>
      <c r="F42" s="273"/>
      <c r="G42" s="273"/>
      <c r="H42" s="273"/>
      <c r="I42" s="273"/>
      <c r="J42" s="273"/>
      <c r="K42" s="273"/>
      <c r="L42" s="273"/>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C4:D4"/>
    <mergeCell ref="K4:L4"/>
    <mergeCell ref="I4:J4"/>
    <mergeCell ref="G4:H4"/>
    <mergeCell ref="E4:F4"/>
    <mergeCell ref="B41:L42"/>
    <mergeCell ref="C6:C7"/>
    <mergeCell ref="E6:E7"/>
    <mergeCell ref="G6:G7"/>
    <mergeCell ref="I6:I7"/>
    <mergeCell ref="K6:K7"/>
  </mergeCells>
  <phoneticPr fontId="45"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140</v>
      </c>
    </row>
    <row r="2" spans="5:18" ht="15" x14ac:dyDescent="0.25">
      <c r="E2" s="190"/>
    </row>
    <row r="3" spans="5:18" ht="15" x14ac:dyDescent="0.25">
      <c r="E3" s="191" t="s">
        <v>32</v>
      </c>
      <c r="F3" s="1" t="s">
        <v>141</v>
      </c>
    </row>
    <row r="4" spans="5:18" ht="15" x14ac:dyDescent="0.25">
      <c r="E4" s="191"/>
    </row>
    <row r="5" spans="5:18" ht="15" x14ac:dyDescent="0.25">
      <c r="E5" s="191" t="s">
        <v>6</v>
      </c>
      <c r="F5" s="1" t="s">
        <v>142</v>
      </c>
    </row>
    <row r="6" spans="5:18" ht="15" x14ac:dyDescent="0.25">
      <c r="E6" s="191"/>
    </row>
    <row r="7" spans="5:18" ht="15" x14ac:dyDescent="0.25">
      <c r="E7" s="191" t="s">
        <v>7</v>
      </c>
      <c r="F7" s="1" t="s">
        <v>143</v>
      </c>
    </row>
    <row r="8" spans="5:18" ht="15" x14ac:dyDescent="0.25">
      <c r="E8" s="192"/>
    </row>
    <row r="9" spans="5:18" ht="15" x14ac:dyDescent="0.25">
      <c r="E9" s="190" t="s">
        <v>144</v>
      </c>
      <c r="F9" s="193" t="s">
        <v>145</v>
      </c>
    </row>
    <row r="10" spans="5:18" ht="15" x14ac:dyDescent="0.25">
      <c r="E10" s="190"/>
    </row>
    <row r="11" spans="5:18" ht="15" x14ac:dyDescent="0.25">
      <c r="E11" s="190" t="s">
        <v>56</v>
      </c>
      <c r="F11" s="1" t="s">
        <v>149</v>
      </c>
    </row>
    <row r="12" spans="5:18" ht="15" x14ac:dyDescent="0.25">
      <c r="E12" s="190"/>
      <c r="F12" s="15"/>
      <c r="G12" s="15"/>
      <c r="H12" s="15"/>
      <c r="I12" s="15"/>
      <c r="J12" s="15"/>
      <c r="K12" s="15"/>
      <c r="L12" s="15"/>
      <c r="M12" s="15"/>
      <c r="N12" s="15"/>
      <c r="O12" s="15"/>
      <c r="P12" s="15"/>
      <c r="Q12" s="15"/>
      <c r="R12" s="15"/>
    </row>
    <row r="13" spans="5:18" ht="15" x14ac:dyDescent="0.25">
      <c r="E13" s="190" t="s">
        <v>146</v>
      </c>
      <c r="F13" s="1" t="s">
        <v>147</v>
      </c>
    </row>
    <row r="14" spans="5:18" x14ac:dyDescent="0.2">
      <c r="E14" s="194"/>
    </row>
    <row r="15" spans="5:18" ht="15" x14ac:dyDescent="0.25">
      <c r="E15" s="3" t="s">
        <v>57</v>
      </c>
      <c r="F15" s="211" t="s">
        <v>150</v>
      </c>
    </row>
    <row r="16" spans="5:18" x14ac:dyDescent="0.2">
      <c r="E16" s="25"/>
    </row>
    <row r="17" spans="5:18" x14ac:dyDescent="0.2">
      <c r="E17" s="25"/>
      <c r="F17" s="44"/>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70"/>
      <c r="F22" s="270"/>
      <c r="G22" s="270"/>
      <c r="H22" s="270"/>
      <c r="I22" s="270"/>
      <c r="J22" s="270"/>
      <c r="K22" s="270"/>
      <c r="L22" s="270"/>
      <c r="M22" s="270"/>
      <c r="N22" s="270"/>
      <c r="O22" s="270"/>
      <c r="P22" s="270"/>
      <c r="Q22" s="270"/>
      <c r="R22" s="270"/>
    </row>
    <row r="23" spans="5:18" x14ac:dyDescent="0.2">
      <c r="E23" s="270"/>
      <c r="F23" s="270"/>
      <c r="G23" s="270"/>
      <c r="H23" s="270"/>
      <c r="I23" s="270"/>
      <c r="J23" s="270"/>
      <c r="K23" s="270"/>
      <c r="L23" s="270"/>
      <c r="M23" s="270"/>
      <c r="N23" s="270"/>
      <c r="O23" s="270"/>
      <c r="P23" s="270"/>
      <c r="Q23" s="270"/>
      <c r="R23" s="270"/>
    </row>
    <row r="24" spans="5:18" x14ac:dyDescent="0.2">
      <c r="E24" s="270"/>
      <c r="F24" s="270"/>
      <c r="G24" s="270"/>
      <c r="H24" s="270"/>
      <c r="I24" s="270"/>
      <c r="J24" s="270"/>
      <c r="K24" s="270"/>
      <c r="L24" s="270"/>
      <c r="M24" s="270"/>
      <c r="N24" s="270"/>
      <c r="O24" s="270"/>
      <c r="P24" s="270"/>
      <c r="Q24" s="270"/>
      <c r="R24" s="270"/>
    </row>
    <row r="25" spans="5:18" x14ac:dyDescent="0.2">
      <c r="E25" s="270"/>
      <c r="F25" s="270"/>
      <c r="G25" s="270"/>
      <c r="H25" s="270"/>
      <c r="I25" s="270"/>
      <c r="J25" s="270"/>
      <c r="K25" s="270"/>
      <c r="L25" s="270"/>
      <c r="M25" s="270"/>
      <c r="N25" s="270"/>
      <c r="O25" s="270"/>
      <c r="P25" s="270"/>
      <c r="Q25" s="270"/>
      <c r="R25" s="270"/>
    </row>
    <row r="26" spans="5:18" x14ac:dyDescent="0.2">
      <c r="E26" s="270"/>
      <c r="F26" s="270"/>
      <c r="G26" s="270"/>
      <c r="H26" s="270"/>
      <c r="I26" s="270"/>
      <c r="J26" s="270"/>
      <c r="K26" s="270"/>
      <c r="L26" s="270"/>
      <c r="M26" s="270"/>
      <c r="N26" s="270"/>
      <c r="O26" s="270"/>
      <c r="P26" s="270"/>
      <c r="Q26" s="270"/>
      <c r="R26" s="270"/>
    </row>
    <row r="27" spans="5:18" x14ac:dyDescent="0.2">
      <c r="E27" s="270"/>
      <c r="F27" s="270"/>
      <c r="G27" s="270"/>
      <c r="H27" s="270"/>
      <c r="I27" s="270"/>
      <c r="J27" s="270"/>
      <c r="K27" s="270"/>
      <c r="L27" s="270"/>
      <c r="M27" s="270"/>
      <c r="N27" s="270"/>
      <c r="O27" s="270"/>
      <c r="P27" s="270"/>
      <c r="Q27" s="270"/>
      <c r="R27" s="270"/>
    </row>
    <row r="28" spans="5:18" x14ac:dyDescent="0.2">
      <c r="E28" s="270"/>
      <c r="F28" s="270"/>
      <c r="G28" s="270"/>
      <c r="H28" s="270"/>
      <c r="I28" s="270"/>
      <c r="J28" s="270"/>
      <c r="K28" s="270"/>
      <c r="L28" s="270"/>
      <c r="M28" s="270"/>
      <c r="N28" s="270"/>
      <c r="O28" s="270"/>
      <c r="P28" s="270"/>
      <c r="Q28" s="270"/>
      <c r="R28" s="270"/>
    </row>
    <row r="29" spans="5:18" x14ac:dyDescent="0.2">
      <c r="E29" s="270"/>
      <c r="F29" s="270"/>
      <c r="G29" s="270"/>
      <c r="H29" s="270"/>
      <c r="I29" s="270"/>
      <c r="J29" s="270"/>
      <c r="K29" s="270"/>
      <c r="L29" s="270"/>
      <c r="M29" s="270"/>
      <c r="N29" s="270"/>
      <c r="O29" s="270"/>
      <c r="P29" s="270"/>
      <c r="Q29" s="270"/>
      <c r="R29" s="270"/>
    </row>
    <row r="30" spans="5:18" x14ac:dyDescent="0.2">
      <c r="E30" s="270"/>
      <c r="F30" s="270"/>
      <c r="G30" s="270"/>
      <c r="H30" s="270"/>
      <c r="I30" s="270"/>
      <c r="J30" s="270"/>
      <c r="K30" s="270"/>
      <c r="L30" s="270"/>
      <c r="M30" s="270"/>
      <c r="N30" s="270"/>
      <c r="O30" s="270"/>
      <c r="P30" s="270"/>
      <c r="Q30" s="270"/>
      <c r="R30" s="270"/>
    </row>
    <row r="31" spans="5:18" x14ac:dyDescent="0.2">
      <c r="E31" s="270"/>
      <c r="F31" s="270"/>
      <c r="G31" s="270"/>
      <c r="H31" s="270"/>
      <c r="I31" s="270"/>
      <c r="J31" s="270"/>
      <c r="K31" s="270"/>
      <c r="L31" s="270"/>
      <c r="M31" s="270"/>
      <c r="N31" s="270"/>
      <c r="O31" s="270"/>
      <c r="P31" s="270"/>
      <c r="Q31" s="270"/>
      <c r="R31" s="270"/>
    </row>
    <row r="32" spans="5:18" x14ac:dyDescent="0.2">
      <c r="E32" s="270"/>
      <c r="F32" s="270"/>
      <c r="G32" s="270"/>
      <c r="H32" s="270"/>
      <c r="I32" s="270"/>
      <c r="J32" s="270"/>
      <c r="K32" s="270"/>
      <c r="L32" s="270"/>
      <c r="M32" s="270"/>
      <c r="N32" s="270"/>
      <c r="O32" s="270"/>
      <c r="P32" s="270"/>
      <c r="Q32" s="270"/>
      <c r="R32" s="270"/>
    </row>
    <row r="33" spans="5:18" x14ac:dyDescent="0.2">
      <c r="E33" s="270"/>
      <c r="F33" s="270"/>
      <c r="G33" s="270"/>
      <c r="H33" s="270"/>
      <c r="I33" s="270"/>
      <c r="J33" s="270"/>
      <c r="K33" s="270"/>
      <c r="L33" s="270"/>
      <c r="M33" s="270"/>
      <c r="N33" s="270"/>
      <c r="O33" s="270"/>
      <c r="P33" s="270"/>
      <c r="Q33" s="270"/>
      <c r="R33" s="270"/>
    </row>
    <row r="34" spans="5:18" x14ac:dyDescent="0.2">
      <c r="E34" s="270"/>
      <c r="F34" s="270"/>
      <c r="G34" s="270"/>
      <c r="H34" s="270"/>
      <c r="I34" s="270"/>
      <c r="J34" s="270"/>
      <c r="K34" s="270"/>
      <c r="L34" s="270"/>
      <c r="M34" s="270"/>
      <c r="N34" s="270"/>
      <c r="O34" s="270"/>
      <c r="P34" s="270"/>
      <c r="Q34" s="270"/>
      <c r="R34" s="270"/>
    </row>
    <row r="35" spans="5:18" x14ac:dyDescent="0.2">
      <c r="E35" s="270"/>
      <c r="F35" s="270"/>
      <c r="G35" s="270"/>
      <c r="H35" s="270"/>
      <c r="I35" s="270"/>
      <c r="J35" s="270"/>
      <c r="K35" s="270"/>
      <c r="L35" s="270"/>
      <c r="M35" s="270"/>
      <c r="N35" s="270"/>
      <c r="O35" s="270"/>
      <c r="P35" s="270"/>
      <c r="Q35" s="270"/>
      <c r="R35" s="270"/>
    </row>
    <row r="36" spans="5:18" x14ac:dyDescent="0.2">
      <c r="E36" s="270"/>
      <c r="F36" s="270"/>
      <c r="G36" s="270"/>
      <c r="H36" s="270"/>
      <c r="I36" s="270"/>
      <c r="J36" s="270"/>
      <c r="K36" s="270"/>
      <c r="L36" s="270"/>
      <c r="M36" s="270"/>
      <c r="N36" s="270"/>
      <c r="O36" s="270"/>
      <c r="P36" s="270"/>
      <c r="Q36" s="270"/>
      <c r="R36" s="270"/>
    </row>
    <row r="37" spans="5:18" x14ac:dyDescent="0.2">
      <c r="E37" s="270"/>
      <c r="F37" s="270"/>
      <c r="G37" s="270"/>
      <c r="H37" s="270"/>
      <c r="I37" s="270"/>
      <c r="J37" s="270"/>
      <c r="K37" s="270"/>
      <c r="L37" s="270"/>
      <c r="M37" s="270"/>
      <c r="N37" s="270"/>
      <c r="O37" s="270"/>
      <c r="P37" s="270"/>
      <c r="Q37" s="270"/>
      <c r="R37" s="270"/>
    </row>
    <row r="38" spans="5:18" x14ac:dyDescent="0.2">
      <c r="E38" s="270"/>
      <c r="F38" s="270"/>
      <c r="G38" s="270"/>
      <c r="H38" s="270"/>
      <c r="I38" s="270"/>
      <c r="J38" s="270"/>
      <c r="K38" s="270"/>
      <c r="L38" s="270"/>
      <c r="M38" s="270"/>
      <c r="N38" s="270"/>
      <c r="O38" s="270"/>
      <c r="P38" s="270"/>
      <c r="Q38" s="270"/>
      <c r="R38" s="270"/>
    </row>
    <row r="39" spans="5:18" x14ac:dyDescent="0.2">
      <c r="E39" s="270"/>
      <c r="F39" s="270"/>
      <c r="G39" s="270"/>
      <c r="H39" s="270"/>
      <c r="I39" s="270"/>
      <c r="J39" s="270"/>
      <c r="K39" s="270"/>
      <c r="L39" s="270"/>
      <c r="M39" s="270"/>
      <c r="N39" s="270"/>
      <c r="O39" s="270"/>
      <c r="P39" s="270"/>
      <c r="Q39" s="270"/>
      <c r="R39" s="270"/>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1F68B-52EE-48A4-A364-5429F87C9970}">
  <sheetPr>
    <tabColor theme="8"/>
    <pageSetUpPr fitToPage="1"/>
  </sheetPr>
  <dimension ref="D2:V80"/>
  <sheetViews>
    <sheetView showGridLines="0" zoomScale="70" zoomScaleNormal="70" workbookViewId="0">
      <selection activeCell="C49" sqref="C49"/>
    </sheetView>
  </sheetViews>
  <sheetFormatPr defaultRowHeight="15" x14ac:dyDescent="0.25"/>
  <cols>
    <col min="3" max="3" width="9.140625" customWidth="1"/>
    <col min="4" max="4" width="18.7109375" customWidth="1"/>
    <col min="5" max="5" width="26.7109375" style="240" customWidth="1"/>
    <col min="12" max="12" width="9.140625" customWidth="1"/>
  </cols>
  <sheetData>
    <row r="2" spans="4:18" ht="20.25" x14ac:dyDescent="0.3">
      <c r="D2" s="2"/>
      <c r="E2" s="2" t="s">
        <v>181</v>
      </c>
    </row>
    <row r="4" spans="4:18" ht="15" customHeight="1" x14ac:dyDescent="0.25">
      <c r="D4" s="247"/>
      <c r="G4" s="246"/>
      <c r="H4" s="246"/>
      <c r="I4" s="242"/>
      <c r="J4" s="242"/>
      <c r="K4" s="242"/>
      <c r="L4" s="242"/>
      <c r="M4" s="242"/>
      <c r="N4" s="242"/>
      <c r="O4" s="242"/>
      <c r="P4" s="242"/>
      <c r="Q4" s="242"/>
      <c r="R4" s="242"/>
    </row>
    <row r="5" spans="4:18" x14ac:dyDescent="0.25">
      <c r="D5" s="240"/>
      <c r="E5" s="245"/>
      <c r="F5" s="245"/>
      <c r="G5" s="245"/>
      <c r="H5" s="242"/>
      <c r="I5" s="242"/>
      <c r="J5" s="242"/>
      <c r="K5" s="242"/>
      <c r="L5" s="242"/>
      <c r="M5" s="242"/>
      <c r="N5" s="242"/>
      <c r="O5" s="242"/>
      <c r="P5" s="242"/>
      <c r="Q5" s="242"/>
      <c r="R5" s="242"/>
    </row>
    <row r="6" spans="4:18" x14ac:dyDescent="0.25">
      <c r="H6" s="242"/>
      <c r="I6" s="242"/>
      <c r="J6" s="242"/>
      <c r="K6" s="242"/>
      <c r="L6" s="242"/>
      <c r="M6" s="242"/>
      <c r="N6" s="242"/>
      <c r="O6" s="242"/>
      <c r="P6" s="242"/>
      <c r="Q6" s="242"/>
      <c r="R6" s="242"/>
    </row>
    <row r="7" spans="4:18" x14ac:dyDescent="0.25">
      <c r="E7" s="242"/>
      <c r="F7" s="242"/>
      <c r="G7" s="242"/>
      <c r="H7" s="242"/>
      <c r="I7" s="242"/>
      <c r="J7" s="242"/>
      <c r="K7" s="242"/>
      <c r="L7" s="242"/>
      <c r="M7" s="242"/>
      <c r="N7" s="242"/>
      <c r="O7" s="242"/>
      <c r="P7" s="242"/>
      <c r="Q7" s="242"/>
      <c r="R7" s="242"/>
    </row>
    <row r="8" spans="4:18" x14ac:dyDescent="0.25">
      <c r="E8" s="242"/>
      <c r="F8" s="242"/>
      <c r="G8" s="242"/>
      <c r="H8" s="242"/>
      <c r="I8" s="242"/>
      <c r="J8" s="242"/>
      <c r="K8" s="242"/>
      <c r="L8" s="242"/>
      <c r="M8" s="242"/>
      <c r="N8" s="242"/>
      <c r="O8" s="242"/>
      <c r="P8" s="242"/>
      <c r="Q8" s="242"/>
      <c r="R8" s="242"/>
    </row>
    <row r="9" spans="4:18" x14ac:dyDescent="0.25">
      <c r="E9" s="242"/>
      <c r="F9" s="242"/>
      <c r="G9" s="242"/>
      <c r="H9" s="242"/>
      <c r="I9" s="242"/>
      <c r="J9" s="242"/>
      <c r="K9" s="242"/>
      <c r="L9" s="242"/>
      <c r="M9" s="242"/>
      <c r="N9" s="242"/>
      <c r="O9" s="242"/>
      <c r="P9" s="242"/>
      <c r="Q9" s="242"/>
      <c r="R9" s="242"/>
    </row>
    <row r="10" spans="4:18" x14ac:dyDescent="0.25">
      <c r="E10" s="242"/>
      <c r="F10" s="242"/>
      <c r="G10" s="242"/>
      <c r="H10" s="242"/>
      <c r="I10" s="242"/>
      <c r="J10" s="242"/>
      <c r="K10" s="242"/>
      <c r="L10" s="242"/>
      <c r="M10" s="242"/>
      <c r="N10" s="242"/>
      <c r="O10" s="242"/>
      <c r="P10" s="242"/>
      <c r="Q10" s="242"/>
      <c r="R10" s="242"/>
    </row>
    <row r="11" spans="4:18" x14ac:dyDescent="0.25">
      <c r="E11" s="242"/>
      <c r="F11" s="242"/>
      <c r="G11" s="242"/>
      <c r="H11" s="242"/>
      <c r="I11" s="242"/>
      <c r="J11" s="242"/>
      <c r="K11" s="242"/>
      <c r="L11" s="242"/>
      <c r="M11" s="242"/>
      <c r="N11" s="242"/>
      <c r="O11" s="242"/>
      <c r="P11" s="242"/>
      <c r="Q11" s="242"/>
      <c r="R11" s="242"/>
    </row>
    <row r="12" spans="4:18" x14ac:dyDescent="0.25">
      <c r="E12" s="242"/>
      <c r="F12" s="242"/>
      <c r="G12" s="242"/>
      <c r="H12" s="242"/>
      <c r="I12" s="242"/>
      <c r="J12" s="242"/>
      <c r="K12" s="242"/>
      <c r="L12" s="242"/>
      <c r="M12" s="242"/>
      <c r="N12" s="242"/>
      <c r="O12" s="242"/>
      <c r="P12" s="242"/>
      <c r="Q12" s="242"/>
      <c r="R12" s="242"/>
    </row>
    <row r="13" spans="4:18" x14ac:dyDescent="0.25">
      <c r="E13" s="242"/>
      <c r="F13" s="242"/>
      <c r="G13" s="242"/>
      <c r="H13" s="242"/>
      <c r="I13" s="242"/>
      <c r="J13" s="242"/>
      <c r="K13" s="242"/>
      <c r="L13" s="242"/>
      <c r="M13" s="242"/>
      <c r="N13" s="242"/>
      <c r="O13" s="242"/>
      <c r="P13" s="242"/>
      <c r="Q13" s="242"/>
      <c r="R13" s="242"/>
    </row>
    <row r="14" spans="4:18" x14ac:dyDescent="0.25">
      <c r="E14" s="242"/>
      <c r="F14" s="242"/>
      <c r="G14" s="242"/>
      <c r="H14" s="242"/>
      <c r="I14" s="242"/>
      <c r="J14" s="242"/>
      <c r="K14" s="242"/>
      <c r="L14" s="242"/>
      <c r="M14" s="242"/>
      <c r="N14" s="242"/>
      <c r="O14" s="242"/>
      <c r="P14" s="242"/>
      <c r="Q14" s="242"/>
      <c r="R14" s="242"/>
    </row>
    <row r="15" spans="4:18" x14ac:dyDescent="0.25">
      <c r="E15" s="242"/>
      <c r="F15" s="242"/>
      <c r="G15" s="242"/>
      <c r="H15" s="242"/>
      <c r="I15" s="242"/>
      <c r="J15" s="242"/>
      <c r="K15" s="242"/>
      <c r="L15" s="242"/>
      <c r="M15" s="242"/>
      <c r="N15" s="242"/>
      <c r="O15" s="242"/>
      <c r="P15" s="242"/>
      <c r="Q15" s="242"/>
      <c r="R15" s="242"/>
    </row>
    <row r="16" spans="4:18" x14ac:dyDescent="0.25">
      <c r="E16" s="242"/>
      <c r="F16" s="242"/>
      <c r="G16" s="242"/>
      <c r="H16" s="242"/>
      <c r="I16" s="242"/>
      <c r="J16" s="242"/>
      <c r="K16" s="242"/>
      <c r="L16" s="242"/>
      <c r="M16" s="242"/>
      <c r="N16" s="242"/>
      <c r="O16" s="242"/>
      <c r="P16" s="242"/>
      <c r="Q16" s="242"/>
      <c r="R16" s="242"/>
    </row>
    <row r="17" spans="5:18" x14ac:dyDescent="0.25">
      <c r="E17" s="242"/>
      <c r="F17" s="242"/>
      <c r="G17" s="242"/>
      <c r="H17" s="242"/>
      <c r="I17" s="242"/>
      <c r="J17" s="242"/>
      <c r="K17" s="242"/>
      <c r="L17" s="242"/>
      <c r="M17" s="242"/>
      <c r="N17" s="242"/>
      <c r="O17" s="242"/>
      <c r="P17" s="242"/>
      <c r="Q17" s="242"/>
      <c r="R17" s="242"/>
    </row>
    <row r="18" spans="5:18" x14ac:dyDescent="0.25">
      <c r="E18" s="242"/>
      <c r="F18" s="242"/>
      <c r="G18" s="242"/>
      <c r="H18" s="242"/>
      <c r="I18" s="242"/>
      <c r="J18" s="242"/>
      <c r="K18" s="242"/>
      <c r="L18" s="242"/>
      <c r="M18" s="242"/>
      <c r="N18" s="242"/>
      <c r="O18" s="242"/>
      <c r="P18" s="242"/>
      <c r="Q18" s="242"/>
      <c r="R18" s="242"/>
    </row>
    <row r="19" spans="5:18" x14ac:dyDescent="0.25">
      <c r="E19" s="242"/>
      <c r="F19" s="242"/>
      <c r="G19" s="242"/>
      <c r="H19" s="242"/>
      <c r="I19" s="242"/>
      <c r="J19" s="242"/>
      <c r="K19" s="242"/>
      <c r="L19" s="242"/>
      <c r="M19" s="242"/>
      <c r="N19" s="242"/>
      <c r="O19" s="242"/>
      <c r="P19" s="242"/>
      <c r="Q19" s="242"/>
      <c r="R19" s="242"/>
    </row>
    <row r="20" spans="5:18" x14ac:dyDescent="0.25">
      <c r="E20" s="242"/>
      <c r="F20" s="242"/>
      <c r="G20" s="242"/>
      <c r="H20" s="242"/>
      <c r="I20" s="242"/>
      <c r="J20" s="242"/>
      <c r="K20" s="242"/>
      <c r="L20" s="242"/>
      <c r="M20" s="242"/>
      <c r="N20" s="242"/>
      <c r="O20" s="242"/>
      <c r="P20" s="242"/>
      <c r="Q20" s="242"/>
      <c r="R20" s="242"/>
    </row>
    <row r="21" spans="5:18" x14ac:dyDescent="0.25">
      <c r="E21" s="242"/>
      <c r="F21" s="242"/>
      <c r="G21" s="242"/>
      <c r="H21" s="242"/>
      <c r="I21" s="242"/>
      <c r="J21" s="242"/>
      <c r="K21" s="242"/>
      <c r="L21" s="242"/>
      <c r="M21" s="242"/>
      <c r="N21" s="242"/>
      <c r="O21" s="242"/>
      <c r="P21" s="242"/>
      <c r="Q21" s="242"/>
      <c r="R21" s="242"/>
    </row>
    <row r="22" spans="5:18" x14ac:dyDescent="0.25">
      <c r="F22" s="242"/>
      <c r="G22" s="242"/>
      <c r="H22" s="242"/>
      <c r="I22" s="242"/>
      <c r="J22" s="242"/>
      <c r="K22" s="242"/>
      <c r="L22" s="242"/>
      <c r="N22" s="242"/>
      <c r="O22" s="242"/>
      <c r="P22" s="242"/>
      <c r="Q22" s="242"/>
      <c r="R22" s="242"/>
    </row>
    <row r="23" spans="5:18" x14ac:dyDescent="0.25">
      <c r="E23" s="242"/>
      <c r="F23" s="242"/>
      <c r="G23" s="242"/>
      <c r="H23" s="242"/>
      <c r="I23" s="242"/>
      <c r="J23" s="242"/>
      <c r="K23" s="242"/>
      <c r="L23" s="242"/>
      <c r="M23" s="242"/>
      <c r="N23" s="242"/>
      <c r="O23" s="242"/>
      <c r="P23" s="242"/>
      <c r="Q23" s="242"/>
      <c r="R23" s="242"/>
    </row>
    <row r="24" spans="5:18" ht="15" customHeight="1" x14ac:dyDescent="0.25">
      <c r="E24" s="242"/>
      <c r="F24" s="242"/>
      <c r="G24" s="242"/>
      <c r="H24" s="242"/>
      <c r="I24" s="242"/>
      <c r="J24" s="242"/>
      <c r="K24" s="242"/>
      <c r="L24" s="242"/>
      <c r="M24" s="242"/>
      <c r="N24" s="242"/>
      <c r="O24" s="242"/>
      <c r="P24" s="242"/>
      <c r="Q24" s="242"/>
      <c r="R24" s="242"/>
    </row>
    <row r="25" spans="5:18" x14ac:dyDescent="0.25">
      <c r="E25" s="242"/>
      <c r="F25" s="242"/>
      <c r="G25" s="242"/>
      <c r="H25" s="242"/>
      <c r="I25" s="242"/>
      <c r="J25" s="242"/>
      <c r="K25" s="242"/>
      <c r="L25" s="242"/>
      <c r="M25" s="242"/>
      <c r="N25" s="242"/>
      <c r="O25" s="242"/>
      <c r="P25" s="242"/>
      <c r="Q25" s="242"/>
      <c r="R25" s="242"/>
    </row>
    <row r="26" spans="5:18" x14ac:dyDescent="0.25">
      <c r="E26" s="242"/>
      <c r="F26" s="242"/>
      <c r="G26" s="242"/>
      <c r="H26" s="242"/>
      <c r="I26" s="242"/>
      <c r="J26" s="242"/>
      <c r="K26" s="242"/>
      <c r="L26" s="242"/>
      <c r="M26" s="242"/>
      <c r="N26" s="242"/>
      <c r="O26" s="242"/>
      <c r="P26" s="242"/>
      <c r="Q26" s="242"/>
      <c r="R26" s="242"/>
    </row>
    <row r="27" spans="5:18" x14ac:dyDescent="0.25">
      <c r="E27" s="242"/>
      <c r="F27" s="242"/>
      <c r="G27" s="242"/>
      <c r="H27" s="242"/>
      <c r="I27" s="242"/>
      <c r="J27" s="242"/>
      <c r="K27" s="242"/>
      <c r="L27" s="242"/>
      <c r="M27" s="242"/>
      <c r="N27" s="242"/>
      <c r="O27" s="242"/>
      <c r="P27" s="242"/>
      <c r="Q27" s="242"/>
      <c r="R27" s="242"/>
    </row>
    <row r="28" spans="5:18" x14ac:dyDescent="0.25">
      <c r="E28" s="242"/>
      <c r="F28" s="242"/>
      <c r="G28" s="242"/>
      <c r="H28" s="242"/>
      <c r="I28" s="242"/>
      <c r="J28" s="242"/>
      <c r="K28" s="242"/>
      <c r="L28" s="242"/>
      <c r="M28" s="242"/>
      <c r="N28" s="242"/>
      <c r="O28" s="242"/>
      <c r="P28" s="242"/>
      <c r="Q28" s="242"/>
      <c r="R28" s="242"/>
    </row>
    <row r="29" spans="5:18" x14ac:dyDescent="0.25">
      <c r="E29" s="242"/>
      <c r="F29" s="242"/>
      <c r="G29" s="242"/>
      <c r="H29" s="242"/>
      <c r="I29" s="242"/>
      <c r="J29" s="242"/>
      <c r="K29" s="242"/>
      <c r="L29" s="242"/>
      <c r="M29" s="242"/>
      <c r="N29" s="242"/>
      <c r="O29" s="242"/>
      <c r="P29" s="242"/>
      <c r="Q29" s="242"/>
      <c r="R29" s="242"/>
    </row>
    <row r="30" spans="5:18" x14ac:dyDescent="0.25">
      <c r="E30" s="242"/>
      <c r="F30" s="242"/>
      <c r="G30" s="242"/>
      <c r="H30" s="242"/>
      <c r="I30" s="242"/>
      <c r="J30" s="242"/>
      <c r="K30" s="242"/>
      <c r="L30" s="242"/>
      <c r="M30" s="242"/>
      <c r="N30" s="242"/>
      <c r="O30" s="242"/>
      <c r="P30" s="242"/>
      <c r="Q30" s="242"/>
      <c r="R30" s="242"/>
    </row>
    <row r="31" spans="5:18" x14ac:dyDescent="0.25">
      <c r="E31" s="242"/>
      <c r="F31" s="242"/>
      <c r="G31" s="242"/>
      <c r="H31" s="242"/>
      <c r="I31" s="242"/>
      <c r="J31" s="242"/>
      <c r="K31" s="242"/>
      <c r="L31" s="242"/>
      <c r="M31" s="242"/>
      <c r="N31" s="242"/>
      <c r="O31" s="242"/>
      <c r="P31" s="242"/>
      <c r="Q31" s="242"/>
      <c r="R31" s="242"/>
    </row>
    <row r="32" spans="5:18" x14ac:dyDescent="0.25">
      <c r="E32" s="242"/>
      <c r="F32" s="242"/>
      <c r="G32" s="242"/>
      <c r="H32" s="242"/>
      <c r="I32" s="242"/>
      <c r="J32" s="242"/>
      <c r="K32" s="242"/>
      <c r="L32" s="242"/>
      <c r="M32" s="242"/>
      <c r="N32" s="242"/>
      <c r="O32" s="242"/>
      <c r="P32" s="242"/>
      <c r="Q32" s="242"/>
      <c r="R32" s="242"/>
    </row>
    <row r="33" spans="5:22" x14ac:dyDescent="0.25">
      <c r="E33" s="242"/>
      <c r="F33" s="242"/>
      <c r="G33" s="242"/>
      <c r="H33" s="242"/>
      <c r="I33" s="242"/>
      <c r="J33" s="242"/>
      <c r="K33" s="242"/>
      <c r="L33" s="242"/>
      <c r="M33" s="242"/>
      <c r="N33" s="242"/>
      <c r="O33" s="242"/>
      <c r="P33" s="242"/>
      <c r="Q33" s="242"/>
      <c r="R33" s="242"/>
    </row>
    <row r="34" spans="5:22" x14ac:dyDescent="0.25">
      <c r="E34" s="242"/>
      <c r="F34" s="242"/>
      <c r="G34" s="242"/>
      <c r="H34" s="242"/>
      <c r="I34" s="242"/>
      <c r="J34" s="242"/>
      <c r="K34" s="242"/>
      <c r="L34" s="242"/>
      <c r="M34" s="242"/>
      <c r="N34" s="242"/>
      <c r="O34" s="242"/>
      <c r="P34" s="242"/>
      <c r="Q34" s="242"/>
      <c r="R34" s="242"/>
    </row>
    <row r="35" spans="5:22" x14ac:dyDescent="0.25">
      <c r="E35" s="242"/>
      <c r="F35" s="242"/>
      <c r="G35" s="242"/>
      <c r="H35" s="242"/>
      <c r="I35" s="242"/>
      <c r="J35" s="242"/>
      <c r="K35" s="242"/>
      <c r="L35" s="242"/>
      <c r="M35" s="242"/>
      <c r="N35" s="242"/>
      <c r="O35" s="242"/>
      <c r="P35" s="242"/>
      <c r="Q35" s="242"/>
      <c r="R35" s="242"/>
    </row>
    <row r="36" spans="5:22" x14ac:dyDescent="0.25">
      <c r="E36" s="242"/>
      <c r="F36" s="242"/>
      <c r="G36" s="242"/>
      <c r="H36" s="242"/>
      <c r="I36" s="242"/>
      <c r="J36" s="242"/>
      <c r="K36" s="242"/>
      <c r="L36" s="242"/>
      <c r="M36" s="242"/>
      <c r="N36" s="242"/>
      <c r="O36" s="242"/>
      <c r="P36" s="242"/>
      <c r="Q36" s="242"/>
      <c r="R36" s="242"/>
    </row>
    <row r="37" spans="5:22" x14ac:dyDescent="0.25">
      <c r="E37" s="242"/>
      <c r="F37" s="242"/>
      <c r="G37" s="242"/>
      <c r="H37" s="242"/>
      <c r="I37" s="242"/>
      <c r="J37" s="242"/>
      <c r="K37" s="242"/>
      <c r="L37" s="242"/>
      <c r="M37" s="242"/>
      <c r="N37" s="242"/>
      <c r="O37" s="242"/>
      <c r="P37" s="242"/>
      <c r="Q37" s="242"/>
      <c r="R37" s="242"/>
    </row>
    <row r="38" spans="5:22" x14ac:dyDescent="0.25">
      <c r="E38" s="242"/>
      <c r="F38" s="242"/>
      <c r="G38" s="242"/>
      <c r="H38" s="242"/>
      <c r="I38" s="242"/>
      <c r="J38" s="242"/>
      <c r="K38" s="242"/>
      <c r="L38" s="242"/>
      <c r="M38" s="242"/>
      <c r="N38" s="242"/>
      <c r="O38" s="242"/>
      <c r="P38" s="242"/>
      <c r="Q38" s="242"/>
      <c r="R38" s="242"/>
    </row>
    <row r="39" spans="5:22" x14ac:dyDescent="0.25">
      <c r="E39" s="242"/>
      <c r="F39" s="242"/>
      <c r="G39" s="242"/>
      <c r="H39" s="242"/>
      <c r="I39" s="242"/>
      <c r="J39" s="242"/>
      <c r="K39" s="242"/>
      <c r="L39" s="242"/>
      <c r="M39" s="242"/>
      <c r="N39" s="242"/>
      <c r="O39" s="242"/>
      <c r="P39" s="242"/>
      <c r="Q39" s="242"/>
    </row>
    <row r="40" spans="5:22" x14ac:dyDescent="0.25">
      <c r="E40" s="242"/>
      <c r="F40" s="242"/>
      <c r="G40" s="242"/>
      <c r="H40" s="242"/>
      <c r="I40" s="242"/>
      <c r="J40" s="242"/>
      <c r="K40" s="242"/>
      <c r="L40" s="242"/>
      <c r="M40" s="242"/>
      <c r="N40" s="242"/>
      <c r="O40" s="242"/>
      <c r="P40" s="242"/>
      <c r="Q40" s="242"/>
    </row>
    <row r="44" spans="5:22" ht="15" customHeight="1" x14ac:dyDescent="0.25">
      <c r="E44" s="244"/>
      <c r="F44" s="242"/>
      <c r="G44" s="242"/>
      <c r="H44" s="242"/>
      <c r="I44" s="242"/>
      <c r="J44" s="242"/>
      <c r="K44" s="242"/>
      <c r="L44" s="242"/>
      <c r="M44" s="242"/>
      <c r="N44" s="244"/>
      <c r="O44" s="242"/>
      <c r="P44" s="242"/>
      <c r="Q44" s="242"/>
    </row>
    <row r="45" spans="5:22" x14ac:dyDescent="0.25">
      <c r="E45" s="243"/>
      <c r="F45" s="242"/>
      <c r="G45" s="242"/>
      <c r="H45" s="242"/>
      <c r="I45" s="242"/>
      <c r="J45" s="242"/>
      <c r="K45" s="242"/>
      <c r="L45" s="242"/>
      <c r="M45" s="242"/>
      <c r="N45" s="243"/>
      <c r="O45" s="242"/>
      <c r="P45" s="242"/>
      <c r="Q45" s="242"/>
    </row>
    <row r="46" spans="5:22" ht="15" customHeight="1" x14ac:dyDescent="0.25">
      <c r="E46" s="242"/>
      <c r="F46" s="242"/>
      <c r="G46" s="242"/>
      <c r="H46" s="242"/>
      <c r="I46" s="242"/>
      <c r="J46" s="242"/>
      <c r="K46" s="242"/>
      <c r="L46" s="242"/>
      <c r="M46" s="242"/>
      <c r="N46" s="242"/>
      <c r="O46" s="242"/>
      <c r="P46" s="242"/>
      <c r="Q46" s="242"/>
    </row>
    <row r="47" spans="5:22" x14ac:dyDescent="0.25">
      <c r="E47" s="242"/>
      <c r="F47" s="242"/>
      <c r="G47" s="242"/>
      <c r="H47" s="242"/>
      <c r="I47" s="242"/>
      <c r="J47" s="242"/>
      <c r="K47" s="242"/>
      <c r="L47" s="242"/>
      <c r="M47" s="242"/>
      <c r="N47" s="242"/>
      <c r="O47" s="242"/>
      <c r="P47" s="242"/>
      <c r="Q47" s="242"/>
      <c r="R47" s="242"/>
      <c r="S47" s="242"/>
      <c r="T47" s="242"/>
      <c r="U47" s="242"/>
      <c r="V47" s="242"/>
    </row>
    <row r="48" spans="5:22" x14ac:dyDescent="0.25">
      <c r="E48" s="242"/>
      <c r="F48" s="242"/>
      <c r="G48" s="242"/>
      <c r="H48" s="242"/>
      <c r="I48" s="242"/>
      <c r="J48" s="242"/>
      <c r="K48" s="242"/>
      <c r="L48" s="242"/>
      <c r="M48" s="242"/>
      <c r="N48" s="242"/>
      <c r="O48" s="242"/>
      <c r="P48" s="242"/>
      <c r="Q48" s="242"/>
      <c r="R48" s="242"/>
      <c r="S48" s="242"/>
      <c r="T48" s="242"/>
      <c r="U48" s="242"/>
      <c r="V48" s="242"/>
    </row>
    <row r="49" spans="5:22" ht="71.25" customHeight="1" x14ac:dyDescent="0.25">
      <c r="E49" s="242"/>
      <c r="F49" s="242"/>
      <c r="G49" s="242"/>
      <c r="H49" s="242"/>
      <c r="I49" s="242"/>
      <c r="J49" s="242"/>
      <c r="K49" s="242"/>
      <c r="L49" s="242"/>
      <c r="M49" s="242"/>
      <c r="N49" s="242"/>
      <c r="O49" s="242"/>
      <c r="P49" s="242"/>
      <c r="Q49" s="242"/>
      <c r="R49" s="242"/>
      <c r="S49" s="242"/>
      <c r="T49" s="242"/>
      <c r="U49" s="241"/>
      <c r="V49" s="241"/>
    </row>
    <row r="50" spans="5:22" x14ac:dyDescent="0.25">
      <c r="E50" s="242"/>
      <c r="F50" s="242"/>
      <c r="G50" s="242"/>
      <c r="H50" s="242"/>
      <c r="I50" s="242"/>
      <c r="J50" s="242"/>
      <c r="K50" s="242"/>
      <c r="L50" s="242"/>
      <c r="M50" s="242"/>
      <c r="N50" s="242"/>
      <c r="O50" s="242"/>
      <c r="P50" s="242"/>
      <c r="Q50" s="242"/>
      <c r="R50" s="242"/>
      <c r="S50" s="242"/>
      <c r="T50" s="242"/>
      <c r="U50" s="241"/>
      <c r="V50" s="241"/>
    </row>
    <row r="51" spans="5:22" x14ac:dyDescent="0.25">
      <c r="E51" s="242"/>
      <c r="F51" s="242"/>
      <c r="G51" s="242"/>
      <c r="H51" s="242"/>
      <c r="I51" s="242"/>
      <c r="J51" s="242"/>
      <c r="K51" s="242"/>
      <c r="L51" s="242"/>
      <c r="M51" s="242"/>
      <c r="N51" s="242"/>
      <c r="O51" s="242"/>
      <c r="P51" s="242"/>
      <c r="Q51" s="242"/>
      <c r="R51" s="242"/>
      <c r="S51" s="242"/>
      <c r="T51" s="242"/>
      <c r="U51" s="241"/>
      <c r="V51" s="241"/>
    </row>
    <row r="52" spans="5:22" x14ac:dyDescent="0.25">
      <c r="E52" s="242"/>
      <c r="F52" s="242"/>
      <c r="G52" s="242"/>
      <c r="H52" s="242"/>
      <c r="I52" s="242"/>
      <c r="J52" s="242"/>
      <c r="K52" s="242"/>
      <c r="L52" s="242"/>
      <c r="M52" s="242"/>
      <c r="N52" s="242"/>
      <c r="O52" s="242"/>
      <c r="P52" s="242"/>
      <c r="Q52" s="242"/>
      <c r="R52" s="242"/>
      <c r="S52" s="242"/>
      <c r="T52" s="242"/>
      <c r="U52" s="241"/>
      <c r="V52" s="241"/>
    </row>
    <row r="53" spans="5:22" x14ac:dyDescent="0.25">
      <c r="E53" s="242"/>
      <c r="F53" s="242"/>
      <c r="G53" s="242"/>
      <c r="H53" s="242"/>
      <c r="I53" s="242"/>
      <c r="J53" s="242"/>
      <c r="K53" s="242"/>
      <c r="L53" s="242"/>
      <c r="M53" s="242"/>
      <c r="N53" s="242"/>
      <c r="O53" s="242"/>
      <c r="P53" s="242"/>
      <c r="Q53" s="242"/>
      <c r="R53" s="242"/>
      <c r="S53" s="242"/>
      <c r="T53" s="242"/>
      <c r="U53" s="241"/>
      <c r="V53" s="241"/>
    </row>
    <row r="54" spans="5:22" x14ac:dyDescent="0.25">
      <c r="E54" s="242"/>
      <c r="F54" s="242"/>
      <c r="G54" s="242"/>
      <c r="H54" s="242"/>
      <c r="I54" s="242"/>
      <c r="J54" s="242"/>
      <c r="K54" s="242"/>
      <c r="L54" s="242"/>
      <c r="M54" s="242"/>
      <c r="N54" s="242"/>
      <c r="O54" s="242"/>
      <c r="P54" s="242"/>
      <c r="Q54" s="242"/>
      <c r="R54" s="242"/>
      <c r="S54" s="242"/>
      <c r="T54" s="242"/>
      <c r="U54" s="241"/>
      <c r="V54" s="241"/>
    </row>
    <row r="55" spans="5:22" x14ac:dyDescent="0.25">
      <c r="E55" s="242"/>
      <c r="F55" s="242"/>
      <c r="G55" s="242"/>
      <c r="H55" s="242"/>
      <c r="I55" s="242"/>
      <c r="J55" s="242"/>
      <c r="K55" s="242"/>
      <c r="L55" s="242"/>
      <c r="M55" s="242"/>
      <c r="N55" s="242"/>
      <c r="O55" s="242"/>
      <c r="P55" s="242"/>
      <c r="Q55" s="242"/>
      <c r="R55" s="242"/>
      <c r="S55" s="242"/>
      <c r="T55" s="242"/>
      <c r="U55" s="241"/>
      <c r="V55" s="241"/>
    </row>
    <row r="56" spans="5:22" x14ac:dyDescent="0.25">
      <c r="E56" s="242"/>
      <c r="F56" s="242"/>
      <c r="G56" s="242"/>
      <c r="H56" s="242"/>
      <c r="I56" s="242"/>
      <c r="J56" s="242"/>
      <c r="K56" s="242"/>
      <c r="L56" s="242"/>
      <c r="M56" s="242"/>
      <c r="N56" s="242"/>
      <c r="O56" s="242"/>
      <c r="P56" s="242"/>
      <c r="Q56" s="242"/>
      <c r="R56" s="242"/>
      <c r="S56" s="242"/>
      <c r="T56" s="242"/>
      <c r="U56" s="241"/>
      <c r="V56" s="241"/>
    </row>
    <row r="57" spans="5:22" x14ac:dyDescent="0.25">
      <c r="E57" s="242"/>
      <c r="F57" s="242"/>
      <c r="G57" s="242"/>
      <c r="H57" s="242"/>
      <c r="I57" s="242"/>
      <c r="J57" s="242"/>
      <c r="K57" s="242"/>
      <c r="L57" s="242"/>
      <c r="M57" s="242"/>
      <c r="N57" s="242"/>
      <c r="O57" s="242"/>
      <c r="P57" s="242"/>
      <c r="Q57" s="242"/>
      <c r="R57" s="242"/>
      <c r="S57" s="242"/>
      <c r="T57" s="242"/>
      <c r="U57" s="241"/>
      <c r="V57" s="241"/>
    </row>
    <row r="58" spans="5:22" x14ac:dyDescent="0.25">
      <c r="E58" s="242"/>
      <c r="F58" s="242"/>
      <c r="G58" s="242"/>
      <c r="H58" s="242"/>
      <c r="I58" s="242"/>
      <c r="J58" s="242"/>
      <c r="K58" s="242"/>
      <c r="L58" s="242"/>
      <c r="M58" s="242"/>
      <c r="N58" s="242"/>
      <c r="O58" s="242"/>
      <c r="P58" s="242"/>
      <c r="Q58" s="242"/>
      <c r="R58" s="242"/>
      <c r="S58" s="242"/>
      <c r="T58" s="242"/>
      <c r="U58" s="241"/>
      <c r="V58" s="241"/>
    </row>
    <row r="59" spans="5:22" x14ac:dyDescent="0.25">
      <c r="E59" s="242"/>
      <c r="F59" s="242"/>
      <c r="G59" s="242"/>
      <c r="H59" s="242"/>
      <c r="I59" s="242"/>
      <c r="J59" s="242"/>
      <c r="K59" s="242"/>
      <c r="L59" s="242"/>
      <c r="M59" s="242"/>
      <c r="N59" s="242"/>
      <c r="O59" s="242"/>
      <c r="P59" s="242"/>
      <c r="Q59" s="242"/>
      <c r="R59" s="242"/>
      <c r="S59" s="242"/>
      <c r="T59" s="242"/>
      <c r="U59" s="241"/>
      <c r="V59" s="241"/>
    </row>
    <row r="60" spans="5:22" x14ac:dyDescent="0.25">
      <c r="E60" s="242"/>
      <c r="F60" s="242"/>
      <c r="G60" s="242"/>
      <c r="H60" s="242"/>
      <c r="I60" s="242"/>
      <c r="J60" s="242"/>
      <c r="K60" s="242"/>
      <c r="L60" s="242"/>
      <c r="M60" s="242"/>
      <c r="N60" s="242"/>
      <c r="O60" s="242"/>
      <c r="P60" s="242"/>
      <c r="Q60" s="242"/>
      <c r="R60" s="242"/>
      <c r="S60" s="242"/>
      <c r="T60" s="242"/>
      <c r="U60" s="241"/>
      <c r="V60" s="241"/>
    </row>
    <row r="61" spans="5:22" x14ac:dyDescent="0.25">
      <c r="E61"/>
      <c r="F61" s="241"/>
      <c r="G61" s="241"/>
      <c r="H61" s="241"/>
      <c r="I61" s="241"/>
      <c r="J61" s="241"/>
      <c r="K61" s="241"/>
      <c r="L61" s="241"/>
      <c r="M61" s="241"/>
      <c r="N61" s="241"/>
      <c r="O61" s="241"/>
      <c r="P61" s="241"/>
      <c r="Q61" s="241"/>
      <c r="R61" s="241"/>
      <c r="S61" s="241"/>
      <c r="T61" s="241"/>
      <c r="U61" s="241"/>
      <c r="V61" s="241"/>
    </row>
    <row r="62" spans="5:22" x14ac:dyDescent="0.25">
      <c r="E62" s="241"/>
      <c r="F62" s="241"/>
      <c r="G62" s="241"/>
      <c r="H62" s="241"/>
      <c r="I62" s="241"/>
      <c r="J62" s="241"/>
      <c r="K62" s="241"/>
      <c r="L62" s="241"/>
      <c r="M62" s="241"/>
      <c r="N62" s="241"/>
      <c r="O62" s="241"/>
      <c r="P62" s="241"/>
      <c r="Q62" s="241"/>
      <c r="R62" s="241"/>
      <c r="S62" s="241"/>
      <c r="T62" s="241"/>
      <c r="U62" s="241"/>
      <c r="V62" s="241"/>
    </row>
    <row r="63" spans="5:22" x14ac:dyDescent="0.25">
      <c r="E63" s="241"/>
      <c r="F63" s="241"/>
      <c r="G63" s="241"/>
      <c r="H63" s="241"/>
      <c r="I63" s="241"/>
      <c r="J63" s="241"/>
      <c r="K63" s="241"/>
      <c r="L63" s="241"/>
      <c r="M63" s="241"/>
      <c r="N63" s="241"/>
      <c r="O63" s="241"/>
      <c r="P63" s="241"/>
      <c r="Q63" s="241"/>
      <c r="R63" s="241"/>
      <c r="S63" s="241"/>
      <c r="T63" s="241"/>
      <c r="U63" s="241"/>
      <c r="V63" s="241"/>
    </row>
    <row r="64" spans="5:22" x14ac:dyDescent="0.25">
      <c r="E64" s="241"/>
      <c r="F64" s="241"/>
      <c r="G64" s="241"/>
      <c r="H64" s="241"/>
      <c r="I64" s="241"/>
      <c r="J64" s="241"/>
      <c r="K64" s="241"/>
      <c r="L64" s="241"/>
      <c r="M64" s="241"/>
      <c r="N64" s="241"/>
      <c r="O64" s="241"/>
      <c r="P64" s="241"/>
      <c r="Q64" s="241"/>
      <c r="R64" s="241"/>
      <c r="S64" s="241"/>
      <c r="T64" s="241"/>
      <c r="U64" s="241"/>
      <c r="V64" s="241"/>
    </row>
    <row r="65" spans="5:22" x14ac:dyDescent="0.25">
      <c r="E65" s="241"/>
      <c r="F65" s="241"/>
      <c r="G65" s="241"/>
      <c r="H65" s="241"/>
      <c r="I65" s="241"/>
      <c r="J65" s="241"/>
      <c r="K65" s="241"/>
      <c r="L65" s="241"/>
      <c r="M65" s="241"/>
      <c r="N65" s="241"/>
      <c r="O65" s="241"/>
      <c r="P65" s="241"/>
      <c r="Q65" s="241"/>
      <c r="R65" s="241"/>
      <c r="S65" s="241"/>
      <c r="T65" s="241"/>
      <c r="U65" s="241"/>
      <c r="V65" s="241"/>
    </row>
    <row r="66" spans="5:22" x14ac:dyDescent="0.25">
      <c r="E66" s="241"/>
      <c r="F66" s="241"/>
      <c r="G66" s="241"/>
      <c r="H66" s="241"/>
      <c r="I66" s="241"/>
      <c r="J66" s="241"/>
      <c r="K66" s="241"/>
      <c r="L66" s="241"/>
      <c r="M66" s="241"/>
      <c r="N66" s="241"/>
      <c r="O66" s="241"/>
      <c r="P66" s="241"/>
      <c r="Q66" s="241"/>
      <c r="R66" s="241"/>
      <c r="S66" s="241"/>
      <c r="T66" s="241"/>
      <c r="U66" s="241"/>
      <c r="V66" s="241"/>
    </row>
    <row r="67" spans="5:22" x14ac:dyDescent="0.25">
      <c r="E67" s="241"/>
      <c r="F67" s="241"/>
      <c r="G67" s="241"/>
      <c r="H67" s="241"/>
      <c r="I67" s="241"/>
      <c r="J67" s="241"/>
      <c r="K67" s="241"/>
      <c r="L67" s="241"/>
      <c r="M67" s="241"/>
      <c r="N67" s="241"/>
      <c r="O67" s="241"/>
      <c r="P67" s="241"/>
      <c r="Q67" s="241"/>
      <c r="R67" s="241"/>
      <c r="S67" s="241"/>
      <c r="T67" s="241"/>
      <c r="U67" s="241"/>
      <c r="V67" s="241"/>
    </row>
    <row r="68" spans="5:22" x14ac:dyDescent="0.25">
      <c r="E68" s="241"/>
      <c r="F68" s="241"/>
      <c r="G68" s="241"/>
      <c r="H68" s="241"/>
      <c r="I68" s="241"/>
      <c r="J68" s="241"/>
      <c r="K68" s="241"/>
      <c r="L68" s="241"/>
      <c r="M68" s="241"/>
      <c r="N68" s="241"/>
      <c r="O68" s="241"/>
      <c r="P68" s="241"/>
      <c r="Q68" s="241"/>
      <c r="R68" s="241"/>
      <c r="S68" s="241"/>
      <c r="T68" s="241"/>
      <c r="U68" s="241"/>
      <c r="V68" s="241"/>
    </row>
    <row r="69" spans="5:22" x14ac:dyDescent="0.25">
      <c r="E69" s="241"/>
      <c r="F69" s="241"/>
      <c r="G69" s="241"/>
      <c r="H69" s="241"/>
      <c r="I69" s="241"/>
      <c r="J69" s="241"/>
      <c r="K69" s="241"/>
      <c r="L69" s="241"/>
      <c r="M69" s="241"/>
      <c r="N69" s="241"/>
      <c r="O69" s="241"/>
      <c r="P69" s="241"/>
      <c r="Q69" s="241"/>
      <c r="R69" s="241"/>
      <c r="S69" s="241"/>
      <c r="T69" s="241"/>
      <c r="U69" s="241"/>
      <c r="V69" s="241"/>
    </row>
    <row r="70" spans="5:22" x14ac:dyDescent="0.25">
      <c r="E70" s="241"/>
      <c r="F70" s="241"/>
      <c r="G70" s="241"/>
      <c r="H70" s="241"/>
      <c r="I70" s="241"/>
      <c r="J70" s="241"/>
      <c r="K70" s="241"/>
      <c r="L70" s="241"/>
      <c r="M70" s="241"/>
      <c r="N70" s="241"/>
      <c r="O70" s="241"/>
      <c r="P70" s="241"/>
      <c r="Q70" s="241"/>
      <c r="R70" s="241"/>
      <c r="S70" s="241"/>
      <c r="T70" s="241"/>
      <c r="U70" s="241"/>
      <c r="V70" s="241"/>
    </row>
    <row r="71" spans="5:22" x14ac:dyDescent="0.25">
      <c r="E71" s="241"/>
      <c r="F71" s="241"/>
      <c r="G71" s="241"/>
      <c r="H71" s="241"/>
      <c r="I71" s="241"/>
      <c r="J71" s="241"/>
      <c r="K71" s="241"/>
      <c r="L71" s="241"/>
      <c r="M71" s="241"/>
      <c r="N71" s="241"/>
      <c r="O71" s="241"/>
      <c r="P71" s="241"/>
      <c r="Q71" s="241"/>
      <c r="R71" s="241"/>
      <c r="S71" s="241"/>
      <c r="T71" s="241"/>
      <c r="U71" s="241"/>
      <c r="V71" s="241"/>
    </row>
    <row r="72" spans="5:22" x14ac:dyDescent="0.25">
      <c r="E72" s="241"/>
      <c r="F72" s="241"/>
      <c r="G72" s="241"/>
      <c r="H72" s="241"/>
      <c r="I72" s="241"/>
      <c r="J72" s="241"/>
      <c r="K72" s="241"/>
      <c r="L72" s="241"/>
      <c r="M72" s="241"/>
      <c r="N72" s="241"/>
      <c r="O72" s="241"/>
      <c r="P72" s="241"/>
      <c r="Q72" s="241"/>
      <c r="R72" s="241"/>
      <c r="S72" s="241"/>
      <c r="T72" s="241"/>
      <c r="U72" s="241"/>
      <c r="V72" s="241"/>
    </row>
    <row r="73" spans="5:22" x14ac:dyDescent="0.25">
      <c r="E73" s="241"/>
      <c r="F73" s="241"/>
      <c r="G73" s="241"/>
      <c r="H73" s="241"/>
      <c r="I73" s="241"/>
      <c r="J73" s="241"/>
      <c r="K73" s="241"/>
      <c r="L73" s="241"/>
      <c r="M73" s="241"/>
      <c r="N73" s="241"/>
      <c r="O73" s="241"/>
      <c r="P73" s="241"/>
      <c r="Q73" s="241"/>
      <c r="R73" s="241"/>
      <c r="S73" s="241"/>
      <c r="T73" s="241"/>
      <c r="U73" s="241"/>
      <c r="V73" s="241"/>
    </row>
    <row r="74" spans="5:22" x14ac:dyDescent="0.25">
      <c r="E74" s="241"/>
      <c r="F74" s="241"/>
      <c r="G74" s="241"/>
      <c r="H74" s="241"/>
      <c r="I74" s="241"/>
      <c r="J74" s="241"/>
      <c r="K74" s="241"/>
      <c r="L74" s="241"/>
      <c r="M74" s="241"/>
      <c r="N74" s="241"/>
      <c r="O74" s="241"/>
      <c r="P74" s="241"/>
      <c r="Q74" s="241"/>
      <c r="R74" s="241"/>
      <c r="S74" s="241"/>
      <c r="T74" s="241"/>
      <c r="U74" s="241"/>
      <c r="V74" s="241"/>
    </row>
    <row r="75" spans="5:22" x14ac:dyDescent="0.25">
      <c r="E75" s="241"/>
      <c r="F75" s="241"/>
      <c r="G75" s="241"/>
      <c r="H75" s="241"/>
      <c r="I75" s="241"/>
      <c r="J75" s="241"/>
      <c r="K75" s="241"/>
      <c r="L75" s="241"/>
      <c r="M75" s="241"/>
      <c r="N75" s="241"/>
      <c r="O75" s="241"/>
      <c r="P75" s="241"/>
      <c r="Q75" s="241"/>
      <c r="R75" s="241"/>
      <c r="S75" s="241"/>
      <c r="T75" s="241"/>
      <c r="U75" s="241"/>
      <c r="V75" s="241"/>
    </row>
    <row r="76" spans="5:22" x14ac:dyDescent="0.25">
      <c r="E76" s="241"/>
      <c r="F76" s="241"/>
      <c r="G76" s="241"/>
      <c r="H76" s="241"/>
      <c r="I76" s="241"/>
      <c r="J76" s="241"/>
      <c r="K76" s="241"/>
      <c r="L76" s="241"/>
      <c r="M76" s="241"/>
      <c r="N76" s="241"/>
      <c r="O76" s="241"/>
      <c r="P76" s="241"/>
      <c r="Q76" s="241"/>
      <c r="R76" s="241"/>
      <c r="S76" s="241"/>
      <c r="T76" s="241"/>
      <c r="U76" s="241"/>
      <c r="V76" s="241"/>
    </row>
    <row r="77" spans="5:22" x14ac:dyDescent="0.25">
      <c r="E77" s="241"/>
      <c r="F77" s="241"/>
      <c r="G77" s="241"/>
      <c r="H77" s="241"/>
      <c r="I77" s="241"/>
      <c r="J77" s="241"/>
      <c r="K77" s="241"/>
      <c r="L77" s="241"/>
      <c r="M77" s="241"/>
      <c r="N77" s="241"/>
      <c r="O77" s="241"/>
      <c r="P77" s="241"/>
      <c r="Q77" s="241"/>
      <c r="R77" s="241"/>
      <c r="S77" s="241"/>
      <c r="T77" s="241"/>
      <c r="U77" s="241"/>
      <c r="V77" s="241"/>
    </row>
    <row r="78" spans="5:22" x14ac:dyDescent="0.25">
      <c r="E78" s="241"/>
      <c r="F78" s="241"/>
      <c r="G78" s="241"/>
      <c r="H78" s="241"/>
      <c r="I78" s="241"/>
      <c r="J78" s="241"/>
      <c r="K78" s="241"/>
      <c r="L78" s="241"/>
      <c r="M78" s="241"/>
      <c r="N78" s="241"/>
      <c r="O78" s="241"/>
      <c r="P78" s="241"/>
      <c r="Q78" s="241"/>
      <c r="R78" s="241"/>
      <c r="S78" s="241"/>
      <c r="T78" s="241"/>
      <c r="U78" s="241"/>
      <c r="V78" s="241"/>
    </row>
    <row r="79" spans="5:22" x14ac:dyDescent="0.25">
      <c r="E79" s="241"/>
      <c r="F79" s="241"/>
      <c r="G79" s="241"/>
      <c r="H79" s="241"/>
      <c r="I79" s="241"/>
      <c r="J79" s="241"/>
      <c r="K79" s="241"/>
      <c r="L79" s="241"/>
      <c r="M79" s="241"/>
      <c r="N79" s="241"/>
      <c r="O79" s="241"/>
      <c r="P79" s="241"/>
      <c r="Q79" s="241"/>
      <c r="R79" s="241"/>
      <c r="S79" s="241"/>
      <c r="T79" s="241"/>
      <c r="U79" s="241"/>
      <c r="V79" s="241"/>
    </row>
    <row r="80" spans="5:22" x14ac:dyDescent="0.25">
      <c r="E80" s="241"/>
      <c r="F80" s="241"/>
      <c r="G80" s="241"/>
      <c r="H80" s="241"/>
      <c r="I80" s="241"/>
      <c r="J80" s="241"/>
      <c r="K80" s="241"/>
      <c r="L80" s="241"/>
      <c r="M80" s="241"/>
      <c r="N80" s="241"/>
      <c r="O80" s="241"/>
      <c r="P80" s="241"/>
      <c r="Q80" s="241"/>
      <c r="R80" s="241"/>
      <c r="S80" s="241"/>
      <c r="T80" s="241"/>
      <c r="U80" s="241"/>
      <c r="V80" s="241"/>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9550-48A9-44ED-8940-E2A5030B217B}">
  <sheetPr>
    <tabColor theme="8"/>
  </sheetPr>
  <dimension ref="E3:P43"/>
  <sheetViews>
    <sheetView showGridLines="0" topLeftCell="A22" workbookViewId="0">
      <selection activeCell="H37" sqref="H37"/>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6" ht="20.25" x14ac:dyDescent="0.3">
      <c r="E3" s="2" t="s">
        <v>201</v>
      </c>
    </row>
    <row r="6" spans="5:16" x14ac:dyDescent="0.25">
      <c r="E6" s="257" t="s">
        <v>196</v>
      </c>
      <c r="F6" s="253"/>
      <c r="G6" s="253"/>
      <c r="H6" s="253"/>
      <c r="I6" s="248"/>
      <c r="J6" s="257" t="s">
        <v>195</v>
      </c>
      <c r="K6" s="253"/>
      <c r="L6" s="253"/>
      <c r="M6" s="253"/>
    </row>
    <row r="7" spans="5:16" x14ac:dyDescent="0.25">
      <c r="E7" s="253" t="s">
        <v>43</v>
      </c>
      <c r="F7" s="253">
        <v>2021</v>
      </c>
      <c r="G7" s="253">
        <v>2022</v>
      </c>
      <c r="H7" s="258" t="s">
        <v>178</v>
      </c>
      <c r="I7" s="248"/>
      <c r="J7" s="253" t="s">
        <v>43</v>
      </c>
      <c r="K7" s="253">
        <v>2021</v>
      </c>
      <c r="L7" s="253">
        <v>2022</v>
      </c>
      <c r="M7" s="258" t="s">
        <v>178</v>
      </c>
    </row>
    <row r="8" spans="5:16" x14ac:dyDescent="0.25">
      <c r="E8" s="253" t="s">
        <v>192</v>
      </c>
      <c r="F8" s="252">
        <v>129868.5643247571</v>
      </c>
      <c r="G8" s="252">
        <v>134240.0955874224</v>
      </c>
      <c r="H8" s="251">
        <f>(G8-F8)/F8</f>
        <v>3.3661196498127065E-2</v>
      </c>
      <c r="I8" s="248"/>
      <c r="J8" s="253" t="s">
        <v>192</v>
      </c>
      <c r="K8" s="252">
        <v>115181.4599</v>
      </c>
      <c r="L8" s="252">
        <v>96629.078099999999</v>
      </c>
      <c r="M8" s="251">
        <f t="shared" ref="M8:M15" si="0">(L8-K8)/K8</f>
        <v>-0.1610709033911108</v>
      </c>
    </row>
    <row r="9" spans="5:16" x14ac:dyDescent="0.25">
      <c r="E9" s="248" t="s">
        <v>191</v>
      </c>
      <c r="F9" s="250">
        <v>40025.974106744747</v>
      </c>
      <c r="G9" s="250">
        <v>51017.915383262603</v>
      </c>
      <c r="H9" s="249">
        <f>(G9-F9)/F9</f>
        <v>0.27462020654896724</v>
      </c>
      <c r="I9" s="248"/>
      <c r="J9" s="248" t="s">
        <v>191</v>
      </c>
      <c r="K9" s="250">
        <v>26129.067800000001</v>
      </c>
      <c r="L9" s="250">
        <v>36540.0452</v>
      </c>
      <c r="M9" s="249">
        <f t="shared" si="0"/>
        <v>0.3984442720914827</v>
      </c>
    </row>
    <row r="10" spans="5:16" x14ac:dyDescent="0.25">
      <c r="E10" s="248" t="s">
        <v>190</v>
      </c>
      <c r="F10" s="250">
        <v>58960.977702362812</v>
      </c>
      <c r="G10" s="250">
        <v>64389.00655593886</v>
      </c>
      <c r="H10" s="249">
        <f>(G10-F10)/F10</f>
        <v>9.2061377967253832E-2</v>
      </c>
      <c r="I10" s="248"/>
      <c r="J10" s="248" t="s">
        <v>190</v>
      </c>
      <c r="K10" s="250">
        <v>61348.763899999998</v>
      </c>
      <c r="L10" s="250">
        <v>62250.490400000002</v>
      </c>
      <c r="M10" s="249">
        <f t="shared" si="0"/>
        <v>1.4698364607147437E-2</v>
      </c>
      <c r="P10" s="219"/>
    </row>
    <row r="11" spans="5:16" x14ac:dyDescent="0.25">
      <c r="E11" s="248" t="s">
        <v>189</v>
      </c>
      <c r="F11" s="250">
        <v>59373.463903996577</v>
      </c>
      <c r="G11" s="250">
        <v>56491.541866888248</v>
      </c>
      <c r="H11" s="249">
        <f>(G11-F11)/F11</f>
        <v>-4.8538890063214567E-2</v>
      </c>
      <c r="I11" s="248"/>
      <c r="J11" s="248" t="s">
        <v>189</v>
      </c>
      <c r="K11" s="250">
        <v>59491.7981</v>
      </c>
      <c r="L11" s="250">
        <v>32728.141500000002</v>
      </c>
      <c r="M11" s="249">
        <f t="shared" si="0"/>
        <v>-0.44987136806678563</v>
      </c>
    </row>
    <row r="12" spans="5:16" x14ac:dyDescent="0.25">
      <c r="E12" s="248" t="s">
        <v>40</v>
      </c>
      <c r="F12" s="250">
        <v>42229.300622025949</v>
      </c>
      <c r="G12" s="250">
        <v>59042.567789062952</v>
      </c>
      <c r="H12" s="249">
        <f t="shared" ref="H12:H15" si="1">(G12-F12)/F12</f>
        <v>0.39814221214612167</v>
      </c>
      <c r="I12" s="248"/>
      <c r="J12" s="248" t="s">
        <v>40</v>
      </c>
      <c r="K12" s="250">
        <v>19299.1702</v>
      </c>
      <c r="L12" s="250">
        <v>24656.263500000001</v>
      </c>
      <c r="M12" s="249">
        <f t="shared" si="0"/>
        <v>0.27758153560405413</v>
      </c>
    </row>
    <row r="13" spans="5:16" x14ac:dyDescent="0.25">
      <c r="E13" s="248" t="s">
        <v>188</v>
      </c>
      <c r="F13" s="250">
        <v>55214.438490909022</v>
      </c>
      <c r="G13" s="250">
        <v>65824.052228623579</v>
      </c>
      <c r="H13" s="249">
        <f t="shared" si="1"/>
        <v>0.19215288659435367</v>
      </c>
      <c r="I13" s="248"/>
      <c r="J13" s="248" t="s">
        <v>188</v>
      </c>
      <c r="K13" s="250">
        <v>27717.472300000001</v>
      </c>
      <c r="L13" s="250">
        <v>26378.4336</v>
      </c>
      <c r="M13" s="249">
        <f t="shared" si="0"/>
        <v>-4.8310274671042097E-2</v>
      </c>
    </row>
    <row r="14" spans="5:16" x14ac:dyDescent="0.25">
      <c r="E14" s="248" t="s">
        <v>187</v>
      </c>
      <c r="F14" s="250">
        <v>67830.70753</v>
      </c>
      <c r="G14" s="250">
        <v>68188.432736417672</v>
      </c>
      <c r="H14" s="249">
        <f t="shared" si="1"/>
        <v>5.2737944132376629E-3</v>
      </c>
      <c r="I14" s="248"/>
      <c r="J14" s="248" t="s">
        <v>187</v>
      </c>
      <c r="K14" s="250">
        <v>35058.872300000003</v>
      </c>
      <c r="L14" s="250">
        <v>34009.453300000001</v>
      </c>
      <c r="M14" s="249">
        <f t="shared" si="0"/>
        <v>-2.9933050641791512E-2</v>
      </c>
    </row>
    <row r="15" spans="5:16" x14ac:dyDescent="0.25">
      <c r="E15" s="248" t="s">
        <v>186</v>
      </c>
      <c r="F15" s="250">
        <v>86292.706678622417</v>
      </c>
      <c r="G15" s="250">
        <v>83538.682648710092</v>
      </c>
      <c r="H15" s="249">
        <f t="shared" si="1"/>
        <v>-3.1914910725527039E-2</v>
      </c>
      <c r="I15" s="248"/>
      <c r="J15" s="248" t="s">
        <v>186</v>
      </c>
      <c r="K15" s="250">
        <v>50451.553800000002</v>
      </c>
      <c r="L15" s="250">
        <v>58048.868799999997</v>
      </c>
      <c r="M15" s="249">
        <f t="shared" si="0"/>
        <v>0.1505863432891931</v>
      </c>
    </row>
    <row r="16" spans="5:16" x14ac:dyDescent="0.25">
      <c r="E16" s="248" t="s">
        <v>185</v>
      </c>
      <c r="F16" s="250">
        <v>84441.351225120408</v>
      </c>
      <c r="G16" s="250"/>
      <c r="H16" s="249"/>
      <c r="I16" s="248"/>
      <c r="J16" s="248" t="s">
        <v>185</v>
      </c>
      <c r="K16" s="250">
        <v>67263.261599999998</v>
      </c>
      <c r="L16" s="250"/>
      <c r="M16" s="249"/>
    </row>
    <row r="17" spans="5:13" x14ac:dyDescent="0.25">
      <c r="E17" s="248" t="s">
        <v>184</v>
      </c>
      <c r="F17" s="250">
        <v>127047.07156842369</v>
      </c>
      <c r="G17" s="250"/>
      <c r="H17" s="249"/>
      <c r="I17" s="248"/>
      <c r="J17" s="248" t="s">
        <v>184</v>
      </c>
      <c r="K17" s="250">
        <v>85061.184699999998</v>
      </c>
      <c r="L17" s="250"/>
      <c r="M17" s="249"/>
    </row>
    <row r="18" spans="5:13" x14ac:dyDescent="0.25">
      <c r="E18" s="248" t="s">
        <v>183</v>
      </c>
      <c r="F18" s="250">
        <v>105055.9874237722</v>
      </c>
      <c r="G18" s="250"/>
      <c r="H18" s="249"/>
      <c r="I18" s="248"/>
      <c r="J18" s="248" t="s">
        <v>183</v>
      </c>
      <c r="K18" s="250">
        <v>65876.026899999997</v>
      </c>
      <c r="L18" s="250"/>
      <c r="M18" s="249"/>
    </row>
    <row r="19" spans="5:13" x14ac:dyDescent="0.25">
      <c r="E19" s="248" t="s">
        <v>182</v>
      </c>
      <c r="F19" s="250">
        <v>52640.482500361599</v>
      </c>
      <c r="G19" s="250"/>
      <c r="H19" s="249"/>
      <c r="I19" s="248"/>
      <c r="J19" s="248" t="s">
        <v>182</v>
      </c>
      <c r="K19" s="250">
        <v>24810.242600000001</v>
      </c>
      <c r="L19" s="250"/>
      <c r="M19" s="249"/>
    </row>
    <row r="20" spans="5:13" x14ac:dyDescent="0.25">
      <c r="E20" s="248"/>
      <c r="F20" s="248"/>
      <c r="G20" s="248"/>
      <c r="H20" s="248"/>
      <c r="I20" s="248"/>
      <c r="J20" s="248"/>
      <c r="K20" s="248"/>
      <c r="L20" s="248"/>
      <c r="M20" s="248"/>
    </row>
    <row r="21" spans="5:13" x14ac:dyDescent="0.25">
      <c r="E21" s="248"/>
      <c r="F21" s="248"/>
      <c r="G21" s="248"/>
      <c r="H21" s="248"/>
      <c r="I21" s="248"/>
      <c r="J21" s="248"/>
      <c r="K21" s="248"/>
      <c r="L21" s="248"/>
      <c r="M21" s="248"/>
    </row>
    <row r="22" spans="5:13" x14ac:dyDescent="0.25">
      <c r="E22" s="248"/>
      <c r="F22" s="248"/>
      <c r="G22" s="248"/>
      <c r="H22" s="248"/>
      <c r="I22" s="248"/>
      <c r="J22" s="248"/>
      <c r="K22" s="248"/>
      <c r="L22" s="248"/>
      <c r="M22" s="248"/>
    </row>
    <row r="23" spans="5:13" x14ac:dyDescent="0.25">
      <c r="E23" s="248"/>
      <c r="F23" s="248"/>
      <c r="G23" s="248"/>
      <c r="H23" s="248"/>
      <c r="I23" s="248"/>
      <c r="J23" s="248"/>
      <c r="K23" s="248"/>
      <c r="L23" s="248"/>
      <c r="M23" s="248"/>
    </row>
    <row r="24" spans="5:13" x14ac:dyDescent="0.25">
      <c r="E24" s="248"/>
      <c r="F24" s="248"/>
      <c r="G24" s="248"/>
      <c r="H24" s="248"/>
      <c r="I24" s="248"/>
      <c r="J24" s="248"/>
      <c r="K24" s="248"/>
      <c r="L24" s="248"/>
      <c r="M24" s="248"/>
    </row>
    <row r="25" spans="5:13" x14ac:dyDescent="0.25">
      <c r="E25" s="257" t="s">
        <v>194</v>
      </c>
      <c r="F25" s="253"/>
      <c r="G25" s="253"/>
      <c r="H25" s="253"/>
      <c r="I25" s="248"/>
      <c r="J25" s="256" t="s">
        <v>193</v>
      </c>
      <c r="K25" s="255"/>
      <c r="L25" s="255"/>
      <c r="M25" s="255"/>
    </row>
    <row r="26" spans="5:13" x14ac:dyDescent="0.25">
      <c r="E26" s="253" t="s">
        <v>43</v>
      </c>
      <c r="F26" s="253">
        <v>2021</v>
      </c>
      <c r="G26" s="253">
        <v>2022</v>
      </c>
      <c r="H26" s="258" t="s">
        <v>178</v>
      </c>
      <c r="I26" s="248"/>
      <c r="J26" s="254" t="s">
        <v>43</v>
      </c>
      <c r="K26" s="254">
        <v>2021</v>
      </c>
      <c r="L26" s="254">
        <v>2022</v>
      </c>
      <c r="M26" s="259" t="s">
        <v>178</v>
      </c>
    </row>
    <row r="27" spans="5:13" x14ac:dyDescent="0.25">
      <c r="E27" s="253" t="s">
        <v>192</v>
      </c>
      <c r="F27" s="252">
        <f>F8</f>
        <v>129868.5643247571</v>
      </c>
      <c r="G27" s="252">
        <f>G8</f>
        <v>134240.0955874224</v>
      </c>
      <c r="H27" s="251">
        <f t="shared" ref="H27:H34" si="2">(G27-F27)/F27</f>
        <v>3.3661196498127065E-2</v>
      </c>
      <c r="I27" s="248"/>
      <c r="J27" s="248" t="s">
        <v>192</v>
      </c>
      <c r="K27" s="250">
        <f>K8</f>
        <v>115181.4599</v>
      </c>
      <c r="L27" s="250">
        <f>L8</f>
        <v>96629.078099999999</v>
      </c>
      <c r="M27" s="251">
        <f>(L27-K27)/K27</f>
        <v>-0.1610709033911108</v>
      </c>
    </row>
    <row r="28" spans="5:13" x14ac:dyDescent="0.25">
      <c r="E28" s="248" t="s">
        <v>191</v>
      </c>
      <c r="F28" s="250">
        <f>F27+F9</f>
        <v>169894.53843150183</v>
      </c>
      <c r="G28" s="250">
        <f>G27+G9</f>
        <v>185258.01097068499</v>
      </c>
      <c r="H28" s="249">
        <f t="shared" si="2"/>
        <v>9.0429466897650815E-2</v>
      </c>
      <c r="I28" s="248"/>
      <c r="J28" s="248" t="s">
        <v>191</v>
      </c>
      <c r="K28" s="250">
        <f>K27+K9</f>
        <v>141310.52770000001</v>
      </c>
      <c r="L28" s="250">
        <f>L27+L9</f>
        <v>133169.12330000001</v>
      </c>
      <c r="M28" s="249">
        <f>(L28-K28)/K28</f>
        <v>-5.7613572976558912E-2</v>
      </c>
    </row>
    <row r="29" spans="5:13" x14ac:dyDescent="0.25">
      <c r="E29" s="248" t="s">
        <v>190</v>
      </c>
      <c r="F29" s="250">
        <f t="shared" ref="F29:F38" si="3">F28+F10</f>
        <v>228855.51613386464</v>
      </c>
      <c r="G29" s="250">
        <f t="shared" ref="G29:G34" si="4">G28+G10</f>
        <v>249647.01752662385</v>
      </c>
      <c r="H29" s="249">
        <f t="shared" si="2"/>
        <v>9.0849902785815395E-2</v>
      </c>
      <c r="I29" s="248"/>
      <c r="J29" s="248" t="s">
        <v>190</v>
      </c>
      <c r="K29" s="250">
        <f t="shared" ref="K29:K38" si="5">K28+K10</f>
        <v>202659.2916</v>
      </c>
      <c r="L29" s="250">
        <f t="shared" ref="L29:L34" si="6">L28+L10</f>
        <v>195419.61370000002</v>
      </c>
      <c r="M29" s="249">
        <f>(L29-K29)/K29</f>
        <v>-3.5723394880355835E-2</v>
      </c>
    </row>
    <row r="30" spans="5:13" x14ac:dyDescent="0.25">
      <c r="E30" s="248" t="s">
        <v>189</v>
      </c>
      <c r="F30" s="250">
        <f t="shared" si="3"/>
        <v>288228.98003786121</v>
      </c>
      <c r="G30" s="250">
        <f t="shared" si="4"/>
        <v>306138.55939351209</v>
      </c>
      <c r="H30" s="249">
        <f t="shared" si="2"/>
        <v>6.2136636480128765E-2</v>
      </c>
      <c r="I30" s="248"/>
      <c r="J30" s="248" t="s">
        <v>189</v>
      </c>
      <c r="K30" s="250">
        <f t="shared" si="5"/>
        <v>262151.08970000001</v>
      </c>
      <c r="L30" s="250">
        <f t="shared" si="6"/>
        <v>228147.75520000001</v>
      </c>
      <c r="M30" s="249">
        <f>(L30-K30)/K30</f>
        <v>-0.12970891915388438</v>
      </c>
    </row>
    <row r="31" spans="5:13" x14ac:dyDescent="0.25">
      <c r="E31" s="248" t="s">
        <v>40</v>
      </c>
      <c r="F31" s="250">
        <f t="shared" si="3"/>
        <v>330458.28065988718</v>
      </c>
      <c r="G31" s="250">
        <f t="shared" si="4"/>
        <v>365181.12718257506</v>
      </c>
      <c r="H31" s="249">
        <f t="shared" si="2"/>
        <v>0.10507482655102589</v>
      </c>
      <c r="I31" s="248"/>
      <c r="J31" s="248" t="s">
        <v>40</v>
      </c>
      <c r="K31" s="250">
        <f t="shared" si="5"/>
        <v>281450.2599</v>
      </c>
      <c r="L31" s="250">
        <f t="shared" si="6"/>
        <v>252804.01870000002</v>
      </c>
      <c r="M31" s="249">
        <f t="shared" ref="M31:M34" si="7">(L31-K31)/K31</f>
        <v>-0.10178083051043574</v>
      </c>
    </row>
    <row r="32" spans="5:13" x14ac:dyDescent="0.25">
      <c r="E32" s="248" t="s">
        <v>188</v>
      </c>
      <c r="F32" s="250">
        <f t="shared" si="3"/>
        <v>385672.71915079618</v>
      </c>
      <c r="G32" s="250">
        <f t="shared" si="4"/>
        <v>431005.17941119865</v>
      </c>
      <c r="H32" s="249">
        <f t="shared" si="2"/>
        <v>0.11754126752916037</v>
      </c>
      <c r="I32" s="248"/>
      <c r="J32" s="248" t="s">
        <v>188</v>
      </c>
      <c r="K32" s="250">
        <f t="shared" si="5"/>
        <v>309167.73220000003</v>
      </c>
      <c r="L32" s="250">
        <f t="shared" si="6"/>
        <v>279182.4523</v>
      </c>
      <c r="M32" s="249">
        <f t="shared" si="7"/>
        <v>-9.6987093984965425E-2</v>
      </c>
    </row>
    <row r="33" spans="5:13" x14ac:dyDescent="0.25">
      <c r="E33" s="248" t="s">
        <v>187</v>
      </c>
      <c r="F33" s="250">
        <f t="shared" si="3"/>
        <v>453503.4266807962</v>
      </c>
      <c r="G33" s="250">
        <f t="shared" si="4"/>
        <v>499193.61214761634</v>
      </c>
      <c r="H33" s="249">
        <f t="shared" si="2"/>
        <v>0.10074937206368613</v>
      </c>
      <c r="I33" s="248"/>
      <c r="J33" s="248" t="s">
        <v>187</v>
      </c>
      <c r="K33" s="250">
        <f t="shared" si="5"/>
        <v>344226.60450000002</v>
      </c>
      <c r="L33" s="250">
        <f t="shared" si="6"/>
        <v>313191.9056</v>
      </c>
      <c r="M33" s="249">
        <f t="shared" si="7"/>
        <v>-9.0157757983520465E-2</v>
      </c>
    </row>
    <row r="34" spans="5:13" x14ac:dyDescent="0.25">
      <c r="E34" s="248" t="s">
        <v>186</v>
      </c>
      <c r="F34" s="250">
        <f t="shared" si="3"/>
        <v>539796.1333594186</v>
      </c>
      <c r="G34" s="250">
        <f t="shared" si="4"/>
        <v>582732.29479632643</v>
      </c>
      <c r="H34" s="249">
        <f t="shared" si="2"/>
        <v>7.9541439412866552E-2</v>
      </c>
      <c r="I34" s="248"/>
      <c r="J34" s="248" t="s">
        <v>186</v>
      </c>
      <c r="K34" s="250">
        <f t="shared" si="5"/>
        <v>394678.15830000001</v>
      </c>
      <c r="L34" s="250">
        <f t="shared" si="6"/>
        <v>371240.77439999999</v>
      </c>
      <c r="M34" s="249">
        <f t="shared" si="7"/>
        <v>-5.9383534171113049E-2</v>
      </c>
    </row>
    <row r="35" spans="5:13" x14ac:dyDescent="0.25">
      <c r="E35" s="248" t="s">
        <v>185</v>
      </c>
      <c r="F35" s="250">
        <f t="shared" si="3"/>
        <v>624237.48458453896</v>
      </c>
      <c r="G35" s="250"/>
      <c r="H35" s="249"/>
      <c r="I35" s="248"/>
      <c r="J35" s="248" t="s">
        <v>185</v>
      </c>
      <c r="K35" s="250">
        <f t="shared" si="5"/>
        <v>461941.41989999998</v>
      </c>
      <c r="L35" s="250"/>
      <c r="M35" s="249"/>
    </row>
    <row r="36" spans="5:13" x14ac:dyDescent="0.25">
      <c r="E36" s="248" t="s">
        <v>184</v>
      </c>
      <c r="F36" s="250">
        <f t="shared" si="3"/>
        <v>751284.55615296261</v>
      </c>
      <c r="G36" s="250"/>
      <c r="H36" s="249"/>
      <c r="I36" s="248"/>
      <c r="J36" s="248" t="s">
        <v>184</v>
      </c>
      <c r="K36" s="250">
        <f t="shared" si="5"/>
        <v>547002.60459999996</v>
      </c>
      <c r="L36" s="250"/>
      <c r="M36" s="249"/>
    </row>
    <row r="37" spans="5:13" x14ac:dyDescent="0.25">
      <c r="E37" s="248" t="s">
        <v>183</v>
      </c>
      <c r="F37" s="250">
        <f t="shared" si="3"/>
        <v>856340.54357673484</v>
      </c>
      <c r="G37" s="250"/>
      <c r="H37" s="249"/>
      <c r="I37" s="248"/>
      <c r="J37" s="248" t="s">
        <v>183</v>
      </c>
      <c r="K37" s="250">
        <f t="shared" si="5"/>
        <v>612878.6314999999</v>
      </c>
      <c r="L37" s="250"/>
      <c r="M37" s="249"/>
    </row>
    <row r="38" spans="5:13" x14ac:dyDescent="0.25">
      <c r="E38" s="248" t="s">
        <v>182</v>
      </c>
      <c r="F38" s="250">
        <f t="shared" si="3"/>
        <v>908981.02607709647</v>
      </c>
      <c r="G38" s="250"/>
      <c r="H38" s="249"/>
      <c r="I38" s="248"/>
      <c r="J38" s="248" t="s">
        <v>182</v>
      </c>
      <c r="K38" s="250">
        <f t="shared" si="5"/>
        <v>637688.8740999999</v>
      </c>
      <c r="L38" s="250"/>
      <c r="M38" s="249"/>
    </row>
    <row r="39" spans="5:13" x14ac:dyDescent="0.25">
      <c r="E39" s="248"/>
      <c r="F39" s="248"/>
      <c r="G39" s="248"/>
      <c r="H39" s="248"/>
      <c r="I39" s="248"/>
      <c r="J39" s="248"/>
      <c r="K39" s="248"/>
      <c r="L39" s="248"/>
      <c r="M39" s="248"/>
    </row>
    <row r="40" spans="5:13" x14ac:dyDescent="0.25">
      <c r="E40" s="248"/>
      <c r="F40" s="248"/>
      <c r="G40" s="248"/>
      <c r="H40" s="248"/>
      <c r="I40" s="248"/>
      <c r="J40" s="248"/>
      <c r="K40" s="248"/>
      <c r="L40" s="248"/>
      <c r="M40" s="248"/>
    </row>
    <row r="41" spans="5:13" x14ac:dyDescent="0.25">
      <c r="E41" s="248"/>
      <c r="F41" s="248"/>
      <c r="G41" s="248"/>
      <c r="H41" s="248"/>
      <c r="I41" s="248"/>
      <c r="J41" s="248"/>
      <c r="K41" s="248"/>
      <c r="L41" s="248"/>
      <c r="M41" s="248"/>
    </row>
    <row r="42" spans="5:13" x14ac:dyDescent="0.25">
      <c r="E42" s="248"/>
      <c r="F42" s="248"/>
      <c r="G42" s="248"/>
      <c r="H42" s="248"/>
      <c r="I42" s="248"/>
      <c r="J42" s="248"/>
      <c r="K42" s="248"/>
      <c r="L42" s="248"/>
      <c r="M42" s="248"/>
    </row>
    <row r="43" spans="5:13" x14ac:dyDescent="0.25">
      <c r="E43" t="s">
        <v>204</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zoomScale="90" zoomScaleNormal="90" workbookViewId="0">
      <selection activeCell="D55" sqref="D55"/>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205</v>
      </c>
    </row>
    <row r="4" spans="4:34" ht="15" customHeight="1" x14ac:dyDescent="0.25">
      <c r="F4" s="23"/>
      <c r="G4" s="23"/>
      <c r="H4" s="23"/>
      <c r="I4" s="23"/>
      <c r="J4" s="23"/>
      <c r="K4" s="23"/>
      <c r="L4" s="23"/>
      <c r="M4" s="23"/>
      <c r="N4" s="23"/>
      <c r="O4" s="23"/>
      <c r="P4" s="23"/>
      <c r="Q4" s="23"/>
      <c r="R4" s="23"/>
      <c r="Y4" s="147"/>
      <c r="Z4" s="147"/>
      <c r="AA4" s="147"/>
      <c r="AB4" s="147"/>
      <c r="AC4" s="147"/>
      <c r="AD4" s="147"/>
      <c r="AE4" s="147"/>
      <c r="AF4" s="147"/>
      <c r="AG4" s="147"/>
      <c r="AH4" s="147"/>
    </row>
    <row r="5" spans="4:34" x14ac:dyDescent="0.25">
      <c r="E5" s="23"/>
      <c r="F5" s="23"/>
      <c r="G5" s="23"/>
      <c r="H5" s="23"/>
      <c r="I5" s="23"/>
      <c r="J5" s="23"/>
      <c r="K5" s="23"/>
      <c r="L5" s="23"/>
      <c r="M5" s="23"/>
      <c r="N5" s="23"/>
      <c r="O5" s="23"/>
      <c r="P5" s="23"/>
      <c r="Q5" s="23"/>
      <c r="R5" s="23"/>
      <c r="Y5" s="147"/>
      <c r="Z5" s="147"/>
      <c r="AA5" s="147"/>
      <c r="AB5" s="147"/>
      <c r="AC5" s="147"/>
      <c r="AD5" s="147"/>
      <c r="AE5" s="147"/>
      <c r="AF5" s="147"/>
      <c r="AG5" s="147"/>
      <c r="AH5" s="147"/>
    </row>
    <row r="6" spans="4:34" x14ac:dyDescent="0.25">
      <c r="E6" s="23"/>
      <c r="F6" s="23"/>
      <c r="G6" s="23"/>
      <c r="H6" s="23"/>
      <c r="I6" s="23"/>
      <c r="J6" s="23"/>
      <c r="K6" s="23"/>
      <c r="L6" s="23"/>
      <c r="M6" s="23"/>
      <c r="N6" s="23"/>
      <c r="O6" s="23"/>
      <c r="P6" s="23"/>
      <c r="Q6" s="23"/>
      <c r="R6" s="23"/>
      <c r="Y6" s="147"/>
      <c r="Z6" s="147"/>
      <c r="AA6" s="147"/>
      <c r="AB6" s="147"/>
      <c r="AC6" s="147"/>
      <c r="AD6" s="147"/>
      <c r="AE6" s="147"/>
      <c r="AF6" s="147"/>
      <c r="AG6" s="147"/>
      <c r="AH6" s="147"/>
    </row>
    <row r="7" spans="4:34" x14ac:dyDescent="0.25">
      <c r="E7" s="23"/>
      <c r="F7" s="23"/>
      <c r="G7" s="23"/>
      <c r="H7" s="23"/>
      <c r="I7" s="23"/>
      <c r="J7" s="23"/>
      <c r="K7" s="23"/>
      <c r="L7" s="23"/>
      <c r="M7" s="23"/>
      <c r="N7" s="23"/>
      <c r="O7" s="23"/>
      <c r="P7" s="23"/>
      <c r="Q7" s="23"/>
      <c r="R7" s="23"/>
      <c r="Y7" s="147"/>
      <c r="Z7" s="147"/>
      <c r="AA7" s="147"/>
      <c r="AB7" s="147"/>
      <c r="AC7" s="147"/>
      <c r="AD7" s="147"/>
      <c r="AE7" s="147"/>
      <c r="AF7" s="147"/>
      <c r="AG7" s="147"/>
      <c r="AH7" s="147"/>
    </row>
    <row r="8" spans="4:34" x14ac:dyDescent="0.25">
      <c r="E8" s="23"/>
      <c r="F8" s="23"/>
      <c r="G8" s="23"/>
      <c r="H8" s="23"/>
      <c r="I8" s="23"/>
      <c r="J8" s="23"/>
      <c r="K8" s="23"/>
      <c r="L8" s="23"/>
      <c r="M8" s="23"/>
      <c r="N8" s="23"/>
      <c r="O8" s="23"/>
      <c r="P8" s="23"/>
      <c r="Q8" s="23"/>
      <c r="R8" s="23"/>
      <c r="Y8" s="147"/>
      <c r="Z8" s="147"/>
      <c r="AA8" s="147"/>
      <c r="AB8" s="147"/>
      <c r="AC8" s="147"/>
      <c r="AD8" s="147"/>
      <c r="AE8" s="147"/>
      <c r="AF8" s="147"/>
      <c r="AG8" s="147"/>
      <c r="AH8" s="147"/>
    </row>
    <row r="9" spans="4:34" x14ac:dyDescent="0.25">
      <c r="E9" s="23"/>
      <c r="F9" s="23"/>
      <c r="G9" s="23"/>
      <c r="H9" s="23"/>
      <c r="I9" s="23"/>
      <c r="J9" s="23"/>
      <c r="K9" s="23"/>
      <c r="L9" s="23"/>
      <c r="M9" s="23"/>
      <c r="N9" s="23"/>
      <c r="O9" s="23"/>
      <c r="P9" s="23"/>
      <c r="Q9" s="23"/>
      <c r="R9" s="23"/>
      <c r="Y9" s="147"/>
      <c r="Z9" s="147"/>
      <c r="AA9" s="147"/>
      <c r="AB9" s="147"/>
      <c r="AC9" s="147"/>
      <c r="AD9" s="147"/>
      <c r="AE9" s="147"/>
      <c r="AF9" s="147"/>
      <c r="AG9" s="147"/>
      <c r="AH9" s="147"/>
    </row>
    <row r="10" spans="4:34" x14ac:dyDescent="0.25">
      <c r="E10" s="23"/>
      <c r="F10" s="23"/>
      <c r="G10" s="23"/>
      <c r="H10" s="23"/>
      <c r="I10" s="23"/>
      <c r="J10" s="23"/>
      <c r="K10" s="23"/>
      <c r="L10" s="23"/>
      <c r="M10" s="23"/>
      <c r="N10" s="23"/>
      <c r="O10" s="23"/>
      <c r="P10" s="23"/>
      <c r="Q10" s="23"/>
      <c r="R10" s="23"/>
      <c r="Y10" s="147"/>
      <c r="Z10" s="147"/>
      <c r="AA10" s="147"/>
      <c r="AB10" s="147"/>
      <c r="AC10" s="147"/>
      <c r="AD10" s="147"/>
      <c r="AE10" s="147"/>
      <c r="AF10" s="147"/>
      <c r="AG10" s="147"/>
      <c r="AH10" s="147"/>
    </row>
    <row r="11" spans="4:34" x14ac:dyDescent="0.25">
      <c r="E11" s="23"/>
      <c r="F11" s="23"/>
      <c r="G11" s="23"/>
      <c r="H11" s="23"/>
      <c r="I11" s="23"/>
      <c r="J11" s="23"/>
      <c r="K11" s="23"/>
      <c r="L11" s="23"/>
      <c r="M11" s="23"/>
      <c r="N11" s="23"/>
      <c r="O11" s="23"/>
      <c r="P11" s="23"/>
      <c r="Q11" s="23"/>
      <c r="R11" s="23"/>
      <c r="Y11" s="147"/>
      <c r="Z11" s="147"/>
      <c r="AA11" s="147"/>
      <c r="AB11" s="147"/>
      <c r="AC11" s="147"/>
      <c r="AD11" s="147"/>
      <c r="AE11" s="147"/>
      <c r="AF11" s="147"/>
      <c r="AG11" s="147"/>
      <c r="AH11" s="147"/>
    </row>
    <row r="12" spans="4:34" x14ac:dyDescent="0.25">
      <c r="E12" s="23"/>
      <c r="F12" s="23"/>
      <c r="G12" s="23"/>
      <c r="H12" s="23"/>
      <c r="I12" s="23"/>
      <c r="J12" s="23"/>
      <c r="K12" s="23"/>
      <c r="L12" s="23"/>
      <c r="M12" s="23"/>
      <c r="N12" s="23"/>
      <c r="O12" s="23"/>
      <c r="P12" s="23"/>
      <c r="Q12" s="23"/>
      <c r="R12" s="23"/>
      <c r="Y12" s="147"/>
      <c r="Z12" s="147"/>
      <c r="AA12" s="147"/>
      <c r="AB12" s="147"/>
      <c r="AC12" s="147"/>
      <c r="AD12" s="147"/>
      <c r="AE12" s="147"/>
      <c r="AF12" s="147"/>
      <c r="AG12" s="147"/>
      <c r="AH12" s="147"/>
    </row>
    <row r="13" spans="4:34" x14ac:dyDescent="0.25">
      <c r="E13" s="23"/>
      <c r="F13" s="23"/>
      <c r="G13" s="23"/>
      <c r="H13" s="23"/>
      <c r="I13" s="23"/>
      <c r="J13" s="23"/>
      <c r="K13" s="23"/>
      <c r="L13" s="23"/>
      <c r="M13" s="23"/>
      <c r="N13" s="23"/>
      <c r="O13" s="23"/>
      <c r="P13" s="23"/>
      <c r="Q13" s="23"/>
      <c r="R13" s="23"/>
      <c r="Y13" s="147"/>
      <c r="Z13" s="147"/>
      <c r="AA13" s="147"/>
      <c r="AB13" s="147"/>
      <c r="AC13" s="267"/>
      <c r="AD13" s="147"/>
      <c r="AE13" s="147"/>
      <c r="AF13" s="147"/>
      <c r="AG13" s="147"/>
      <c r="AH13" s="147"/>
    </row>
    <row r="14" spans="4:34" x14ac:dyDescent="0.25">
      <c r="E14" s="23"/>
      <c r="F14" s="23"/>
      <c r="G14" s="23"/>
      <c r="H14" s="23"/>
      <c r="I14" s="23"/>
      <c r="J14" s="23"/>
      <c r="K14" s="23"/>
      <c r="L14" s="23"/>
      <c r="M14" s="23"/>
      <c r="N14" s="23"/>
      <c r="O14" s="23"/>
      <c r="P14" s="23"/>
      <c r="Q14" s="23"/>
      <c r="R14" s="23"/>
      <c r="Y14" s="147"/>
      <c r="Z14" s="147"/>
      <c r="AA14" s="147"/>
      <c r="AB14" s="145"/>
      <c r="AC14" s="139"/>
      <c r="AD14" s="145"/>
      <c r="AE14" s="147"/>
      <c r="AF14" s="147"/>
      <c r="AG14" s="147"/>
      <c r="AH14" s="147"/>
    </row>
    <row r="15" spans="4:34" x14ac:dyDescent="0.25">
      <c r="E15" s="23"/>
      <c r="F15" s="23"/>
      <c r="G15" s="23"/>
      <c r="H15"/>
      <c r="I15" s="23"/>
      <c r="J15" s="23"/>
      <c r="K15" s="23"/>
      <c r="L15" s="23"/>
      <c r="M15" s="23"/>
      <c r="N15" s="23"/>
      <c r="O15" s="23"/>
      <c r="P15" s="23"/>
      <c r="Q15" s="23"/>
      <c r="R15" s="23"/>
      <c r="Y15" s="147"/>
      <c r="Z15" s="147"/>
      <c r="AA15" s="147"/>
      <c r="AB15" s="145"/>
      <c r="AC15" s="139"/>
      <c r="AD15" s="145"/>
      <c r="AE15" s="147"/>
      <c r="AF15" s="147"/>
      <c r="AG15" s="147"/>
      <c r="AH15" s="147"/>
    </row>
    <row r="16" spans="4:34" x14ac:dyDescent="0.25">
      <c r="E16" s="23"/>
      <c r="F16" s="23"/>
      <c r="G16" s="23"/>
      <c r="H16" s="23"/>
      <c r="I16" s="23"/>
      <c r="J16" s="23"/>
      <c r="K16" s="23"/>
      <c r="L16" s="23"/>
      <c r="M16" s="23"/>
      <c r="N16" s="23"/>
      <c r="O16" s="23"/>
      <c r="P16" s="23"/>
      <c r="Q16" s="23"/>
      <c r="R16" s="23"/>
      <c r="Y16" s="147"/>
      <c r="Z16" s="147"/>
      <c r="AA16" s="147"/>
      <c r="AB16" s="145"/>
      <c r="AC16" s="139"/>
      <c r="AD16" s="145"/>
      <c r="AE16" s="147"/>
      <c r="AF16" s="147"/>
      <c r="AG16" s="147"/>
      <c r="AH16" s="147"/>
    </row>
    <row r="17" spans="5:35" x14ac:dyDescent="0.25">
      <c r="E17" s="23"/>
      <c r="F17" s="23"/>
      <c r="G17" s="23"/>
      <c r="H17" s="23"/>
      <c r="I17" s="23"/>
      <c r="J17" s="23"/>
      <c r="K17" s="23"/>
      <c r="L17" s="23"/>
      <c r="M17" s="23"/>
      <c r="N17" s="23"/>
      <c r="O17" s="23"/>
      <c r="P17" s="23"/>
      <c r="Q17" s="23"/>
      <c r="R17" s="23"/>
      <c r="Y17" s="147"/>
      <c r="Z17" s="147"/>
      <c r="AA17" s="147"/>
      <c r="AB17" s="147"/>
      <c r="AC17" s="267"/>
      <c r="AD17" s="147"/>
      <c r="AE17" s="147"/>
      <c r="AF17" s="147"/>
      <c r="AG17" s="147"/>
      <c r="AH17" s="147"/>
    </row>
    <row r="18" spans="5:35" x14ac:dyDescent="0.25">
      <c r="E18" s="23"/>
      <c r="F18" s="23"/>
      <c r="G18" s="23"/>
      <c r="H18" s="23"/>
      <c r="I18" s="23"/>
      <c r="J18" s="23"/>
      <c r="K18" s="23"/>
      <c r="L18" s="23"/>
      <c r="M18" s="23"/>
      <c r="N18" s="23"/>
      <c r="O18" s="23"/>
      <c r="P18" s="23"/>
      <c r="Q18" s="23"/>
      <c r="R18" s="23"/>
      <c r="Y18" s="147"/>
      <c r="Z18" s="147"/>
      <c r="AA18" s="147"/>
      <c r="AB18" s="147"/>
      <c r="AC18" s="147"/>
      <c r="AD18" s="147"/>
      <c r="AE18" s="147"/>
      <c r="AF18" s="147"/>
      <c r="AG18" s="147"/>
      <c r="AH18" s="147"/>
    </row>
    <row r="19" spans="5:35" x14ac:dyDescent="0.25">
      <c r="E19" s="23"/>
      <c r="F19" s="23"/>
      <c r="G19" s="23"/>
      <c r="H19" s="23"/>
      <c r="I19" s="23"/>
      <c r="J19" s="23"/>
      <c r="K19" s="23"/>
      <c r="L19" s="23"/>
      <c r="M19" s="23"/>
      <c r="N19" s="23"/>
      <c r="O19" s="23"/>
      <c r="P19" s="23"/>
      <c r="Q19" s="23"/>
      <c r="R19" s="23"/>
      <c r="Y19" s="147"/>
      <c r="Z19" s="147"/>
      <c r="AA19" s="147"/>
      <c r="AB19" s="147"/>
      <c r="AC19" s="147"/>
      <c r="AD19" s="147"/>
      <c r="AE19" s="147"/>
      <c r="AF19" s="147"/>
      <c r="AG19" s="147"/>
      <c r="AH19" s="147"/>
    </row>
    <row r="20" spans="5:35" x14ac:dyDescent="0.25">
      <c r="E20" s="23"/>
      <c r="F20" s="23"/>
      <c r="G20" s="23"/>
      <c r="H20" s="23"/>
      <c r="I20" s="23"/>
      <c r="J20" s="23"/>
      <c r="K20" s="23"/>
      <c r="L20" s="23"/>
      <c r="M20" s="23"/>
      <c r="N20" s="23"/>
      <c r="O20" s="23"/>
      <c r="P20" s="23"/>
      <c r="Q20" s="23"/>
      <c r="R20" s="23"/>
      <c r="Y20" s="147"/>
      <c r="Z20" s="147"/>
      <c r="AA20" s="147"/>
      <c r="AB20" s="147"/>
      <c r="AC20" s="147"/>
      <c r="AD20" s="147"/>
      <c r="AE20" s="147"/>
      <c r="AF20" s="147"/>
      <c r="AG20" s="147"/>
      <c r="AH20" s="147"/>
    </row>
    <row r="21" spans="5:35" x14ac:dyDescent="0.25">
      <c r="E21" s="23"/>
      <c r="F21" s="23"/>
      <c r="G21" s="23"/>
      <c r="H21" s="23"/>
      <c r="I21" s="23"/>
      <c r="J21" s="23"/>
      <c r="K21" s="23"/>
      <c r="L21" s="23"/>
      <c r="M21" s="23"/>
      <c r="N21" s="23"/>
      <c r="O21" s="23"/>
      <c r="P21" s="23"/>
      <c r="Q21" s="23"/>
      <c r="R21" s="23"/>
      <c r="Y21" s="147"/>
      <c r="Z21" s="147"/>
      <c r="AA21" s="147"/>
      <c r="AB21" s="147"/>
      <c r="AC21" s="147"/>
      <c r="AD21" s="147"/>
      <c r="AE21" s="147"/>
      <c r="AF21" s="147"/>
      <c r="AG21" s="147"/>
      <c r="AH21" s="147"/>
    </row>
    <row r="22" spans="5:35" ht="15" customHeight="1" x14ac:dyDescent="0.25">
      <c r="E22" s="23" t="s">
        <v>102</v>
      </c>
      <c r="F22" s="23"/>
      <c r="G22" s="23"/>
      <c r="H22" s="23"/>
      <c r="I22" s="23"/>
      <c r="J22" s="23"/>
      <c r="K22" s="23"/>
      <c r="L22" s="23"/>
      <c r="M22" s="23"/>
      <c r="N22" s="23"/>
      <c r="O22" s="23"/>
      <c r="P22" s="23"/>
      <c r="Q22" s="23"/>
      <c r="R22" s="23"/>
      <c r="Y22" s="147"/>
      <c r="Z22" s="147"/>
      <c r="AA22" s="147"/>
      <c r="AB22" s="147"/>
      <c r="AC22" s="147"/>
      <c r="AD22" s="147"/>
      <c r="AE22" s="147"/>
      <c r="AF22" s="147"/>
      <c r="AG22" s="147"/>
      <c r="AH22" s="147"/>
    </row>
    <row r="23" spans="5:35" x14ac:dyDescent="0.25">
      <c r="E23" s="23"/>
      <c r="F23" s="23"/>
      <c r="G23" s="23"/>
      <c r="H23" s="23"/>
      <c r="I23" s="23"/>
      <c r="J23" s="23"/>
      <c r="K23" s="23"/>
      <c r="L23" s="23"/>
      <c r="M23" s="23"/>
      <c r="N23" s="23"/>
      <c r="O23" s="23"/>
      <c r="P23" s="23"/>
      <c r="Q23" s="23"/>
      <c r="R23" s="23"/>
      <c r="Y23" s="147"/>
      <c r="Z23" s="147"/>
      <c r="AA23" s="147"/>
      <c r="AB23" s="147"/>
      <c r="AC23" s="147"/>
      <c r="AD23" s="147"/>
      <c r="AE23" s="147"/>
      <c r="AF23" s="147"/>
      <c r="AG23" s="147"/>
      <c r="AH23" s="147"/>
    </row>
    <row r="24" spans="5:35" x14ac:dyDescent="0.25">
      <c r="E24" s="23" t="s">
        <v>41</v>
      </c>
      <c r="F24" s="23"/>
      <c r="G24" s="23"/>
      <c r="H24" s="23"/>
      <c r="I24" s="23"/>
      <c r="J24" s="23"/>
      <c r="K24" s="23"/>
      <c r="L24" s="23"/>
      <c r="M24" s="23"/>
      <c r="N24" s="23"/>
      <c r="O24" s="23"/>
      <c r="P24" s="23"/>
      <c r="Q24" s="23"/>
      <c r="R24" s="23"/>
      <c r="Y24" s="147"/>
      <c r="Z24" s="147"/>
      <c r="AA24" s="147"/>
      <c r="AB24" s="147"/>
      <c r="AC24" s="147"/>
      <c r="AD24" s="147"/>
      <c r="AE24" s="147"/>
      <c r="AF24" s="147"/>
      <c r="AG24" s="145"/>
      <c r="AH24" s="139"/>
      <c r="AI24" s="145"/>
    </row>
    <row r="25" spans="5:35" x14ac:dyDescent="0.25">
      <c r="E25" s="23"/>
      <c r="F25" s="23"/>
      <c r="G25" s="23"/>
      <c r="H25" s="23"/>
      <c r="I25" s="23"/>
      <c r="J25" s="23"/>
      <c r="K25" s="23"/>
      <c r="L25" s="23"/>
      <c r="M25" s="23"/>
      <c r="N25" s="23"/>
      <c r="O25" s="23"/>
      <c r="P25" s="23"/>
      <c r="Q25" s="23"/>
      <c r="R25" s="23"/>
      <c r="Y25" s="147"/>
      <c r="Z25" s="147"/>
      <c r="AA25" s="147"/>
      <c r="AB25" s="147"/>
      <c r="AC25" s="147"/>
      <c r="AD25" s="147"/>
      <c r="AE25" s="147"/>
      <c r="AF25" s="147"/>
      <c r="AG25" s="145"/>
      <c r="AH25" s="147"/>
    </row>
    <row r="26" spans="5:35" x14ac:dyDescent="0.25">
      <c r="E26" s="23"/>
      <c r="F26" s="23"/>
      <c r="G26" s="23"/>
      <c r="H26" s="23"/>
      <c r="I26" s="23"/>
      <c r="J26" s="23"/>
      <c r="K26" s="23"/>
      <c r="L26" s="23"/>
      <c r="M26" s="23"/>
      <c r="N26" s="23"/>
      <c r="O26" s="23"/>
      <c r="P26" s="23"/>
      <c r="Q26" s="23"/>
      <c r="R26" s="23"/>
      <c r="Y26" s="147"/>
      <c r="Z26" s="147"/>
      <c r="AA26" s="147"/>
      <c r="AB26" s="147"/>
      <c r="AC26" s="147"/>
      <c r="AD26" s="147"/>
      <c r="AE26" s="147"/>
      <c r="AF26" s="147"/>
      <c r="AG26" s="145"/>
      <c r="AH26" s="147"/>
    </row>
    <row r="27" spans="5:35" x14ac:dyDescent="0.25">
      <c r="E27" s="23"/>
      <c r="F27" s="23"/>
      <c r="G27" s="23"/>
      <c r="H27" s="23"/>
      <c r="I27" s="23"/>
      <c r="J27" s="23"/>
      <c r="K27" s="23"/>
      <c r="L27" s="23"/>
      <c r="M27" s="23"/>
      <c r="N27" s="23"/>
      <c r="O27" s="23"/>
      <c r="P27" s="23"/>
      <c r="Q27" s="23"/>
      <c r="R27" s="23"/>
      <c r="Y27" s="147"/>
      <c r="Z27" s="147"/>
      <c r="AA27" s="147"/>
      <c r="AB27" s="147"/>
      <c r="AC27" s="147"/>
      <c r="AD27" s="147"/>
      <c r="AE27" s="147"/>
      <c r="AF27" s="147"/>
      <c r="AG27" s="139"/>
      <c r="AH27" s="147"/>
    </row>
    <row r="28" spans="5:35" x14ac:dyDescent="0.25">
      <c r="E28" s="23"/>
      <c r="F28" s="23"/>
      <c r="G28" s="23"/>
      <c r="H28" s="23"/>
      <c r="I28" s="23"/>
      <c r="J28" s="23"/>
      <c r="K28" s="23"/>
      <c r="L28" s="23"/>
      <c r="M28" s="23"/>
      <c r="N28" s="23"/>
      <c r="O28" s="23"/>
      <c r="P28" s="23"/>
      <c r="Q28" s="23"/>
      <c r="R28" s="23"/>
      <c r="Y28" s="147"/>
      <c r="Z28" s="147"/>
      <c r="AA28" s="147"/>
      <c r="AB28" s="147"/>
      <c r="AC28" s="147"/>
      <c r="AD28" s="147"/>
      <c r="AE28" s="147"/>
      <c r="AF28" s="147"/>
      <c r="AG28" s="139"/>
      <c r="AH28" s="147"/>
    </row>
    <row r="29" spans="5:35" x14ac:dyDescent="0.25">
      <c r="E29" s="23"/>
      <c r="F29" s="23"/>
      <c r="G29" s="23"/>
      <c r="H29" s="23"/>
      <c r="I29" s="23"/>
      <c r="J29" s="23"/>
      <c r="K29" s="23"/>
      <c r="L29" s="23"/>
      <c r="M29" s="23"/>
      <c r="N29" s="23"/>
      <c r="O29" s="23"/>
      <c r="P29" s="23"/>
      <c r="Q29" s="23"/>
      <c r="R29" s="23"/>
      <c r="Y29" s="147"/>
      <c r="Z29" s="147"/>
      <c r="AA29" s="147"/>
      <c r="AB29" s="147"/>
      <c r="AC29" s="147"/>
      <c r="AD29" s="147"/>
      <c r="AE29" s="147"/>
      <c r="AF29" s="147"/>
      <c r="AG29" s="139"/>
      <c r="AH29" s="147"/>
    </row>
    <row r="30" spans="5:35" x14ac:dyDescent="0.25">
      <c r="E30" s="23"/>
      <c r="F30" s="23"/>
      <c r="G30" s="23"/>
      <c r="H30" s="23"/>
      <c r="I30" s="23"/>
      <c r="J30" s="23"/>
      <c r="K30" s="23"/>
      <c r="L30" s="23"/>
      <c r="M30" s="23"/>
      <c r="N30" s="23"/>
      <c r="O30" s="23"/>
      <c r="P30" s="23"/>
      <c r="Q30" s="23"/>
      <c r="R30" s="23"/>
      <c r="Y30" s="147"/>
      <c r="Z30" s="147"/>
      <c r="AA30" s="147"/>
      <c r="AB30" s="147"/>
      <c r="AC30" s="147"/>
      <c r="AD30" s="147"/>
      <c r="AE30" s="147"/>
      <c r="AF30" s="147"/>
      <c r="AG30" s="147"/>
      <c r="AH30" s="147"/>
    </row>
    <row r="31" spans="5:35" x14ac:dyDescent="0.25">
      <c r="E31" s="23"/>
      <c r="F31" s="23"/>
      <c r="G31" s="23"/>
      <c r="H31" s="23"/>
      <c r="I31" s="23"/>
      <c r="J31" s="23"/>
      <c r="K31" s="23"/>
      <c r="L31" s="23"/>
      <c r="M31" s="23"/>
      <c r="N31" s="23"/>
      <c r="O31" s="23"/>
      <c r="P31" s="23"/>
      <c r="Q31" s="23"/>
      <c r="R31" s="23"/>
      <c r="Y31" s="147"/>
      <c r="Z31" s="147"/>
      <c r="AA31" s="147"/>
      <c r="AB31" s="147"/>
      <c r="AC31" s="147"/>
      <c r="AD31" s="147"/>
      <c r="AE31" s="147"/>
      <c r="AF31" s="147"/>
      <c r="AG31" s="145"/>
      <c r="AH31" s="147"/>
    </row>
    <row r="32" spans="5:35" x14ac:dyDescent="0.25">
      <c r="E32" s="23"/>
      <c r="F32" s="23"/>
      <c r="G32" s="23"/>
      <c r="H32" s="23"/>
      <c r="I32" s="23"/>
      <c r="J32" s="23"/>
      <c r="K32" s="23"/>
      <c r="L32" s="23"/>
      <c r="M32" s="23"/>
      <c r="N32" s="23"/>
      <c r="O32" s="23"/>
      <c r="P32" s="23"/>
      <c r="Q32" s="23"/>
      <c r="R32" s="23"/>
      <c r="Y32" s="147"/>
      <c r="Z32" s="147"/>
      <c r="AA32" s="147"/>
      <c r="AB32" s="147"/>
      <c r="AC32" s="147"/>
      <c r="AD32" s="147"/>
      <c r="AE32" s="147"/>
      <c r="AF32" s="147"/>
      <c r="AG32" s="145"/>
      <c r="AH32" s="147"/>
    </row>
    <row r="33" spans="5:34" x14ac:dyDescent="0.25">
      <c r="E33" s="23"/>
      <c r="F33" s="23"/>
      <c r="G33" s="23"/>
      <c r="H33" s="23"/>
      <c r="I33" s="23"/>
      <c r="J33" s="23"/>
      <c r="K33" s="23"/>
      <c r="L33" s="23"/>
      <c r="M33" s="23"/>
      <c r="N33" s="23"/>
      <c r="O33" s="23"/>
      <c r="P33" s="23"/>
      <c r="Q33" s="23"/>
      <c r="R33" s="23"/>
      <c r="Y33" s="147"/>
      <c r="Z33" s="147"/>
      <c r="AA33" s="147"/>
      <c r="AB33" s="147"/>
      <c r="AC33" s="147"/>
      <c r="AD33" s="147"/>
      <c r="AE33" s="147"/>
      <c r="AF33" s="147"/>
      <c r="AG33" s="147"/>
      <c r="AH33" s="147"/>
    </row>
    <row r="34" spans="5:34" x14ac:dyDescent="0.25">
      <c r="E34" s="23"/>
      <c r="F34" s="23"/>
      <c r="G34" s="23"/>
      <c r="H34" s="23"/>
      <c r="I34" s="23"/>
      <c r="J34" s="23"/>
      <c r="K34" s="23"/>
      <c r="L34" s="23"/>
      <c r="M34" s="23"/>
      <c r="N34" s="23"/>
      <c r="O34" s="23"/>
      <c r="P34" s="23"/>
      <c r="Q34" s="23"/>
      <c r="R34" s="23"/>
      <c r="Y34" s="147"/>
      <c r="Z34" s="147"/>
      <c r="AA34" s="147"/>
      <c r="AB34" s="147"/>
      <c r="AC34" s="147"/>
      <c r="AD34" s="147"/>
      <c r="AE34" s="147"/>
      <c r="AF34" s="147"/>
      <c r="AG34" s="147"/>
      <c r="AH34" s="147"/>
    </row>
    <row r="35" spans="5:34" x14ac:dyDescent="0.25">
      <c r="E35" s="23"/>
      <c r="F35" s="23"/>
      <c r="G35" s="23"/>
      <c r="H35" s="23"/>
      <c r="I35" s="23"/>
      <c r="J35" s="23"/>
      <c r="K35" s="23"/>
      <c r="L35" s="23"/>
      <c r="M35" s="23"/>
      <c r="N35" s="23"/>
      <c r="O35" s="23"/>
      <c r="P35" s="23"/>
      <c r="Q35" s="23"/>
      <c r="R35" s="23"/>
      <c r="Y35" s="147"/>
      <c r="Z35" s="147"/>
      <c r="AA35" s="147"/>
      <c r="AB35" s="147"/>
      <c r="AC35" s="147"/>
      <c r="AD35" s="147"/>
      <c r="AE35" s="147"/>
      <c r="AF35" s="147"/>
      <c r="AG35" s="147"/>
      <c r="AH35" s="147"/>
    </row>
    <row r="36" spans="5:34" x14ac:dyDescent="0.25">
      <c r="E36" s="23"/>
      <c r="F36" s="23"/>
      <c r="G36" s="23"/>
      <c r="H36" s="23"/>
      <c r="I36" s="23"/>
      <c r="J36" s="23"/>
      <c r="K36" s="23"/>
      <c r="L36" s="23"/>
      <c r="M36" s="23"/>
      <c r="N36" s="23"/>
      <c r="O36" s="23"/>
      <c r="P36" s="23"/>
      <c r="Q36" s="23"/>
      <c r="R36" s="23"/>
      <c r="Y36" s="147"/>
      <c r="Z36" s="147"/>
      <c r="AA36" s="147"/>
      <c r="AB36" s="147"/>
      <c r="AC36" s="147"/>
      <c r="AD36" s="147"/>
      <c r="AE36" s="147"/>
      <c r="AF36" s="147"/>
      <c r="AG36" s="147"/>
      <c r="AH36" s="147"/>
    </row>
    <row r="37" spans="5:34" x14ac:dyDescent="0.25">
      <c r="E37" s="23"/>
      <c r="F37" s="23"/>
      <c r="G37" s="23"/>
      <c r="H37" s="23"/>
      <c r="I37" s="23"/>
      <c r="J37" s="23"/>
      <c r="K37" s="23"/>
      <c r="L37" s="23"/>
      <c r="M37" s="23"/>
      <c r="N37" s="23"/>
      <c r="O37" s="23"/>
      <c r="P37" s="23"/>
      <c r="Q37" s="23"/>
      <c r="Y37" s="147"/>
      <c r="Z37" s="147"/>
      <c r="AA37" s="147"/>
      <c r="AB37" s="147"/>
      <c r="AC37" s="147"/>
      <c r="AD37" s="147"/>
      <c r="AE37" s="147"/>
      <c r="AF37" s="147"/>
      <c r="AG37" s="147"/>
      <c r="AH37" s="147"/>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workbookViewId="0">
      <selection activeCell="G51" sqref="G51"/>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136</v>
      </c>
    </row>
    <row r="2" spans="1:19" x14ac:dyDescent="0.2">
      <c r="A2" s="12"/>
    </row>
    <row r="3" spans="1:19" ht="15" thickBot="1" x14ac:dyDescent="0.25"/>
    <row r="4" spans="1:19" ht="15" x14ac:dyDescent="0.25">
      <c r="B4" s="41"/>
      <c r="C4" s="271">
        <v>44774</v>
      </c>
      <c r="D4" s="271"/>
      <c r="E4" s="271"/>
      <c r="F4" s="271"/>
      <c r="G4" s="272"/>
      <c r="H4" s="271"/>
      <c r="I4" s="271"/>
      <c r="J4" s="271"/>
    </row>
    <row r="5" spans="1:19" s="5" customFormat="1" x14ac:dyDescent="0.2">
      <c r="A5" s="1"/>
      <c r="B5" s="58"/>
      <c r="C5" s="58"/>
      <c r="D5" s="59" t="s">
        <v>4</v>
      </c>
      <c r="E5" s="60"/>
      <c r="F5" s="60"/>
      <c r="G5" s="67"/>
      <c r="H5" s="59" t="s">
        <v>125</v>
      </c>
      <c r="I5" s="60"/>
      <c r="J5" s="60"/>
    </row>
    <row r="6" spans="1:19" s="5" customFormat="1" ht="24.75" customHeight="1" x14ac:dyDescent="0.2">
      <c r="A6" s="1"/>
      <c r="B6" s="61"/>
      <c r="C6" s="61"/>
      <c r="D6" s="61">
        <v>2021</v>
      </c>
      <c r="E6" s="61">
        <v>2022</v>
      </c>
      <c r="F6" s="153" t="s">
        <v>178</v>
      </c>
      <c r="G6" s="61"/>
      <c r="H6" s="63">
        <v>2021</v>
      </c>
      <c r="I6" s="61">
        <v>2022</v>
      </c>
      <c r="J6" s="62" t="s">
        <v>178</v>
      </c>
    </row>
    <row r="7" spans="1:19" s="5" customFormat="1" x14ac:dyDescent="0.2">
      <c r="A7" s="1"/>
      <c r="B7" s="50"/>
      <c r="C7" s="50"/>
      <c r="D7" s="51"/>
      <c r="E7" s="168"/>
      <c r="F7" s="51"/>
      <c r="G7" s="51"/>
      <c r="H7" s="64"/>
      <c r="I7" s="51"/>
      <c r="J7" s="51"/>
    </row>
    <row r="8" spans="1:19" s="5" customFormat="1" ht="16.5" customHeight="1" x14ac:dyDescent="0.25">
      <c r="A8" s="1"/>
      <c r="B8" s="57" t="s">
        <v>11</v>
      </c>
      <c r="C8" s="50"/>
      <c r="D8" s="212">
        <v>86292.706678622431</v>
      </c>
      <c r="E8" s="212">
        <v>83538.682648710077</v>
      </c>
      <c r="F8" s="149">
        <f t="shared" ref="F8:F39" si="0">IF(D8&lt;1,"",IFERROR((E8-D8)/D8,""))</f>
        <v>-3.1914910725527372E-2</v>
      </c>
      <c r="G8" s="116"/>
      <c r="H8" s="212">
        <v>50451.553800000002</v>
      </c>
      <c r="I8" s="212">
        <v>58048.868799999997</v>
      </c>
      <c r="J8" s="149">
        <f t="shared" ref="J8:J39" si="1">IF(H8&lt;1,"",IFERROR(($I8-$H8)/$H8,""))</f>
        <v>0.1505863432891931</v>
      </c>
      <c r="L8" s="202"/>
      <c r="M8" s="138"/>
    </row>
    <row r="9" spans="1:19" s="6" customFormat="1" ht="22.5" customHeight="1" x14ac:dyDescent="0.25">
      <c r="A9" s="3"/>
      <c r="B9" s="57"/>
      <c r="C9" s="55" t="s">
        <v>12</v>
      </c>
      <c r="D9" s="150">
        <v>16201.111810000002</v>
      </c>
      <c r="E9" s="151">
        <v>12653.068350000001</v>
      </c>
      <c r="F9" s="148">
        <f t="shared" si="0"/>
        <v>-0.21899999837109946</v>
      </c>
      <c r="G9" s="115"/>
      <c r="H9" s="150">
        <v>3780.0317</v>
      </c>
      <c r="I9" s="151">
        <v>3105.4882999999995</v>
      </c>
      <c r="J9" s="148">
        <f t="shared" si="1"/>
        <v>-0.17844913840272833</v>
      </c>
      <c r="L9" s="202"/>
      <c r="M9" s="203"/>
    </row>
    <row r="10" spans="1:19" s="5" customFormat="1" ht="15" x14ac:dyDescent="0.25">
      <c r="A10" s="1"/>
      <c r="B10" s="50"/>
      <c r="C10" s="53" t="s">
        <v>31</v>
      </c>
      <c r="D10" s="150">
        <v>3689.5578699999996</v>
      </c>
      <c r="E10" s="151">
        <v>3339.8233600000003</v>
      </c>
      <c r="F10" s="148">
        <f t="shared" si="0"/>
        <v>-9.4790357631658273E-2</v>
      </c>
      <c r="G10" s="115"/>
      <c r="H10" s="150">
        <v>401.53289999999998</v>
      </c>
      <c r="I10" s="151">
        <v>442.56040000000002</v>
      </c>
      <c r="J10" s="148">
        <f t="shared" si="1"/>
        <v>0.10217718149621123</v>
      </c>
      <c r="L10" s="202"/>
      <c r="M10" s="203"/>
    </row>
    <row r="11" spans="1:19" s="5" customFormat="1" ht="15" x14ac:dyDescent="0.25">
      <c r="A11" s="1"/>
      <c r="B11" s="50"/>
      <c r="C11" s="54" t="s">
        <v>6</v>
      </c>
      <c r="D11" s="150">
        <v>555.60093000000018</v>
      </c>
      <c r="E11" s="151">
        <v>364.24303000000009</v>
      </c>
      <c r="F11" s="148">
        <f t="shared" si="0"/>
        <v>-0.34441609016025232</v>
      </c>
      <c r="G11" s="115"/>
      <c r="H11" s="150">
        <v>519.79590000000007</v>
      </c>
      <c r="I11" s="151">
        <v>472.62079999999997</v>
      </c>
      <c r="J11" s="148">
        <f t="shared" si="1"/>
        <v>-9.0756968263889903E-2</v>
      </c>
      <c r="L11" s="202"/>
      <c r="M11" s="203"/>
    </row>
    <row r="12" spans="1:19" s="5" customFormat="1" ht="15" x14ac:dyDescent="0.25">
      <c r="A12" s="1"/>
      <c r="B12" s="50"/>
      <c r="C12" s="54" t="s">
        <v>7</v>
      </c>
      <c r="D12" s="150">
        <v>11955.953010000003</v>
      </c>
      <c r="E12" s="151">
        <v>8949.0019599999996</v>
      </c>
      <c r="F12" s="148">
        <f t="shared" si="0"/>
        <v>-0.25150241452814165</v>
      </c>
      <c r="G12" s="115"/>
      <c r="H12" s="150">
        <v>2858.7028999999998</v>
      </c>
      <c r="I12" s="151">
        <v>2190.3071</v>
      </c>
      <c r="J12" s="148">
        <f t="shared" si="1"/>
        <v>-0.23381086576013194</v>
      </c>
      <c r="L12" s="202"/>
      <c r="M12" s="203"/>
    </row>
    <row r="13" spans="1:19" s="6" customFormat="1" ht="21" customHeight="1" x14ac:dyDescent="0.25">
      <c r="A13" s="3"/>
      <c r="B13" s="57"/>
      <c r="C13" s="71" t="s">
        <v>9</v>
      </c>
      <c r="D13" s="150">
        <v>6825.8994300000004</v>
      </c>
      <c r="E13" s="151">
        <v>4381.1372300000003</v>
      </c>
      <c r="F13" s="148">
        <f t="shared" si="0"/>
        <v>-0.35815971581052142</v>
      </c>
      <c r="G13" s="115"/>
      <c r="H13" s="150">
        <v>1762.7102999999997</v>
      </c>
      <c r="I13" s="151">
        <v>1524.3457999999996</v>
      </c>
      <c r="J13" s="148">
        <f t="shared" si="1"/>
        <v>-0.13522613443627132</v>
      </c>
      <c r="L13" s="202"/>
      <c r="M13" s="203"/>
    </row>
    <row r="14" spans="1:19" s="5" customFormat="1" ht="15" x14ac:dyDescent="0.25">
      <c r="A14" s="1"/>
      <c r="B14" s="50"/>
      <c r="C14" s="54" t="s">
        <v>32</v>
      </c>
      <c r="D14" s="150">
        <v>570.54679999999996</v>
      </c>
      <c r="E14" s="151">
        <v>488.96410999999995</v>
      </c>
      <c r="F14" s="148">
        <f t="shared" si="0"/>
        <v>-0.14299035591821743</v>
      </c>
      <c r="G14" s="115"/>
      <c r="H14" s="150">
        <v>135.2936</v>
      </c>
      <c r="I14" s="151">
        <v>118.60289999999999</v>
      </c>
      <c r="J14" s="148">
        <f t="shared" si="1"/>
        <v>-0.12336651548927671</v>
      </c>
      <c r="L14" s="202"/>
      <c r="M14" s="203"/>
    </row>
    <row r="15" spans="1:19" s="5" customFormat="1" ht="15" x14ac:dyDescent="0.25">
      <c r="A15" s="1"/>
      <c r="B15" s="50"/>
      <c r="C15" s="54" t="s">
        <v>6</v>
      </c>
      <c r="D15" s="150">
        <v>101.00966999999999</v>
      </c>
      <c r="E15" s="151">
        <v>85.339569999999995</v>
      </c>
      <c r="F15" s="148">
        <f>IF(D15&lt;1,"",IFERROR((E15-D15)/D15,""))</f>
        <v>-0.15513465195955983</v>
      </c>
      <c r="G15" s="116"/>
      <c r="H15" s="150">
        <v>312.48660000000001</v>
      </c>
      <c r="I15" s="151">
        <v>233.45849999999999</v>
      </c>
      <c r="J15" s="148">
        <f t="shared" si="1"/>
        <v>-0.25290076438477688</v>
      </c>
      <c r="L15" s="202"/>
      <c r="M15" s="203"/>
      <c r="N15"/>
      <c r="O15"/>
      <c r="P15"/>
      <c r="Q15"/>
      <c r="R15"/>
      <c r="S15"/>
    </row>
    <row r="16" spans="1:19" s="5" customFormat="1" ht="15" x14ac:dyDescent="0.25">
      <c r="A16" s="1"/>
      <c r="B16" s="50"/>
      <c r="C16" s="54" t="s">
        <v>7</v>
      </c>
      <c r="D16" s="150">
        <v>6154.3429599999999</v>
      </c>
      <c r="E16" s="151">
        <v>3806.8335499999998</v>
      </c>
      <c r="F16" s="148">
        <f t="shared" si="0"/>
        <v>-0.38143948513392567</v>
      </c>
      <c r="G16" s="115"/>
      <c r="H16" s="150">
        <v>1314.9301</v>
      </c>
      <c r="I16" s="151">
        <v>1172.2843999999998</v>
      </c>
      <c r="J16" s="148">
        <f t="shared" si="1"/>
        <v>-0.10848158392602029</v>
      </c>
      <c r="L16" s="202"/>
      <c r="M16" s="203"/>
      <c r="N16"/>
      <c r="O16"/>
      <c r="P16"/>
      <c r="Q16"/>
      <c r="R16"/>
      <c r="S16"/>
    </row>
    <row r="17" spans="1:20" s="6" customFormat="1" ht="24.75" customHeight="1" x14ac:dyDescent="0.25">
      <c r="A17" s="3"/>
      <c r="B17" s="57"/>
      <c r="C17" s="1" t="s">
        <v>10</v>
      </c>
      <c r="D17" s="150">
        <v>63265.695438622424</v>
      </c>
      <c r="E17" s="151">
        <v>66504.477068710083</v>
      </c>
      <c r="F17" s="148">
        <f t="shared" si="0"/>
        <v>5.1193330091973473E-2</v>
      </c>
      <c r="G17" s="115"/>
      <c r="H17" s="150">
        <v>44908.811800000003</v>
      </c>
      <c r="I17" s="151">
        <v>53419.034700000004</v>
      </c>
      <c r="J17" s="148">
        <f t="shared" si="1"/>
        <v>0.18950006822491794</v>
      </c>
      <c r="L17" s="202"/>
      <c r="M17" s="203"/>
      <c r="N17" s="155"/>
      <c r="O17" s="155"/>
      <c r="P17" s="155"/>
      <c r="Q17" s="155"/>
      <c r="R17" s="155"/>
      <c r="S17" s="155"/>
      <c r="T17" s="155"/>
    </row>
    <row r="18" spans="1:20" s="5" customFormat="1" ht="15" x14ac:dyDescent="0.25">
      <c r="A18" s="1"/>
      <c r="B18" s="50"/>
      <c r="C18" s="54" t="s">
        <v>31</v>
      </c>
      <c r="D18" s="150">
        <v>27502.143468622431</v>
      </c>
      <c r="E18" s="151">
        <v>25034.547519428688</v>
      </c>
      <c r="F18" s="148">
        <f t="shared" si="0"/>
        <v>-8.9723768331332304E-2</v>
      </c>
      <c r="G18" s="115"/>
      <c r="H18" s="150">
        <v>12808.7986</v>
      </c>
      <c r="I18" s="151">
        <v>11617.4192</v>
      </c>
      <c r="J18" s="148">
        <f t="shared" si="1"/>
        <v>-9.3012579649741689E-2</v>
      </c>
      <c r="L18" s="202"/>
      <c r="M18" s="203"/>
      <c r="N18"/>
      <c r="O18"/>
      <c r="P18"/>
      <c r="Q18"/>
      <c r="R18"/>
      <c r="S18"/>
      <c r="T18"/>
    </row>
    <row r="19" spans="1:20" s="5" customFormat="1" ht="15" x14ac:dyDescent="0.25">
      <c r="A19" s="1"/>
      <c r="B19" s="50"/>
      <c r="C19" s="54" t="s">
        <v>6</v>
      </c>
      <c r="D19" s="150">
        <v>13013.69154</v>
      </c>
      <c r="E19" s="151">
        <v>17929.684264984771</v>
      </c>
      <c r="F19" s="148">
        <f t="shared" si="0"/>
        <v>0.37775543625531266</v>
      </c>
      <c r="G19" s="115"/>
      <c r="H19" s="150">
        <v>21005.103600000002</v>
      </c>
      <c r="I19" s="151">
        <v>32159.575600000004</v>
      </c>
      <c r="J19" s="148">
        <f t="shared" si="1"/>
        <v>0.53103627634571626</v>
      </c>
      <c r="L19" s="202"/>
      <c r="M19" s="203"/>
      <c r="N19"/>
      <c r="O19"/>
      <c r="P19"/>
      <c r="Q19"/>
      <c r="R19"/>
      <c r="S19"/>
      <c r="T19"/>
    </row>
    <row r="20" spans="1:20" s="5" customFormat="1" ht="15" x14ac:dyDescent="0.25">
      <c r="A20" s="1"/>
      <c r="B20" s="50"/>
      <c r="C20" s="54" t="s">
        <v>7</v>
      </c>
      <c r="D20" s="150">
        <v>22749.860430000001</v>
      </c>
      <c r="E20" s="151">
        <v>23540.24528429662</v>
      </c>
      <c r="F20" s="148">
        <f t="shared" si="0"/>
        <v>3.474240454039651E-2</v>
      </c>
      <c r="G20" s="115"/>
      <c r="H20" s="150">
        <v>11094.909600000001</v>
      </c>
      <c r="I20" s="151">
        <v>9642.0398999999979</v>
      </c>
      <c r="J20" s="148">
        <f t="shared" si="1"/>
        <v>-0.1309492147642197</v>
      </c>
      <c r="L20" s="202"/>
      <c r="M20" s="203"/>
      <c r="N20"/>
      <c r="O20"/>
      <c r="P20"/>
      <c r="Q20"/>
      <c r="R20"/>
      <c r="S20"/>
      <c r="T20"/>
    </row>
    <row r="21" spans="1:20" s="5" customFormat="1" ht="24" customHeight="1" x14ac:dyDescent="0.25">
      <c r="A21" s="1"/>
      <c r="B21" s="52" t="s">
        <v>8</v>
      </c>
      <c r="C21" s="55"/>
      <c r="D21" s="262">
        <v>39018.710506364165</v>
      </c>
      <c r="E21" s="262">
        <v>29606.183378652298</v>
      </c>
      <c r="F21" s="149">
        <f t="shared" si="0"/>
        <v>-0.24123111721430751</v>
      </c>
      <c r="G21" s="125"/>
      <c r="H21" s="262">
        <v>19113.888500000001</v>
      </c>
      <c r="I21" s="262">
        <v>16206.320900000001</v>
      </c>
      <c r="J21" s="149">
        <f t="shared" si="1"/>
        <v>-0.15211805802885164</v>
      </c>
      <c r="L21" s="202"/>
      <c r="M21" s="203"/>
      <c r="N21"/>
      <c r="O21"/>
      <c r="P21"/>
      <c r="Q21"/>
      <c r="R21"/>
      <c r="S21"/>
      <c r="T21"/>
    </row>
    <row r="22" spans="1:20" s="6" customFormat="1" ht="24" customHeight="1" x14ac:dyDescent="0.25">
      <c r="A22" s="3"/>
      <c r="B22" s="52"/>
      <c r="C22" s="55" t="s">
        <v>12</v>
      </c>
      <c r="D22" s="263">
        <v>7170.9952899999998</v>
      </c>
      <c r="E22" s="263">
        <v>7181.7900000000009</v>
      </c>
      <c r="F22" s="148">
        <f t="shared" si="0"/>
        <v>1.50532939479884E-3</v>
      </c>
      <c r="G22" s="105"/>
      <c r="H22" s="263">
        <v>1916.3973999999998</v>
      </c>
      <c r="I22" s="263">
        <v>1581.3020000000001</v>
      </c>
      <c r="J22" s="148">
        <f t="shared" si="1"/>
        <v>-0.17485694772910865</v>
      </c>
      <c r="L22" s="202"/>
      <c r="M22" s="203"/>
      <c r="N22" s="155"/>
      <c r="O22" s="155"/>
      <c r="P22" s="155"/>
      <c r="Q22" s="155"/>
      <c r="R22" s="155"/>
      <c r="S22" s="155"/>
      <c r="T22" s="155"/>
    </row>
    <row r="23" spans="1:20" s="5" customFormat="1" ht="15" x14ac:dyDescent="0.25">
      <c r="A23" s="1"/>
      <c r="B23" s="55"/>
      <c r="C23" s="53" t="s">
        <v>31</v>
      </c>
      <c r="D23" s="263">
        <v>2000.8814199999999</v>
      </c>
      <c r="E23" s="263">
        <v>2223.8171900000002</v>
      </c>
      <c r="F23" s="148">
        <f t="shared" si="0"/>
        <v>0.11141878162874853</v>
      </c>
      <c r="G23" s="106"/>
      <c r="H23" s="263">
        <v>316.3879</v>
      </c>
      <c r="I23" s="263">
        <v>352.00810000000001</v>
      </c>
      <c r="J23" s="148">
        <f t="shared" si="1"/>
        <v>0.11258395153544118</v>
      </c>
      <c r="L23" s="202"/>
      <c r="M23" s="203"/>
      <c r="N23"/>
      <c r="O23"/>
      <c r="P23"/>
      <c r="Q23"/>
      <c r="R23"/>
      <c r="S23"/>
      <c r="T23"/>
    </row>
    <row r="24" spans="1:20" s="5" customFormat="1" ht="15" x14ac:dyDescent="0.25">
      <c r="A24" s="1"/>
      <c r="B24" s="1"/>
      <c r="C24" s="54" t="s">
        <v>6</v>
      </c>
      <c r="D24" s="263">
        <v>93.498010000000022</v>
      </c>
      <c r="E24" s="263">
        <v>78.482340000000008</v>
      </c>
      <c r="F24" s="148">
        <f t="shared" si="0"/>
        <v>-0.16059881916203361</v>
      </c>
      <c r="G24" s="105"/>
      <c r="H24" s="263">
        <v>63.896900000000002</v>
      </c>
      <c r="I24" s="263">
        <v>25.9162</v>
      </c>
      <c r="J24" s="148">
        <f t="shared" si="1"/>
        <v>-0.59440598839693315</v>
      </c>
      <c r="L24" s="202"/>
      <c r="M24" s="203"/>
      <c r="N24"/>
      <c r="O24"/>
      <c r="P24"/>
      <c r="Q24"/>
      <c r="R24"/>
      <c r="S24"/>
      <c r="T24"/>
    </row>
    <row r="25" spans="1:20" s="5" customFormat="1" ht="15" x14ac:dyDescent="0.25">
      <c r="A25" s="1"/>
      <c r="B25" s="1"/>
      <c r="C25" s="54" t="s">
        <v>7</v>
      </c>
      <c r="D25" s="263">
        <v>5076.6158599999999</v>
      </c>
      <c r="E25" s="263">
        <v>4879.4904700000006</v>
      </c>
      <c r="F25" s="148">
        <f t="shared" si="0"/>
        <v>-3.8830078035488637E-2</v>
      </c>
      <c r="G25" s="105"/>
      <c r="H25" s="263">
        <v>1536.1125999999999</v>
      </c>
      <c r="I25" s="263">
        <v>1203.3777</v>
      </c>
      <c r="J25" s="148">
        <f t="shared" si="1"/>
        <v>-0.21660840487865274</v>
      </c>
      <c r="L25" s="202"/>
      <c r="M25" s="203"/>
      <c r="N25"/>
      <c r="O25"/>
      <c r="P25"/>
      <c r="Q25"/>
      <c r="R25"/>
      <c r="S25"/>
      <c r="T25"/>
    </row>
    <row r="26" spans="1:20" s="6" customFormat="1" ht="21" customHeight="1" x14ac:dyDescent="0.25">
      <c r="A26" s="3"/>
      <c r="B26" s="3"/>
      <c r="C26" s="71" t="s">
        <v>9</v>
      </c>
      <c r="D26" s="263">
        <v>4135.6118800000004</v>
      </c>
      <c r="E26" s="263">
        <v>2504.7621600000002</v>
      </c>
      <c r="F26" s="148">
        <f t="shared" si="0"/>
        <v>-0.39434303008143984</v>
      </c>
      <c r="G26" s="105"/>
      <c r="H26" s="263">
        <v>1086.2959000000001</v>
      </c>
      <c r="I26" s="263">
        <v>956.82999999999993</v>
      </c>
      <c r="J26" s="148">
        <f t="shared" si="1"/>
        <v>-0.11918106291296887</v>
      </c>
      <c r="L26" s="202"/>
      <c r="M26" s="203"/>
      <c r="N26" s="155"/>
      <c r="O26" s="155"/>
      <c r="P26" s="155"/>
      <c r="Q26" s="155"/>
      <c r="R26" s="155"/>
      <c r="S26" s="155"/>
      <c r="T26" s="155"/>
    </row>
    <row r="27" spans="1:20" s="5" customFormat="1" ht="15" x14ac:dyDescent="0.25">
      <c r="A27" s="1"/>
      <c r="B27" s="1"/>
      <c r="C27" s="261" t="s">
        <v>31</v>
      </c>
      <c r="D27" s="263">
        <v>467.43902000000003</v>
      </c>
      <c r="E27" s="263">
        <v>373.92054999999999</v>
      </c>
      <c r="F27" s="148">
        <f t="shared" si="0"/>
        <v>-0.20006560427924916</v>
      </c>
      <c r="G27" s="105"/>
      <c r="H27" s="263">
        <v>132.64490000000001</v>
      </c>
      <c r="I27" s="263">
        <v>111.1386</v>
      </c>
      <c r="J27" s="148">
        <f t="shared" si="1"/>
        <v>-0.16213439039118738</v>
      </c>
      <c r="L27" s="202"/>
      <c r="M27" s="203"/>
      <c r="N27"/>
      <c r="O27"/>
      <c r="P27"/>
      <c r="Q27"/>
      <c r="R27"/>
      <c r="S27"/>
      <c r="T27"/>
    </row>
    <row r="28" spans="1:20" s="5" customFormat="1" ht="15" x14ac:dyDescent="0.25">
      <c r="A28" s="1"/>
      <c r="B28" s="1"/>
      <c r="C28" s="54" t="s">
        <v>6</v>
      </c>
      <c r="D28" s="263">
        <v>98.107379999999992</v>
      </c>
      <c r="E28" s="263">
        <v>84.925569999999993</v>
      </c>
      <c r="F28" s="148">
        <f t="shared" si="0"/>
        <v>-0.13436104399077828</v>
      </c>
      <c r="G28" s="107"/>
      <c r="H28" s="263">
        <v>309.81560000000002</v>
      </c>
      <c r="I28" s="263">
        <v>233.0445</v>
      </c>
      <c r="J28" s="148">
        <f t="shared" si="1"/>
        <v>-0.24779610839480004</v>
      </c>
      <c r="L28" s="202"/>
      <c r="M28" s="203"/>
      <c r="N28"/>
      <c r="O28"/>
      <c r="P28"/>
      <c r="Q28"/>
      <c r="R28"/>
      <c r="S28"/>
      <c r="T28"/>
    </row>
    <row r="29" spans="1:20" s="5" customFormat="1" ht="15" x14ac:dyDescent="0.25">
      <c r="A29" s="1"/>
      <c r="B29" s="1"/>
      <c r="C29" s="54" t="s">
        <v>7</v>
      </c>
      <c r="D29" s="263">
        <v>3570.0654800000002</v>
      </c>
      <c r="E29" s="263">
        <v>2045.9160400000001</v>
      </c>
      <c r="F29" s="148">
        <f t="shared" si="0"/>
        <v>-0.42692478570449077</v>
      </c>
      <c r="G29" s="105"/>
      <c r="H29" s="263">
        <v>643.83540000000005</v>
      </c>
      <c r="I29" s="263">
        <v>612.64689999999996</v>
      </c>
      <c r="J29" s="148">
        <f t="shared" si="1"/>
        <v>-4.8441729050623945E-2</v>
      </c>
      <c r="L29" s="202"/>
      <c r="M29" s="203"/>
      <c r="N29"/>
      <c r="O29"/>
      <c r="P29"/>
      <c r="Q29"/>
      <c r="R29"/>
      <c r="S29"/>
      <c r="T29"/>
    </row>
    <row r="30" spans="1:20" s="6" customFormat="1" ht="21.75" customHeight="1" x14ac:dyDescent="0.25">
      <c r="A30" s="3"/>
      <c r="B30" s="3"/>
      <c r="C30" s="1" t="s">
        <v>10</v>
      </c>
      <c r="D30" s="263">
        <v>27712.103336364169</v>
      </c>
      <c r="E30" s="263">
        <v>19919.631218652299</v>
      </c>
      <c r="F30" s="148">
        <f t="shared" si="0"/>
        <v>-0.28119381712489827</v>
      </c>
      <c r="G30" s="105"/>
      <c r="H30" s="263">
        <v>16111.195200000002</v>
      </c>
      <c r="I30" s="263">
        <v>13668.188900000001</v>
      </c>
      <c r="J30" s="148">
        <f t="shared" si="1"/>
        <v>-0.15163408236776876</v>
      </c>
      <c r="L30" s="202"/>
      <c r="M30" s="203"/>
      <c r="N30" s="155"/>
      <c r="O30" s="155"/>
      <c r="P30" s="155"/>
      <c r="Q30" s="155"/>
      <c r="R30" s="155"/>
      <c r="S30" s="155"/>
      <c r="T30" s="155"/>
    </row>
    <row r="31" spans="1:20" s="5" customFormat="1" ht="15" x14ac:dyDescent="0.25">
      <c r="A31" s="1"/>
      <c r="B31" s="1"/>
      <c r="C31" s="54" t="s">
        <v>31</v>
      </c>
      <c r="D31" s="263">
        <v>14308.01179636417</v>
      </c>
      <c r="E31" s="263">
        <v>10149.918274156909</v>
      </c>
      <c r="F31" s="148">
        <f t="shared" si="0"/>
        <v>-0.2906129503795824</v>
      </c>
      <c r="G31" s="105"/>
      <c r="H31" s="263">
        <v>5378.4278000000004</v>
      </c>
      <c r="I31" s="263">
        <v>4184.5152999999991</v>
      </c>
      <c r="J31" s="148">
        <f t="shared" si="1"/>
        <v>-0.22198169137828738</v>
      </c>
      <c r="L31" s="202"/>
      <c r="M31" s="203"/>
      <c r="N31"/>
      <c r="O31"/>
      <c r="P31"/>
      <c r="Q31"/>
      <c r="R31"/>
      <c r="S31"/>
      <c r="T31"/>
    </row>
    <row r="32" spans="1:20" s="5" customFormat="1" ht="15" x14ac:dyDescent="0.25">
      <c r="A32" s="1"/>
      <c r="B32" s="1"/>
      <c r="C32" s="54" t="s">
        <v>6</v>
      </c>
      <c r="D32" s="263">
        <v>3640.7262500000002</v>
      </c>
      <c r="E32" s="263">
        <v>1400.4990182242459</v>
      </c>
      <c r="F32" s="148">
        <f t="shared" si="0"/>
        <v>-0.61532427267107881</v>
      </c>
      <c r="G32" s="105"/>
      <c r="H32" s="263">
        <v>5382.0074999999997</v>
      </c>
      <c r="I32" s="263">
        <v>4999.9016000000001</v>
      </c>
      <c r="J32" s="148">
        <f t="shared" si="1"/>
        <v>-7.099690961040088E-2</v>
      </c>
      <c r="L32" s="202"/>
      <c r="M32" s="203"/>
      <c r="N32"/>
      <c r="O32"/>
      <c r="P32"/>
      <c r="Q32"/>
      <c r="R32"/>
      <c r="S32"/>
      <c r="T32"/>
    </row>
    <row r="33" spans="1:20" s="5" customFormat="1" ht="15" x14ac:dyDescent="0.25">
      <c r="A33" s="1"/>
      <c r="B33" s="1"/>
      <c r="C33" s="54" t="s">
        <v>7</v>
      </c>
      <c r="D33" s="263">
        <v>9763.3652899999997</v>
      </c>
      <c r="E33" s="263">
        <v>8369.2139262711462</v>
      </c>
      <c r="F33" s="148">
        <f t="shared" si="0"/>
        <v>-0.14279414139679839</v>
      </c>
      <c r="G33" s="105"/>
      <c r="H33" s="263">
        <v>5350.7599000000009</v>
      </c>
      <c r="I33" s="263">
        <v>4483.7719999999999</v>
      </c>
      <c r="J33" s="148">
        <f t="shared" si="1"/>
        <v>-0.16203079865347739</v>
      </c>
      <c r="L33" s="202"/>
      <c r="M33" s="203"/>
      <c r="N33"/>
      <c r="O33"/>
      <c r="P33"/>
      <c r="Q33"/>
      <c r="R33"/>
      <c r="S33"/>
      <c r="T33"/>
    </row>
    <row r="34" spans="1:20" s="5" customFormat="1" ht="27" customHeight="1" x14ac:dyDescent="0.25">
      <c r="A34" s="1"/>
      <c r="B34" s="52" t="s">
        <v>13</v>
      </c>
      <c r="C34" s="55"/>
      <c r="D34" s="262">
        <v>5274.9884400000001</v>
      </c>
      <c r="E34" s="262">
        <v>6300.8990867605262</v>
      </c>
      <c r="F34" s="149">
        <f t="shared" si="0"/>
        <v>0.19448585687526665</v>
      </c>
      <c r="G34" s="125"/>
      <c r="H34" s="262">
        <v>5243.8083999999999</v>
      </c>
      <c r="I34" s="262">
        <v>5424.0750000000007</v>
      </c>
      <c r="J34" s="149">
        <f t="shared" si="1"/>
        <v>3.4377037879568757E-2</v>
      </c>
      <c r="L34" s="202"/>
      <c r="M34" s="203"/>
      <c r="N34"/>
      <c r="O34"/>
      <c r="P34"/>
      <c r="Q34"/>
      <c r="R34"/>
      <c r="S34"/>
      <c r="T34"/>
    </row>
    <row r="35" spans="1:20" s="6" customFormat="1" ht="24" customHeight="1" x14ac:dyDescent="0.25">
      <c r="A35" s="3"/>
      <c r="B35" s="52"/>
      <c r="C35" s="55" t="s">
        <v>12</v>
      </c>
      <c r="D35" s="263">
        <v>484.28793999999999</v>
      </c>
      <c r="E35" s="263">
        <v>315.46280999999999</v>
      </c>
      <c r="F35" s="148">
        <f t="shared" si="0"/>
        <v>-0.34860486098414922</v>
      </c>
      <c r="G35" s="105"/>
      <c r="H35" s="263">
        <v>223.7141</v>
      </c>
      <c r="I35" s="263">
        <v>117.1306</v>
      </c>
      <c r="J35" s="148">
        <f t="shared" si="1"/>
        <v>-0.47642727928190487</v>
      </c>
      <c r="L35" s="202"/>
      <c r="M35" s="203"/>
      <c r="N35" s="155"/>
      <c r="O35" s="155"/>
      <c r="P35" s="155"/>
      <c r="Q35" s="155"/>
      <c r="R35" s="155"/>
      <c r="S35" s="155"/>
      <c r="T35" s="155"/>
    </row>
    <row r="36" spans="1:20" s="5" customFormat="1" ht="15" x14ac:dyDescent="0.25">
      <c r="A36" s="1"/>
      <c r="B36" s="55"/>
      <c r="C36" s="53" t="s">
        <v>31</v>
      </c>
      <c r="D36" s="263">
        <v>2.8682099999999999</v>
      </c>
      <c r="E36" s="263">
        <v>3.20031</v>
      </c>
      <c r="F36" s="148">
        <f>IF(D36&lt;1,"",IFERROR((E36-D36)/D36,""))</f>
        <v>0.11578650098842137</v>
      </c>
      <c r="G36" s="105"/>
      <c r="H36" s="263">
        <v>1.4923</v>
      </c>
      <c r="I36" s="263">
        <v>1.6911</v>
      </c>
      <c r="J36" s="148">
        <f t="shared" si="1"/>
        <v>0.13321718153186363</v>
      </c>
      <c r="L36" s="202"/>
      <c r="M36" s="203"/>
      <c r="N36"/>
      <c r="O36"/>
      <c r="P36"/>
      <c r="Q36"/>
      <c r="R36"/>
      <c r="S36"/>
      <c r="T36"/>
    </row>
    <row r="37" spans="1:20" s="5" customFormat="1" ht="15" x14ac:dyDescent="0.25">
      <c r="A37" s="1"/>
      <c r="B37" s="1"/>
      <c r="C37" s="54" t="s">
        <v>6</v>
      </c>
      <c r="D37" s="263">
        <v>4.4219999999999997</v>
      </c>
      <c r="E37" s="263">
        <v>0</v>
      </c>
      <c r="F37" s="148">
        <f t="shared" si="0"/>
        <v>-1</v>
      </c>
      <c r="G37" s="105"/>
      <c r="H37" s="263">
        <v>14.404</v>
      </c>
      <c r="I37" s="263">
        <v>0</v>
      </c>
      <c r="J37" s="148">
        <f t="shared" si="1"/>
        <v>-1</v>
      </c>
      <c r="L37" s="202"/>
      <c r="M37" s="203"/>
      <c r="N37"/>
      <c r="O37"/>
      <c r="P37"/>
      <c r="Q37"/>
      <c r="R37"/>
      <c r="S37"/>
      <c r="T37"/>
    </row>
    <row r="38" spans="1:20" s="5" customFormat="1" ht="15" x14ac:dyDescent="0.25">
      <c r="A38" s="1"/>
      <c r="B38" s="1"/>
      <c r="C38" s="54" t="s">
        <v>7</v>
      </c>
      <c r="D38" s="263">
        <v>476.99772999999999</v>
      </c>
      <c r="E38" s="263">
        <v>312.26249999999999</v>
      </c>
      <c r="F38" s="148">
        <f t="shared" si="0"/>
        <v>-0.3453585198403355</v>
      </c>
      <c r="G38" s="105"/>
      <c r="H38" s="263">
        <v>207.81780000000001</v>
      </c>
      <c r="I38" s="263">
        <v>115.4395</v>
      </c>
      <c r="J38" s="148">
        <f t="shared" si="1"/>
        <v>-0.4445158210701875</v>
      </c>
      <c r="L38" s="202"/>
      <c r="M38" s="203"/>
      <c r="N38"/>
      <c r="O38"/>
      <c r="P38"/>
      <c r="Q38"/>
      <c r="R38"/>
      <c r="S38"/>
      <c r="T38"/>
    </row>
    <row r="39" spans="1:20" s="6" customFormat="1" ht="22.5" customHeight="1" x14ac:dyDescent="0.25">
      <c r="A39" s="3"/>
      <c r="B39" s="3"/>
      <c r="C39" s="71" t="s">
        <v>9</v>
      </c>
      <c r="D39" s="263">
        <v>218.00404</v>
      </c>
      <c r="E39" s="263">
        <v>168.59162999999998</v>
      </c>
      <c r="F39" s="148">
        <f t="shared" si="0"/>
        <v>-0.22665823073737543</v>
      </c>
      <c r="G39" s="105"/>
      <c r="H39" s="263">
        <v>119.2124</v>
      </c>
      <c r="I39" s="263">
        <v>61.0364</v>
      </c>
      <c r="J39" s="148">
        <f t="shared" si="1"/>
        <v>-0.48800292587012761</v>
      </c>
      <c r="L39" s="202"/>
      <c r="M39" s="203"/>
      <c r="N39" s="155"/>
      <c r="O39" s="155"/>
      <c r="P39" s="155"/>
      <c r="Q39" s="155"/>
      <c r="R39" s="155"/>
      <c r="S39" s="155"/>
      <c r="T39" s="155"/>
    </row>
    <row r="40" spans="1:20" s="5" customFormat="1" ht="15" x14ac:dyDescent="0.25">
      <c r="A40" s="1"/>
      <c r="B40" s="1"/>
      <c r="C40" s="261" t="s">
        <v>31</v>
      </c>
      <c r="D40" s="263">
        <v>0.80349999999999999</v>
      </c>
      <c r="E40" s="263">
        <v>3.5622099999999999</v>
      </c>
      <c r="F40" s="148" t="str">
        <f t="shared" ref="F40:F71" si="2">IF(D40&lt;1,"",IFERROR((E40-D40)/D40,""))</f>
        <v/>
      </c>
      <c r="G40" s="107"/>
      <c r="H40" s="263">
        <v>0.54120000000000001</v>
      </c>
      <c r="I40" s="263">
        <v>1.2929999999999999</v>
      </c>
      <c r="J40" s="148" t="str">
        <f t="shared" ref="J40:J72" si="3">IF(H40&lt;1,"",IFERROR(($I40-$H40)/$H40,""))</f>
        <v/>
      </c>
      <c r="L40" s="202"/>
      <c r="M40" s="203"/>
      <c r="N40"/>
      <c r="O40"/>
      <c r="P40"/>
      <c r="Q40"/>
      <c r="R40"/>
      <c r="S40"/>
      <c r="T40"/>
    </row>
    <row r="41" spans="1:20" s="5" customFormat="1" ht="15" x14ac:dyDescent="0.25">
      <c r="A41" s="1"/>
      <c r="B41" s="1"/>
      <c r="C41" s="54" t="s">
        <v>6</v>
      </c>
      <c r="D41" s="263">
        <v>0</v>
      </c>
      <c r="E41" s="263">
        <v>0</v>
      </c>
      <c r="F41" s="148" t="str">
        <f t="shared" si="2"/>
        <v/>
      </c>
      <c r="G41" s="107"/>
      <c r="H41" s="263">
        <v>0</v>
      </c>
      <c r="I41" s="263">
        <v>0</v>
      </c>
      <c r="J41" s="148" t="str">
        <f t="shared" si="3"/>
        <v/>
      </c>
      <c r="L41" s="202"/>
      <c r="M41" s="203"/>
      <c r="N41"/>
      <c r="O41"/>
      <c r="P41"/>
      <c r="Q41"/>
      <c r="R41"/>
      <c r="S41"/>
      <c r="T41"/>
    </row>
    <row r="42" spans="1:20" s="5" customFormat="1" ht="15" x14ac:dyDescent="0.25">
      <c r="A42" s="1"/>
      <c r="B42" s="1"/>
      <c r="C42" s="54" t="s">
        <v>7</v>
      </c>
      <c r="D42" s="263">
        <v>217.20053999999999</v>
      </c>
      <c r="E42" s="263">
        <v>165.02941999999999</v>
      </c>
      <c r="F42" s="148">
        <f t="shared" si="2"/>
        <v>-0.24019792952632624</v>
      </c>
      <c r="G42" s="105"/>
      <c r="H42" s="263">
        <v>118.6712</v>
      </c>
      <c r="I42" s="263">
        <v>59.743400000000001</v>
      </c>
      <c r="J42" s="148">
        <f t="shared" si="3"/>
        <v>-0.4965636144237186</v>
      </c>
      <c r="L42" s="202"/>
      <c r="M42" s="203"/>
      <c r="N42"/>
      <c r="O42"/>
      <c r="P42"/>
      <c r="Q42"/>
      <c r="R42"/>
      <c r="S42"/>
      <c r="T42"/>
    </row>
    <row r="43" spans="1:20" s="6" customFormat="1" ht="21" customHeight="1" x14ac:dyDescent="0.25">
      <c r="A43" s="3"/>
      <c r="B43" s="3"/>
      <c r="C43" s="1" t="s">
        <v>10</v>
      </c>
      <c r="D43" s="263">
        <v>4572.6964600000001</v>
      </c>
      <c r="E43" s="263">
        <v>5816.8446467605263</v>
      </c>
      <c r="F43" s="148">
        <f t="shared" si="2"/>
        <v>0.27208195375394023</v>
      </c>
      <c r="G43" s="105"/>
      <c r="H43" s="263">
        <v>4900.8819000000003</v>
      </c>
      <c r="I43" s="263">
        <v>5245.9080000000004</v>
      </c>
      <c r="J43" s="148">
        <f t="shared" si="3"/>
        <v>7.0400819085234434E-2</v>
      </c>
      <c r="L43" s="202"/>
      <c r="M43" s="203"/>
      <c r="N43" s="155"/>
      <c r="O43" s="155"/>
      <c r="P43" s="155"/>
      <c r="Q43" s="155"/>
      <c r="R43" s="155"/>
      <c r="S43" s="155"/>
      <c r="T43" s="155"/>
    </row>
    <row r="44" spans="1:20" s="5" customFormat="1" ht="15" x14ac:dyDescent="0.25">
      <c r="A44" s="1"/>
      <c r="B44" s="1"/>
      <c r="C44" s="54" t="s">
        <v>31</v>
      </c>
      <c r="D44" s="263">
        <v>316.40852999999998</v>
      </c>
      <c r="E44" s="263">
        <v>231.53514000000001</v>
      </c>
      <c r="F44" s="148">
        <f t="shared" si="2"/>
        <v>-0.26823989226839107</v>
      </c>
      <c r="G44" s="105"/>
      <c r="H44" s="263">
        <v>231.7158</v>
      </c>
      <c r="I44" s="263">
        <v>141.74189999999999</v>
      </c>
      <c r="J44" s="148">
        <f t="shared" si="3"/>
        <v>-0.38829419487147626</v>
      </c>
      <c r="L44" s="202"/>
      <c r="M44" s="203"/>
      <c r="N44"/>
      <c r="O44"/>
      <c r="P44"/>
      <c r="Q44"/>
      <c r="R44"/>
      <c r="S44"/>
      <c r="T44"/>
    </row>
    <row r="45" spans="1:20" s="5" customFormat="1" ht="15" x14ac:dyDescent="0.25">
      <c r="A45" s="1"/>
      <c r="B45" s="1"/>
      <c r="C45" s="54" t="s">
        <v>6</v>
      </c>
      <c r="D45" s="263">
        <v>1696.89444</v>
      </c>
      <c r="E45" s="263">
        <v>2206.734096760526</v>
      </c>
      <c r="F45" s="148">
        <f t="shared" si="2"/>
        <v>0.30045455082080763</v>
      </c>
      <c r="G45" s="105"/>
      <c r="H45" s="263">
        <v>3409.1918000000001</v>
      </c>
      <c r="I45" s="263">
        <v>3916.9036000000001</v>
      </c>
      <c r="J45" s="148">
        <f t="shared" si="3"/>
        <v>0.14892438729906601</v>
      </c>
      <c r="L45" s="202"/>
      <c r="M45" s="203"/>
      <c r="N45"/>
      <c r="O45"/>
      <c r="P45"/>
      <c r="Q45"/>
      <c r="R45"/>
      <c r="S45"/>
      <c r="T45"/>
    </row>
    <row r="46" spans="1:20" s="5" customFormat="1" ht="15" x14ac:dyDescent="0.25">
      <c r="A46" s="1"/>
      <c r="B46" s="1"/>
      <c r="C46" s="54" t="s">
        <v>7</v>
      </c>
      <c r="D46" s="263">
        <v>2559.3934899999999</v>
      </c>
      <c r="E46" s="263">
        <v>3378.5754099999999</v>
      </c>
      <c r="F46" s="148">
        <f t="shared" si="2"/>
        <v>0.32006876754226643</v>
      </c>
      <c r="G46" s="105"/>
      <c r="H46" s="263">
        <v>1259.9743000000001</v>
      </c>
      <c r="I46" s="263">
        <v>1187.2625</v>
      </c>
      <c r="J46" s="148">
        <f t="shared" si="3"/>
        <v>-5.7708954857253865E-2</v>
      </c>
      <c r="L46" s="202"/>
      <c r="M46" s="203"/>
      <c r="N46"/>
      <c r="O46"/>
      <c r="P46"/>
      <c r="Q46"/>
      <c r="R46"/>
      <c r="S46"/>
      <c r="T46"/>
    </row>
    <row r="47" spans="1:20" s="5" customFormat="1" ht="21.75" customHeight="1" x14ac:dyDescent="0.25">
      <c r="A47" s="1"/>
      <c r="B47" s="52" t="s">
        <v>14</v>
      </c>
      <c r="C47" s="55"/>
      <c r="D47" s="262">
        <v>40913.892712258261</v>
      </c>
      <c r="E47" s="262">
        <v>46651.502025845548</v>
      </c>
      <c r="F47" s="149">
        <f t="shared" si="2"/>
        <v>0.1402362115465057</v>
      </c>
      <c r="G47" s="125"/>
      <c r="H47" s="262">
        <v>25699.787400000001</v>
      </c>
      <c r="I47" s="262">
        <v>35932.985999999997</v>
      </c>
      <c r="J47" s="149">
        <f t="shared" si="3"/>
        <v>0.39818222776426532</v>
      </c>
      <c r="L47" s="202"/>
      <c r="M47" s="203"/>
      <c r="N47"/>
      <c r="O47"/>
      <c r="P47"/>
      <c r="Q47"/>
      <c r="R47"/>
      <c r="S47"/>
      <c r="T47"/>
    </row>
    <row r="48" spans="1:20" s="6" customFormat="1" ht="21" customHeight="1" x14ac:dyDescent="0.25">
      <c r="A48" s="3"/>
      <c r="B48" s="52"/>
      <c r="C48" s="55" t="s">
        <v>12</v>
      </c>
      <c r="D48" s="263">
        <v>8062.015330000002</v>
      </c>
      <c r="E48" s="263">
        <v>4677.35239</v>
      </c>
      <c r="F48" s="148">
        <f t="shared" si="2"/>
        <v>-0.4198283929584144</v>
      </c>
      <c r="G48" s="105"/>
      <c r="H48" s="263">
        <v>1505.9259</v>
      </c>
      <c r="I48" s="263">
        <v>1255.2960999999998</v>
      </c>
      <c r="J48" s="148">
        <f t="shared" si="3"/>
        <v>-0.16642903877275778</v>
      </c>
      <c r="L48" s="202"/>
      <c r="M48" s="203"/>
      <c r="N48" s="155"/>
      <c r="O48" s="155"/>
      <c r="P48" s="155"/>
      <c r="Q48" s="155"/>
      <c r="R48" s="155"/>
      <c r="S48" s="155"/>
      <c r="T48" s="155"/>
    </row>
    <row r="49" spans="1:20" s="5" customFormat="1" ht="15" x14ac:dyDescent="0.25">
      <c r="A49" s="1"/>
      <c r="B49" s="55"/>
      <c r="C49" s="53" t="s">
        <v>31</v>
      </c>
      <c r="D49" s="263">
        <v>1595.5091299999999</v>
      </c>
      <c r="E49" s="263">
        <v>1040.76091</v>
      </c>
      <c r="F49" s="148">
        <f t="shared" si="2"/>
        <v>-0.34769354155936416</v>
      </c>
      <c r="G49" s="107"/>
      <c r="H49" s="263">
        <v>71.799400000000006</v>
      </c>
      <c r="I49" s="263">
        <v>78.734800000000007</v>
      </c>
      <c r="J49" s="148">
        <f t="shared" si="3"/>
        <v>9.6594121956450896E-2</v>
      </c>
      <c r="L49" s="202"/>
      <c r="M49" s="203"/>
      <c r="N49"/>
      <c r="O49"/>
      <c r="P49"/>
      <c r="Q49"/>
      <c r="R49"/>
      <c r="S49"/>
      <c r="T49"/>
    </row>
    <row r="50" spans="1:20" s="5" customFormat="1" ht="15" x14ac:dyDescent="0.25">
      <c r="A50" s="1"/>
      <c r="B50" s="1"/>
      <c r="C50" s="261" t="s">
        <v>6</v>
      </c>
      <c r="D50" s="263">
        <v>457.31660000000011</v>
      </c>
      <c r="E50" s="263">
        <v>285.75501000000008</v>
      </c>
      <c r="F50" s="148">
        <f t="shared" si="2"/>
        <v>-0.37514839828687607</v>
      </c>
      <c r="G50" s="114"/>
      <c r="H50" s="263">
        <v>441.34980000000002</v>
      </c>
      <c r="I50" s="263">
        <v>446.70299999999997</v>
      </c>
      <c r="J50" s="148">
        <f t="shared" si="3"/>
        <v>1.2129154697702272E-2</v>
      </c>
      <c r="L50" s="202"/>
      <c r="M50" s="203"/>
      <c r="N50"/>
      <c r="O50"/>
      <c r="P50"/>
      <c r="Q50"/>
      <c r="R50"/>
      <c r="S50"/>
      <c r="T50"/>
    </row>
    <row r="51" spans="1:20" s="5" customFormat="1" ht="15" x14ac:dyDescent="0.25">
      <c r="A51" s="1"/>
      <c r="B51" s="1"/>
      <c r="C51" s="54" t="s">
        <v>7</v>
      </c>
      <c r="D51" s="263">
        <v>6009.1896000000024</v>
      </c>
      <c r="E51" s="263">
        <v>3350.8364700000002</v>
      </c>
      <c r="F51" s="148">
        <f t="shared" si="2"/>
        <v>-0.44238130379510759</v>
      </c>
      <c r="G51" s="105"/>
      <c r="H51" s="263">
        <v>992.77669999999989</v>
      </c>
      <c r="I51" s="263">
        <v>729.85829999999987</v>
      </c>
      <c r="J51" s="148">
        <f t="shared" si="3"/>
        <v>-0.26483135633622351</v>
      </c>
      <c r="L51" s="202"/>
      <c r="M51" s="203"/>
      <c r="N51"/>
      <c r="O51"/>
      <c r="P51"/>
      <c r="Q51"/>
      <c r="R51"/>
      <c r="S51"/>
      <c r="T51"/>
    </row>
    <row r="52" spans="1:20" s="6" customFormat="1" ht="24" customHeight="1" x14ac:dyDescent="0.25">
      <c r="A52" s="3"/>
      <c r="B52" s="3"/>
      <c r="C52" s="71" t="s">
        <v>9</v>
      </c>
      <c r="D52" s="263">
        <v>2263.8407200000001</v>
      </c>
      <c r="E52" s="263">
        <v>1376.4906100000001</v>
      </c>
      <c r="F52" s="148">
        <f t="shared" si="2"/>
        <v>-0.39196667069404073</v>
      </c>
      <c r="G52" s="105"/>
      <c r="H52" s="263">
        <v>455.14469999999989</v>
      </c>
      <c r="I52" s="263">
        <v>309.44420000000002</v>
      </c>
      <c r="J52" s="148">
        <f t="shared" si="3"/>
        <v>-0.32011907421969299</v>
      </c>
      <c r="L52" s="202"/>
      <c r="M52" s="203"/>
      <c r="N52" s="155"/>
      <c r="O52" s="155"/>
      <c r="P52" s="155"/>
      <c r="Q52" s="155"/>
      <c r="R52" s="155"/>
      <c r="S52" s="155"/>
      <c r="T52" s="155"/>
    </row>
    <row r="53" spans="1:20" s="5" customFormat="1" ht="15" x14ac:dyDescent="0.25">
      <c r="A53" s="1"/>
      <c r="B53" s="1"/>
      <c r="C53" s="261" t="s">
        <v>31</v>
      </c>
      <c r="D53" s="263">
        <v>101.00172000000001</v>
      </c>
      <c r="E53" s="263">
        <v>105.81291</v>
      </c>
      <c r="F53" s="148">
        <f t="shared" si="2"/>
        <v>4.7634733349095404E-2</v>
      </c>
      <c r="G53" s="114"/>
      <c r="H53" s="263">
        <v>1.3887</v>
      </c>
      <c r="I53" s="263">
        <v>1.8196000000000001</v>
      </c>
      <c r="J53" s="148">
        <f t="shared" si="3"/>
        <v>0.31029019946712755</v>
      </c>
      <c r="L53" s="202"/>
      <c r="M53" s="203"/>
      <c r="N53"/>
      <c r="O53"/>
      <c r="P53"/>
      <c r="Q53"/>
      <c r="R53"/>
      <c r="S53"/>
      <c r="T53"/>
    </row>
    <row r="54" spans="1:20" s="5" customFormat="1" ht="15" x14ac:dyDescent="0.25">
      <c r="A54" s="1"/>
      <c r="B54" s="1"/>
      <c r="C54" s="261" t="s">
        <v>6</v>
      </c>
      <c r="D54" s="263">
        <v>2.7093400000000001</v>
      </c>
      <c r="E54" s="263">
        <v>0.41399999999999998</v>
      </c>
      <c r="F54" s="148">
        <f t="shared" si="2"/>
        <v>-0.84719525788568428</v>
      </c>
      <c r="G54" s="114"/>
      <c r="H54" s="263">
        <v>2.5859999999999999</v>
      </c>
      <c r="I54" s="263">
        <v>0.41399999999999998</v>
      </c>
      <c r="J54" s="148">
        <f t="shared" si="3"/>
        <v>-0.83990719257540591</v>
      </c>
      <c r="L54" s="202"/>
      <c r="M54" s="203"/>
      <c r="N54"/>
      <c r="O54"/>
      <c r="P54"/>
      <c r="Q54"/>
      <c r="R54"/>
      <c r="S54"/>
      <c r="T54"/>
    </row>
    <row r="55" spans="1:20" s="5" customFormat="1" ht="15" x14ac:dyDescent="0.25">
      <c r="A55" s="1"/>
      <c r="B55" s="1"/>
      <c r="C55" s="54" t="s">
        <v>7</v>
      </c>
      <c r="D55" s="263">
        <v>2160.1296600000001</v>
      </c>
      <c r="E55" s="263">
        <v>1270.2637</v>
      </c>
      <c r="F55" s="148">
        <f t="shared" si="2"/>
        <v>-0.41195025302323751</v>
      </c>
      <c r="G55" s="105"/>
      <c r="H55" s="263">
        <v>451.1699999999999</v>
      </c>
      <c r="I55" s="263">
        <v>307.2106</v>
      </c>
      <c r="J55" s="148">
        <f t="shared" si="3"/>
        <v>-0.31908016933750011</v>
      </c>
      <c r="L55" s="202"/>
      <c r="M55" s="203"/>
      <c r="N55"/>
      <c r="O55"/>
      <c r="P55"/>
      <c r="Q55"/>
      <c r="R55"/>
      <c r="S55"/>
      <c r="T55"/>
    </row>
    <row r="56" spans="1:20" s="6" customFormat="1" ht="22.5" customHeight="1" x14ac:dyDescent="0.25">
      <c r="A56" s="3"/>
      <c r="B56" s="3"/>
      <c r="C56" s="1" t="s">
        <v>10</v>
      </c>
      <c r="D56" s="263">
        <v>30588.036662258259</v>
      </c>
      <c r="E56" s="263">
        <v>40597.659025845547</v>
      </c>
      <c r="F56" s="148">
        <f t="shared" si="2"/>
        <v>0.32723977920223585</v>
      </c>
      <c r="G56" s="105"/>
      <c r="H56" s="263">
        <v>23738.716800000002</v>
      </c>
      <c r="I56" s="263">
        <v>34368.245699999999</v>
      </c>
      <c r="J56" s="148">
        <f t="shared" si="3"/>
        <v>0.44777183996735648</v>
      </c>
      <c r="L56" s="202"/>
      <c r="M56" s="203"/>
      <c r="N56" s="155"/>
      <c r="O56" s="155"/>
      <c r="P56" s="155"/>
      <c r="Q56" s="155"/>
      <c r="R56" s="155"/>
      <c r="S56" s="155"/>
      <c r="T56" s="155"/>
    </row>
    <row r="57" spans="1:20" s="5" customFormat="1" ht="15" x14ac:dyDescent="0.25">
      <c r="A57" s="1"/>
      <c r="B57" s="1"/>
      <c r="C57" s="261" t="s">
        <v>31</v>
      </c>
      <c r="D57" s="263">
        <v>12545.26946225826</v>
      </c>
      <c r="E57" s="263">
        <v>14586.246755271781</v>
      </c>
      <c r="F57" s="148">
        <f t="shared" si="2"/>
        <v>0.16268899597204239</v>
      </c>
      <c r="G57" s="105"/>
      <c r="H57" s="263">
        <v>7086.657799999999</v>
      </c>
      <c r="I57" s="263">
        <v>7272.2857000000013</v>
      </c>
      <c r="J57" s="148">
        <f t="shared" si="3"/>
        <v>2.619399796615017E-2</v>
      </c>
      <c r="L57" s="202"/>
      <c r="M57" s="203"/>
      <c r="N57"/>
      <c r="O57"/>
      <c r="P57"/>
      <c r="Q57"/>
      <c r="R57"/>
      <c r="S57"/>
      <c r="T57"/>
    </row>
    <row r="58" spans="1:20" s="5" customFormat="1" ht="15" x14ac:dyDescent="0.25">
      <c r="A58" s="1"/>
      <c r="B58" s="1"/>
      <c r="C58" s="54" t="s">
        <v>6</v>
      </c>
      <c r="D58" s="263">
        <v>7676.0708500000001</v>
      </c>
      <c r="E58" s="263">
        <v>14322.451150000001</v>
      </c>
      <c r="F58" s="148">
        <f t="shared" si="2"/>
        <v>0.86585708103514969</v>
      </c>
      <c r="G58" s="105"/>
      <c r="H58" s="263">
        <v>12213.9043</v>
      </c>
      <c r="I58" s="263">
        <v>23242.770400000001</v>
      </c>
      <c r="J58" s="148">
        <f t="shared" si="3"/>
        <v>0.90297629890550235</v>
      </c>
      <c r="L58" s="202"/>
      <c r="M58" s="203"/>
      <c r="N58"/>
      <c r="O58"/>
      <c r="P58"/>
      <c r="Q58"/>
      <c r="R58"/>
      <c r="S58"/>
      <c r="T58"/>
    </row>
    <row r="59" spans="1:20" s="5" customFormat="1" ht="15" x14ac:dyDescent="0.25">
      <c r="A59" s="1"/>
      <c r="B59" s="1"/>
      <c r="C59" s="54" t="s">
        <v>7</v>
      </c>
      <c r="D59" s="263">
        <v>10366.69635</v>
      </c>
      <c r="E59" s="263">
        <v>11688.961120573769</v>
      </c>
      <c r="F59" s="148">
        <f t="shared" si="2"/>
        <v>0.12754929110794</v>
      </c>
      <c r="G59" s="105"/>
      <c r="H59" s="263">
        <v>4438.1547000000019</v>
      </c>
      <c r="I59" s="263">
        <v>3853.1895999999979</v>
      </c>
      <c r="J59" s="148">
        <f t="shared" si="3"/>
        <v>-0.13180367507243579</v>
      </c>
      <c r="L59" s="202"/>
      <c r="M59" s="203"/>
      <c r="N59"/>
      <c r="O59"/>
      <c r="P59"/>
      <c r="Q59"/>
      <c r="R59"/>
      <c r="S59"/>
      <c r="T59"/>
    </row>
    <row r="60" spans="1:20" s="5" customFormat="1" ht="20.25" customHeight="1" x14ac:dyDescent="0.25">
      <c r="A60" s="1"/>
      <c r="B60" s="52" t="s">
        <v>15</v>
      </c>
      <c r="C60" s="55"/>
      <c r="D60" s="262">
        <v>1085.11502</v>
      </c>
      <c r="E60" s="262">
        <v>980.09815745170613</v>
      </c>
      <c r="F60" s="149">
        <f t="shared" si="2"/>
        <v>-9.6779475551166769E-2</v>
      </c>
      <c r="G60" s="125"/>
      <c r="H60" s="262">
        <v>394.06950000000001</v>
      </c>
      <c r="I60" s="262">
        <v>485.48689999999988</v>
      </c>
      <c r="J60" s="149">
        <f t="shared" si="3"/>
        <v>0.23198293701999234</v>
      </c>
      <c r="L60" s="202"/>
      <c r="M60" s="203"/>
      <c r="N60"/>
      <c r="O60"/>
      <c r="P60"/>
      <c r="Q60"/>
      <c r="R60"/>
      <c r="S60"/>
      <c r="T60"/>
    </row>
    <row r="61" spans="1:20" s="6" customFormat="1" ht="24.75" customHeight="1" x14ac:dyDescent="0.25">
      <c r="A61" s="3"/>
      <c r="B61" s="52"/>
      <c r="C61" s="55" t="s">
        <v>12</v>
      </c>
      <c r="D61" s="263">
        <v>483.81324999999998</v>
      </c>
      <c r="E61" s="263">
        <v>478.46314999999998</v>
      </c>
      <c r="F61" s="148">
        <f t="shared" si="2"/>
        <v>-1.1058192391382414E-2</v>
      </c>
      <c r="G61" s="105"/>
      <c r="H61" s="263">
        <v>133.99430000000001</v>
      </c>
      <c r="I61" s="263">
        <v>151.75959999999998</v>
      </c>
      <c r="J61" s="148">
        <f t="shared" si="3"/>
        <v>0.13258250537522839</v>
      </c>
      <c r="L61" s="202"/>
      <c r="M61" s="203"/>
      <c r="N61" s="155"/>
      <c r="O61" s="155"/>
      <c r="P61" s="155"/>
      <c r="Q61" s="155"/>
      <c r="R61" s="155"/>
      <c r="S61" s="155"/>
      <c r="T61" s="155"/>
    </row>
    <row r="62" spans="1:20" s="5" customFormat="1" ht="15" x14ac:dyDescent="0.25">
      <c r="A62" s="1"/>
      <c r="B62" s="55"/>
      <c r="C62" s="53" t="s">
        <v>31</v>
      </c>
      <c r="D62" s="263">
        <v>90.299109999999999</v>
      </c>
      <c r="E62" s="263">
        <v>72.04495</v>
      </c>
      <c r="F62" s="148">
        <f t="shared" si="2"/>
        <v>-0.20215215853179505</v>
      </c>
      <c r="G62" s="107"/>
      <c r="H62" s="263">
        <v>11.853300000000001</v>
      </c>
      <c r="I62" s="263">
        <v>10.1264</v>
      </c>
      <c r="J62" s="148">
        <f t="shared" si="3"/>
        <v>-0.14568938607813861</v>
      </c>
      <c r="L62" s="202"/>
      <c r="M62" s="203"/>
      <c r="N62"/>
      <c r="O62"/>
      <c r="P62"/>
      <c r="Q62"/>
      <c r="R62"/>
      <c r="S62"/>
      <c r="T62"/>
    </row>
    <row r="63" spans="1:20" s="5" customFormat="1" ht="15" x14ac:dyDescent="0.25">
      <c r="A63" s="1"/>
      <c r="B63" s="1"/>
      <c r="C63" s="54" t="s">
        <v>6</v>
      </c>
      <c r="D63" s="263">
        <v>0.36431999999999998</v>
      </c>
      <c r="E63" s="263">
        <v>5.6800000000000002E-3</v>
      </c>
      <c r="F63" s="148" t="str">
        <f t="shared" si="2"/>
        <v/>
      </c>
      <c r="G63" s="107"/>
      <c r="H63" s="263">
        <v>0.1452</v>
      </c>
      <c r="I63" s="263">
        <v>1.6000000000000001E-3</v>
      </c>
      <c r="J63" s="148" t="str">
        <f t="shared" si="3"/>
        <v/>
      </c>
      <c r="L63" s="202"/>
      <c r="M63" s="203"/>
      <c r="N63"/>
      <c r="O63"/>
      <c r="P63"/>
      <c r="Q63"/>
      <c r="R63"/>
      <c r="S63"/>
      <c r="T63"/>
    </row>
    <row r="64" spans="1:20" s="5" customFormat="1" ht="15" x14ac:dyDescent="0.25">
      <c r="A64" s="1"/>
      <c r="B64" s="1"/>
      <c r="C64" s="54" t="s">
        <v>7</v>
      </c>
      <c r="D64" s="263">
        <v>393.14981999999998</v>
      </c>
      <c r="E64" s="263">
        <v>406.41251999999997</v>
      </c>
      <c r="F64" s="148">
        <f t="shared" si="2"/>
        <v>3.3734467944052465E-2</v>
      </c>
      <c r="G64" s="105"/>
      <c r="H64" s="263">
        <v>121.9958</v>
      </c>
      <c r="I64" s="263">
        <v>141.63159999999999</v>
      </c>
      <c r="J64" s="148">
        <f t="shared" si="3"/>
        <v>0.16095472139204783</v>
      </c>
      <c r="L64" s="202"/>
      <c r="M64" s="203"/>
      <c r="N64"/>
      <c r="O64"/>
      <c r="P64"/>
      <c r="Q64"/>
      <c r="R64"/>
      <c r="S64"/>
      <c r="T64"/>
    </row>
    <row r="65" spans="1:20" s="6" customFormat="1" ht="22.5" customHeight="1" x14ac:dyDescent="0.25">
      <c r="A65" s="3"/>
      <c r="B65" s="3"/>
      <c r="C65" s="71" t="s">
        <v>9</v>
      </c>
      <c r="D65" s="263">
        <v>208.44279</v>
      </c>
      <c r="E65" s="263">
        <v>331.29282999999998</v>
      </c>
      <c r="F65" s="148">
        <f t="shared" si="2"/>
        <v>0.58937054143249556</v>
      </c>
      <c r="G65" s="105"/>
      <c r="H65" s="263">
        <v>102.0573</v>
      </c>
      <c r="I65" s="263">
        <v>197.03519999999989</v>
      </c>
      <c r="J65" s="148">
        <f t="shared" si="3"/>
        <v>0.93063308553136226</v>
      </c>
      <c r="L65" s="202"/>
      <c r="M65" s="203"/>
      <c r="N65" s="155"/>
      <c r="O65" s="155"/>
      <c r="P65" s="155"/>
      <c r="Q65" s="155"/>
      <c r="R65" s="155"/>
      <c r="S65" s="155"/>
      <c r="T65" s="155"/>
    </row>
    <row r="66" spans="1:20" s="5" customFormat="1" ht="15" x14ac:dyDescent="0.25">
      <c r="A66" s="1"/>
      <c r="B66" s="1"/>
      <c r="C66" s="261" t="s">
        <v>31</v>
      </c>
      <c r="D66" s="263">
        <v>1.3025599999999999</v>
      </c>
      <c r="E66" s="263">
        <v>5.6684400000000004</v>
      </c>
      <c r="F66" s="148">
        <f t="shared" si="2"/>
        <v>3.3517688244687389</v>
      </c>
      <c r="G66" s="107"/>
      <c r="H66" s="263">
        <v>0.71879999999999999</v>
      </c>
      <c r="I66" s="263">
        <v>4.3517000000000001</v>
      </c>
      <c r="J66" s="148" t="str">
        <f t="shared" si="3"/>
        <v/>
      </c>
      <c r="L66" s="202"/>
      <c r="M66" s="203"/>
      <c r="N66"/>
      <c r="O66"/>
      <c r="P66"/>
      <c r="Q66"/>
      <c r="R66"/>
      <c r="S66"/>
      <c r="T66"/>
    </row>
    <row r="67" spans="1:20" s="5" customFormat="1" ht="15" x14ac:dyDescent="0.25">
      <c r="A67" s="1"/>
      <c r="B67" s="1"/>
      <c r="C67" s="54" t="s">
        <v>6</v>
      </c>
      <c r="D67" s="263">
        <v>0.19295000000000001</v>
      </c>
      <c r="E67" s="263">
        <v>0</v>
      </c>
      <c r="F67" s="148" t="str">
        <f t="shared" si="2"/>
        <v/>
      </c>
      <c r="G67" s="107"/>
      <c r="H67" s="263">
        <v>8.5000000000000006E-2</v>
      </c>
      <c r="I67" s="263">
        <v>0</v>
      </c>
      <c r="J67" s="148" t="str">
        <f t="shared" si="3"/>
        <v/>
      </c>
      <c r="L67" s="202"/>
      <c r="M67" s="203"/>
      <c r="N67"/>
      <c r="O67"/>
      <c r="P67"/>
      <c r="Q67"/>
      <c r="R67"/>
      <c r="S67"/>
      <c r="T67"/>
    </row>
    <row r="68" spans="1:20" s="5" customFormat="1" ht="15" x14ac:dyDescent="0.25">
      <c r="A68" s="1"/>
      <c r="B68" s="1"/>
      <c r="C68" s="54" t="s">
        <v>7</v>
      </c>
      <c r="D68" s="263">
        <v>206.94728000000001</v>
      </c>
      <c r="E68" s="263">
        <v>325.62439000000001</v>
      </c>
      <c r="F68" s="148">
        <f t="shared" si="2"/>
        <v>0.5734654255905175</v>
      </c>
      <c r="G68" s="105"/>
      <c r="H68" s="263">
        <v>101.2535</v>
      </c>
      <c r="I68" s="263">
        <v>192.6834999999999</v>
      </c>
      <c r="J68" s="148">
        <f t="shared" si="3"/>
        <v>0.90298113151644033</v>
      </c>
      <c r="L68" s="202"/>
      <c r="M68" s="203"/>
      <c r="N68"/>
      <c r="O68"/>
      <c r="P68"/>
      <c r="Q68"/>
      <c r="R68"/>
      <c r="S68"/>
      <c r="T68"/>
    </row>
    <row r="69" spans="1:20" s="6" customFormat="1" ht="22.5" customHeight="1" x14ac:dyDescent="0.25">
      <c r="A69" s="3"/>
      <c r="B69" s="3"/>
      <c r="C69" s="1" t="s">
        <v>10</v>
      </c>
      <c r="D69" s="263">
        <v>392.85898000000003</v>
      </c>
      <c r="E69" s="263">
        <v>170.34217745170622</v>
      </c>
      <c r="F69" s="148">
        <f t="shared" si="2"/>
        <v>-0.56640375777662966</v>
      </c>
      <c r="G69" s="105"/>
      <c r="H69" s="263">
        <v>158.0179</v>
      </c>
      <c r="I69" s="263">
        <v>136.69209999999998</v>
      </c>
      <c r="J69" s="148">
        <f t="shared" si="3"/>
        <v>-0.13495812816142991</v>
      </c>
      <c r="L69" s="202"/>
      <c r="M69" s="203"/>
      <c r="N69" s="155"/>
      <c r="O69" s="155"/>
      <c r="P69" s="155"/>
      <c r="Q69" s="155"/>
      <c r="R69" s="155"/>
      <c r="S69" s="155"/>
      <c r="T69" s="155"/>
    </row>
    <row r="70" spans="1:20" ht="15" x14ac:dyDescent="0.25">
      <c r="C70" s="54" t="s">
        <v>31</v>
      </c>
      <c r="D70" s="263">
        <v>332.45368000000002</v>
      </c>
      <c r="E70" s="263">
        <v>66.847350000000006</v>
      </c>
      <c r="F70" s="148">
        <f t="shared" si="2"/>
        <v>-0.79892732725954485</v>
      </c>
      <c r="G70" s="105"/>
      <c r="H70" s="263">
        <v>111.99720000000001</v>
      </c>
      <c r="I70" s="263">
        <v>18.876300000000001</v>
      </c>
      <c r="J70" s="148">
        <f t="shared" si="3"/>
        <v>-0.83145739357769655</v>
      </c>
      <c r="L70" s="202"/>
      <c r="M70" s="203"/>
      <c r="N70"/>
      <c r="O70"/>
      <c r="P70"/>
      <c r="Q70"/>
      <c r="R70"/>
      <c r="S70"/>
      <c r="T70"/>
    </row>
    <row r="71" spans="1:20" ht="15" x14ac:dyDescent="0.25">
      <c r="C71" s="54" t="s">
        <v>6</v>
      </c>
      <c r="D71" s="263">
        <v>0</v>
      </c>
      <c r="E71" s="263">
        <v>0</v>
      </c>
      <c r="F71" s="148" t="str">
        <f t="shared" si="2"/>
        <v/>
      </c>
      <c r="G71" s="107"/>
      <c r="H71" s="263">
        <v>0</v>
      </c>
      <c r="I71" s="263">
        <v>0</v>
      </c>
      <c r="J71" s="148" t="str">
        <f t="shared" si="3"/>
        <v/>
      </c>
      <c r="L71" s="202"/>
      <c r="M71" s="203"/>
      <c r="N71"/>
      <c r="O71"/>
      <c r="P71"/>
      <c r="Q71"/>
      <c r="R71"/>
      <c r="S71"/>
      <c r="T71"/>
    </row>
    <row r="72" spans="1:20" ht="15" x14ac:dyDescent="0.25">
      <c r="C72" s="54" t="s">
        <v>7</v>
      </c>
      <c r="D72" s="263">
        <v>60.405299999999997</v>
      </c>
      <c r="E72" s="263">
        <v>103.4948274517062</v>
      </c>
      <c r="F72" s="148">
        <f>IF(D72&lt;1,"",IFERROR((E72-D72)/D72,""))</f>
        <v>0.71334017795965265</v>
      </c>
      <c r="G72" s="105"/>
      <c r="H72" s="263">
        <v>46.020699999999998</v>
      </c>
      <c r="I72" s="263">
        <v>117.8158</v>
      </c>
      <c r="J72" s="148">
        <f t="shared" si="3"/>
        <v>1.5600610160210513</v>
      </c>
      <c r="L72" s="202"/>
      <c r="M72" s="203"/>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8"/>
      <c r="C76" s="17" t="s">
        <v>176</v>
      </c>
      <c r="D76" s="5"/>
      <c r="E76" s="5"/>
      <c r="F76" s="5"/>
      <c r="G76" s="5"/>
      <c r="H76" s="5"/>
      <c r="I76" s="5"/>
      <c r="J76" s="5"/>
      <c r="N76"/>
      <c r="O76"/>
      <c r="P76"/>
      <c r="Q76"/>
      <c r="R76"/>
      <c r="S76"/>
      <c r="T76"/>
    </row>
    <row r="77" spans="1:20" ht="15" x14ac:dyDescent="0.25">
      <c r="B77" s="16"/>
      <c r="C77" s="273" t="s">
        <v>126</v>
      </c>
      <c r="D77" s="273"/>
      <c r="E77" s="273"/>
      <c r="F77" s="273"/>
      <c r="G77" s="273"/>
      <c r="H77" s="273"/>
      <c r="I77" s="273"/>
      <c r="J77" s="273"/>
      <c r="N77"/>
      <c r="O77"/>
      <c r="P77"/>
      <c r="Q77"/>
      <c r="R77"/>
      <c r="S77"/>
      <c r="T77"/>
    </row>
    <row r="78" spans="1:20" ht="21.75" customHeight="1" x14ac:dyDescent="0.25">
      <c r="B78" s="16"/>
      <c r="C78" s="273"/>
      <c r="D78" s="273"/>
      <c r="E78" s="273"/>
      <c r="F78" s="273"/>
      <c r="G78" s="273"/>
      <c r="H78" s="273"/>
      <c r="I78" s="273"/>
      <c r="J78" s="273"/>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workbookViewId="0">
      <selection activeCell="K16" sqref="K16"/>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138</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71">
        <v>44774</v>
      </c>
      <c r="D4" s="271"/>
      <c r="E4" s="271"/>
      <c r="F4" s="271"/>
      <c r="G4" s="272"/>
      <c r="H4" s="271"/>
      <c r="I4" s="271"/>
      <c r="J4" s="271"/>
      <c r="K4" s="1"/>
    </row>
    <row r="5" spans="1:14" x14ac:dyDescent="0.25">
      <c r="A5" s="1"/>
      <c r="B5" s="58"/>
      <c r="C5" s="58"/>
      <c r="D5" s="59" t="s">
        <v>4</v>
      </c>
      <c r="E5" s="60"/>
      <c r="F5" s="60"/>
      <c r="G5" s="67"/>
      <c r="H5" s="59" t="s">
        <v>125</v>
      </c>
      <c r="I5" s="60"/>
      <c r="J5" s="60"/>
      <c r="K5" s="5"/>
    </row>
    <row r="6" spans="1:14" x14ac:dyDescent="0.25">
      <c r="A6" s="1"/>
      <c r="B6" s="61"/>
      <c r="C6" s="61"/>
      <c r="D6" s="61">
        <v>2021</v>
      </c>
      <c r="E6" s="61">
        <v>2022</v>
      </c>
      <c r="F6" s="62" t="s">
        <v>178</v>
      </c>
      <c r="G6" s="61"/>
      <c r="H6" s="63">
        <v>2021</v>
      </c>
      <c r="I6" s="61">
        <v>2022</v>
      </c>
      <c r="J6" s="62" t="s">
        <v>178</v>
      </c>
      <c r="K6" s="5"/>
    </row>
    <row r="7" spans="1:14" x14ac:dyDescent="0.25">
      <c r="A7" s="1"/>
      <c r="B7" s="50"/>
      <c r="C7" s="50"/>
      <c r="D7" s="51"/>
      <c r="E7" s="51"/>
      <c r="F7" s="51"/>
      <c r="G7" s="51"/>
      <c r="H7" s="156"/>
      <c r="I7" s="156"/>
      <c r="J7" s="51"/>
      <c r="K7" s="5"/>
    </row>
    <row r="8" spans="1:14" ht="16.5" customHeight="1" x14ac:dyDescent="0.25">
      <c r="A8" s="1"/>
      <c r="B8" s="57" t="s">
        <v>11</v>
      </c>
      <c r="C8" s="50"/>
      <c r="D8" s="212">
        <v>75942.645112686703</v>
      </c>
      <c r="E8" s="212">
        <v>69351.748530609839</v>
      </c>
      <c r="F8" s="213">
        <f t="shared" ref="F8:F39" si="0">IF(D8&lt;1,"",IFERROR((E8-D8)/D8,""))</f>
        <v>-8.6787819574851932E-2</v>
      </c>
      <c r="G8" s="120"/>
      <c r="H8" s="212">
        <v>39225.928599999999</v>
      </c>
      <c r="I8" s="212">
        <v>39193.317099999993</v>
      </c>
      <c r="J8" s="149">
        <f>IF(H8&lt;1,"",IFERROR((I8-H8)/H8,""))</f>
        <v>-8.3137611176925324E-4</v>
      </c>
      <c r="K8" s="24"/>
      <c r="M8" s="118"/>
      <c r="N8" s="118"/>
    </row>
    <row r="9" spans="1:14" ht="23.25" customHeight="1" x14ac:dyDescent="0.25">
      <c r="A9" s="1"/>
      <c r="B9" s="50"/>
      <c r="C9" s="55" t="s">
        <v>12</v>
      </c>
      <c r="D9" s="150">
        <v>16183.56151</v>
      </c>
      <c r="E9" s="151">
        <v>12616.003119999999</v>
      </c>
      <c r="F9" s="148">
        <f t="shared" si="0"/>
        <v>-0.22044334232582655</v>
      </c>
      <c r="G9" s="119"/>
      <c r="H9" s="229">
        <v>3774.0327000000002</v>
      </c>
      <c r="I9" s="229">
        <v>3091.1911999999998</v>
      </c>
      <c r="J9" s="148">
        <f t="shared" ref="J9:J72" si="1">IF(H9&lt;1,"",IFERROR((I9-H9)/H9,""))</f>
        <v>-0.18093152716986274</v>
      </c>
      <c r="K9" s="24"/>
      <c r="M9" s="118"/>
      <c r="N9" s="118"/>
    </row>
    <row r="10" spans="1:14" x14ac:dyDescent="0.25">
      <c r="A10" s="1"/>
      <c r="B10" s="50"/>
      <c r="C10" s="53" t="s">
        <v>31</v>
      </c>
      <c r="D10" s="150">
        <v>3689.5578699999996</v>
      </c>
      <c r="E10" s="151">
        <v>3339.8233600000003</v>
      </c>
      <c r="F10" s="148">
        <f t="shared" si="0"/>
        <v>-9.4790357631658273E-2</v>
      </c>
      <c r="G10" s="119"/>
      <c r="H10" s="229">
        <v>401.53289999999998</v>
      </c>
      <c r="I10" s="229">
        <v>442.56040000000002</v>
      </c>
      <c r="J10" s="148">
        <f t="shared" si="1"/>
        <v>0.10217718149621123</v>
      </c>
      <c r="K10" s="24"/>
      <c r="M10" s="117"/>
      <c r="N10" s="117"/>
    </row>
    <row r="11" spans="1:14" x14ac:dyDescent="0.25">
      <c r="A11" s="1"/>
      <c r="B11" s="50"/>
      <c r="C11" s="54" t="s">
        <v>6</v>
      </c>
      <c r="D11" s="150">
        <v>555.60093000000018</v>
      </c>
      <c r="E11" s="151">
        <v>364.24303000000009</v>
      </c>
      <c r="F11" s="148">
        <f t="shared" si="0"/>
        <v>-0.34441609016025232</v>
      </c>
      <c r="G11" s="119"/>
      <c r="H11" s="229">
        <v>519.79590000000007</v>
      </c>
      <c r="I11" s="229">
        <v>472.62079999999997</v>
      </c>
      <c r="J11" s="148">
        <f t="shared" si="1"/>
        <v>-9.0756968263889903E-2</v>
      </c>
      <c r="K11" s="24"/>
      <c r="M11" s="117"/>
      <c r="N11" s="117"/>
    </row>
    <row r="12" spans="1:14" x14ac:dyDescent="0.25">
      <c r="A12" s="1"/>
      <c r="B12" s="50"/>
      <c r="C12" s="54" t="s">
        <v>7</v>
      </c>
      <c r="D12" s="150">
        <v>11938.402710000004</v>
      </c>
      <c r="E12" s="151">
        <v>8911.9367299999994</v>
      </c>
      <c r="F12" s="148">
        <f t="shared" si="0"/>
        <v>-0.25350677586583137</v>
      </c>
      <c r="G12" s="119"/>
      <c r="H12" s="229">
        <v>2852.7039</v>
      </c>
      <c r="I12" s="229">
        <v>2176.0100000000002</v>
      </c>
      <c r="J12" s="148">
        <f t="shared" si="1"/>
        <v>-0.23721140494111562</v>
      </c>
      <c r="K12" s="24"/>
      <c r="M12" s="104"/>
      <c r="N12" s="104"/>
    </row>
    <row r="13" spans="1:14" ht="27" customHeight="1" x14ac:dyDescent="0.25">
      <c r="A13" s="1"/>
      <c r="B13" s="50"/>
      <c r="C13" s="71" t="s">
        <v>9</v>
      </c>
      <c r="D13" s="150">
        <v>6790.9905200000003</v>
      </c>
      <c r="E13" s="151">
        <v>4325.1648800000003</v>
      </c>
      <c r="F13" s="148">
        <f t="shared" si="0"/>
        <v>-0.36310250069381628</v>
      </c>
      <c r="G13" s="119"/>
      <c r="H13" s="229">
        <v>1737.3824</v>
      </c>
      <c r="I13" s="229">
        <v>1503.6037999999999</v>
      </c>
      <c r="J13" s="148">
        <f t="shared" si="1"/>
        <v>-0.134557941878541</v>
      </c>
      <c r="K13" s="24"/>
      <c r="M13" s="104"/>
      <c r="N13" s="104"/>
    </row>
    <row r="14" spans="1:14" x14ac:dyDescent="0.25">
      <c r="A14" s="1"/>
      <c r="B14" s="50"/>
      <c r="C14" s="54" t="s">
        <v>32</v>
      </c>
      <c r="D14" s="263">
        <v>570.54679999999996</v>
      </c>
      <c r="E14" s="264">
        <v>488.96410999999995</v>
      </c>
      <c r="F14" s="148">
        <f t="shared" si="0"/>
        <v>-0.14299035591821743</v>
      </c>
      <c r="G14" s="119"/>
      <c r="H14" s="229">
        <v>135.2936</v>
      </c>
      <c r="I14" s="229">
        <v>118.60289999999999</v>
      </c>
      <c r="J14" s="148">
        <f t="shared" si="1"/>
        <v>-0.12336651548927671</v>
      </c>
      <c r="K14" s="24"/>
      <c r="M14" s="104"/>
      <c r="N14" s="104"/>
    </row>
    <row r="15" spans="1:14" x14ac:dyDescent="0.25">
      <c r="A15" s="1"/>
      <c r="B15" s="50"/>
      <c r="C15" s="54" t="s">
        <v>6</v>
      </c>
      <c r="D15" s="150">
        <v>101.00966999999999</v>
      </c>
      <c r="E15" s="151">
        <v>85.339569999999995</v>
      </c>
      <c r="F15" s="148">
        <f t="shared" si="0"/>
        <v>-0.15513465195955983</v>
      </c>
      <c r="G15" s="120"/>
      <c r="H15" s="229">
        <v>312.48660000000001</v>
      </c>
      <c r="I15" s="229">
        <v>233.45849999999999</v>
      </c>
      <c r="J15" s="148">
        <f t="shared" si="1"/>
        <v>-0.25290076438477688</v>
      </c>
      <c r="K15" s="24"/>
      <c r="M15" s="117"/>
      <c r="N15" s="117"/>
    </row>
    <row r="16" spans="1:14" x14ac:dyDescent="0.25">
      <c r="A16" s="1"/>
      <c r="B16" s="50"/>
      <c r="C16" s="54" t="s">
        <v>7</v>
      </c>
      <c r="D16" s="150">
        <v>6119.4340500000008</v>
      </c>
      <c r="E16" s="151">
        <v>3750.8611999999998</v>
      </c>
      <c r="F16" s="148">
        <f t="shared" si="0"/>
        <v>-0.38705750084846502</v>
      </c>
      <c r="G16" s="119"/>
      <c r="H16" s="229">
        <v>1289.6022</v>
      </c>
      <c r="I16" s="229">
        <v>1151.5423999999998</v>
      </c>
      <c r="J16" s="148">
        <f t="shared" si="1"/>
        <v>-0.10705611389310613</v>
      </c>
      <c r="K16" s="24"/>
      <c r="M16" s="104"/>
      <c r="N16" s="104"/>
    </row>
    <row r="17" spans="1:14" ht="24" customHeight="1" x14ac:dyDescent="0.25">
      <c r="A17" s="1"/>
      <c r="B17" s="50"/>
      <c r="C17" s="1" t="s">
        <v>10</v>
      </c>
      <c r="D17" s="150">
        <v>52968.09308268669</v>
      </c>
      <c r="E17" s="151">
        <v>52410.580530609848</v>
      </c>
      <c r="F17" s="148">
        <f t="shared" si="0"/>
        <v>-1.0525441253973929E-2</v>
      </c>
      <c r="G17" s="119"/>
      <c r="H17" s="229">
        <v>33714.513500000001</v>
      </c>
      <c r="I17" s="229">
        <v>34598.522099999995</v>
      </c>
      <c r="J17" s="148">
        <f t="shared" si="1"/>
        <v>2.6220416913327067E-2</v>
      </c>
      <c r="K17" s="24"/>
      <c r="M17" s="104"/>
      <c r="N17" s="104"/>
    </row>
    <row r="18" spans="1:14" x14ac:dyDescent="0.25">
      <c r="A18" s="1"/>
      <c r="B18" s="50"/>
      <c r="C18" s="54" t="s">
        <v>31</v>
      </c>
      <c r="D18" s="150">
        <v>24920.688312686692</v>
      </c>
      <c r="E18" s="151">
        <v>20317.758810740397</v>
      </c>
      <c r="F18" s="148">
        <f t="shared" si="0"/>
        <v>-0.18470314480049987</v>
      </c>
      <c r="G18" s="119"/>
      <c r="H18" s="229">
        <v>10975.976699999999</v>
      </c>
      <c r="I18" s="229">
        <v>9585.3715000000011</v>
      </c>
      <c r="J18" s="148">
        <f t="shared" si="1"/>
        <v>-0.1266953491255132</v>
      </c>
      <c r="K18" s="24"/>
      <c r="M18" s="104"/>
      <c r="N18" s="104"/>
    </row>
    <row r="19" spans="1:14" x14ac:dyDescent="0.25">
      <c r="A19" s="1"/>
      <c r="B19" s="50"/>
      <c r="C19" s="54" t="s">
        <v>6</v>
      </c>
      <c r="D19" s="150">
        <v>7201.2121000000006</v>
      </c>
      <c r="E19" s="151">
        <v>9858.9112341805703</v>
      </c>
      <c r="F19" s="148">
        <f t="shared" si="0"/>
        <v>0.36906274905867159</v>
      </c>
      <c r="G19" s="119"/>
      <c r="H19" s="229">
        <v>12472.896000000001</v>
      </c>
      <c r="I19" s="229">
        <v>15864.9107</v>
      </c>
      <c r="J19" s="148">
        <f t="shared" si="1"/>
        <v>0.271950852472433</v>
      </c>
      <c r="K19" s="24"/>
      <c r="M19" s="117"/>
      <c r="N19" s="117"/>
    </row>
    <row r="20" spans="1:14" x14ac:dyDescent="0.25">
      <c r="A20" s="1"/>
      <c r="B20" s="50"/>
      <c r="C20" s="54" t="s">
        <v>7</v>
      </c>
      <c r="D20" s="150">
        <v>20846.192669999997</v>
      </c>
      <c r="E20" s="151">
        <v>22233.910485688884</v>
      </c>
      <c r="F20" s="148">
        <f t="shared" si="0"/>
        <v>6.6569365334801345E-2</v>
      </c>
      <c r="G20" s="119"/>
      <c r="H20" s="229">
        <v>10265.640800000001</v>
      </c>
      <c r="I20" s="229">
        <v>9148.2398999999987</v>
      </c>
      <c r="J20" s="148">
        <f t="shared" si="1"/>
        <v>-0.10884862638092717</v>
      </c>
      <c r="K20" s="24"/>
      <c r="M20" s="104"/>
      <c r="N20" s="104"/>
    </row>
    <row r="21" spans="1:14" x14ac:dyDescent="0.25">
      <c r="A21" s="1"/>
      <c r="B21" s="52" t="s">
        <v>8</v>
      </c>
      <c r="C21" s="55"/>
      <c r="D21" s="152">
        <v>32886.45150042844</v>
      </c>
      <c r="E21" s="152">
        <v>25360.881669917824</v>
      </c>
      <c r="F21" s="149">
        <f t="shared" si="0"/>
        <v>-0.22883496051292046</v>
      </c>
      <c r="G21" s="122"/>
      <c r="H21" s="230">
        <v>12690.099</v>
      </c>
      <c r="I21" s="230">
        <v>10163.664799999999</v>
      </c>
      <c r="J21" s="149">
        <f t="shared" si="1"/>
        <v>-0.19908703627922852</v>
      </c>
      <c r="K21" s="24"/>
      <c r="M21" s="104"/>
      <c r="N21" s="104"/>
    </row>
    <row r="22" spans="1:14" ht="26.25" customHeight="1" x14ac:dyDescent="0.25">
      <c r="A22" s="1"/>
      <c r="B22" s="55"/>
      <c r="C22" s="55" t="s">
        <v>12</v>
      </c>
      <c r="D22" s="150">
        <v>7169.2629399999996</v>
      </c>
      <c r="E22" s="150">
        <v>7181.6187500000005</v>
      </c>
      <c r="F22" s="148">
        <f t="shared" si="0"/>
        <v>1.7234421590346816E-3</v>
      </c>
      <c r="G22" s="123"/>
      <c r="H22" s="150">
        <v>1915.7483999999999</v>
      </c>
      <c r="I22" s="150">
        <v>1581.2865000000002</v>
      </c>
      <c r="J22" s="148">
        <f t="shared" si="1"/>
        <v>-0.17458550402547632</v>
      </c>
      <c r="K22" s="24"/>
      <c r="M22" s="263"/>
      <c r="N22" s="104"/>
    </row>
    <row r="23" spans="1:14" x14ac:dyDescent="0.25">
      <c r="A23" s="1"/>
      <c r="B23" s="55"/>
      <c r="C23" s="53" t="s">
        <v>31</v>
      </c>
      <c r="D23" s="263">
        <v>2000.8814199999999</v>
      </c>
      <c r="E23" s="263">
        <v>2223.8171900000002</v>
      </c>
      <c r="F23" s="148">
        <f t="shared" si="0"/>
        <v>0.11141878162874853</v>
      </c>
      <c r="G23" s="119"/>
      <c r="H23" s="263">
        <v>316.3879</v>
      </c>
      <c r="I23" s="263">
        <v>352.00810000000001</v>
      </c>
      <c r="J23" s="148">
        <f t="shared" si="1"/>
        <v>0.11258395153544118</v>
      </c>
      <c r="K23" s="24"/>
      <c r="M23" s="263"/>
      <c r="N23" s="117"/>
    </row>
    <row r="24" spans="1:14" x14ac:dyDescent="0.25">
      <c r="A24" s="1"/>
      <c r="B24" s="1"/>
      <c r="C24" s="54" t="s">
        <v>6</v>
      </c>
      <c r="D24" s="263">
        <v>93.498010000000022</v>
      </c>
      <c r="E24" s="263">
        <v>78.482340000000008</v>
      </c>
      <c r="F24" s="148">
        <f t="shared" si="0"/>
        <v>-0.16059881916203361</v>
      </c>
      <c r="G24" s="123"/>
      <c r="H24" s="263">
        <v>63.896900000000002</v>
      </c>
      <c r="I24" s="263">
        <v>25.9162</v>
      </c>
      <c r="J24" s="148">
        <f t="shared" si="1"/>
        <v>-0.59440598839693315</v>
      </c>
      <c r="K24" s="24"/>
      <c r="M24" s="117"/>
      <c r="N24" s="117"/>
    </row>
    <row r="25" spans="1:14" x14ac:dyDescent="0.25">
      <c r="A25" s="1"/>
      <c r="B25" s="1"/>
      <c r="C25" s="54" t="s">
        <v>7</v>
      </c>
      <c r="D25" s="263">
        <v>5074.8835099999997</v>
      </c>
      <c r="E25" s="263">
        <v>4879.3192200000003</v>
      </c>
      <c r="F25" s="148">
        <f t="shared" si="0"/>
        <v>-3.8535720005127637E-2</v>
      </c>
      <c r="G25" s="123"/>
      <c r="H25" s="263">
        <v>1535.4636</v>
      </c>
      <c r="I25" s="263">
        <v>1203.3622</v>
      </c>
      <c r="J25" s="148">
        <f t="shared" si="1"/>
        <v>-0.21628738056701571</v>
      </c>
      <c r="K25" s="24"/>
      <c r="M25" s="104"/>
      <c r="N25" s="104"/>
    </row>
    <row r="26" spans="1:14" ht="25.5" customHeight="1" x14ac:dyDescent="0.25">
      <c r="A26" s="1"/>
      <c r="B26" s="1"/>
      <c r="C26" s="71" t="s">
        <v>9</v>
      </c>
      <c r="D26" s="150">
        <v>4135.6118800000004</v>
      </c>
      <c r="E26" s="150">
        <v>2504.7621600000002</v>
      </c>
      <c r="F26" s="148">
        <f t="shared" si="0"/>
        <v>-0.39434303008143984</v>
      </c>
      <c r="G26" s="123"/>
      <c r="H26" s="150">
        <v>1086.2959000000001</v>
      </c>
      <c r="I26" s="150">
        <v>956.82999999999993</v>
      </c>
      <c r="J26" s="148">
        <f t="shared" si="1"/>
        <v>-0.11918106291296887</v>
      </c>
      <c r="K26" s="24"/>
      <c r="M26" s="104"/>
      <c r="N26" s="104"/>
    </row>
    <row r="27" spans="1:14" x14ac:dyDescent="0.25">
      <c r="A27" s="1"/>
      <c r="B27" s="1"/>
      <c r="C27" s="265" t="s">
        <v>31</v>
      </c>
      <c r="D27" s="263">
        <v>467.43902000000003</v>
      </c>
      <c r="E27" s="263">
        <v>373.92054999999999</v>
      </c>
      <c r="F27" s="148">
        <f t="shared" si="0"/>
        <v>-0.20006560427924916</v>
      </c>
      <c r="G27" s="123"/>
      <c r="H27" s="263">
        <v>132.64490000000001</v>
      </c>
      <c r="I27" s="263">
        <v>111.1386</v>
      </c>
      <c r="J27" s="148">
        <f t="shared" si="1"/>
        <v>-0.16213439039118738</v>
      </c>
      <c r="K27" s="24"/>
      <c r="M27" s="117"/>
      <c r="N27" s="117"/>
    </row>
    <row r="28" spans="1:14" x14ac:dyDescent="0.25">
      <c r="A28" s="1"/>
      <c r="B28" s="1"/>
      <c r="C28" s="54" t="s">
        <v>6</v>
      </c>
      <c r="D28" s="263">
        <v>98.107379999999992</v>
      </c>
      <c r="E28" s="263">
        <v>84.925569999999993</v>
      </c>
      <c r="F28" s="148">
        <f t="shared" si="0"/>
        <v>-0.13436104399077828</v>
      </c>
      <c r="G28" s="124"/>
      <c r="H28" s="263">
        <v>309.81560000000002</v>
      </c>
      <c r="I28" s="263">
        <v>233.0445</v>
      </c>
      <c r="J28" s="148">
        <f t="shared" si="1"/>
        <v>-0.24779610839480004</v>
      </c>
      <c r="K28" s="24"/>
      <c r="M28" s="104"/>
      <c r="N28" s="104"/>
    </row>
    <row r="29" spans="1:14" x14ac:dyDescent="0.25">
      <c r="A29" s="1"/>
      <c r="B29" s="1"/>
      <c r="C29" s="54" t="s">
        <v>7</v>
      </c>
      <c r="D29" s="263">
        <v>3570.0654800000002</v>
      </c>
      <c r="E29" s="263">
        <v>2045.9160400000001</v>
      </c>
      <c r="F29" s="148">
        <f t="shared" si="0"/>
        <v>-0.42692478570449077</v>
      </c>
      <c r="G29" s="123"/>
      <c r="H29" s="263">
        <v>643.83540000000005</v>
      </c>
      <c r="I29" s="263">
        <v>612.64689999999996</v>
      </c>
      <c r="J29" s="148">
        <f t="shared" si="1"/>
        <v>-4.8441729050623945E-2</v>
      </c>
      <c r="K29" s="24"/>
      <c r="M29" s="104"/>
      <c r="N29" s="104"/>
    </row>
    <row r="30" spans="1:14" ht="25.5" customHeight="1" x14ac:dyDescent="0.25">
      <c r="A30" s="1"/>
      <c r="B30" s="1"/>
      <c r="C30" s="1" t="s">
        <v>10</v>
      </c>
      <c r="D30" s="150">
        <v>21581.576680428439</v>
      </c>
      <c r="E30" s="150">
        <v>15674.500759917824</v>
      </c>
      <c r="F30" s="148">
        <f t="shared" si="0"/>
        <v>-0.27370919224208168</v>
      </c>
      <c r="G30" s="123"/>
      <c r="H30" s="150">
        <v>9688.0547000000006</v>
      </c>
      <c r="I30" s="150">
        <v>7625.5482999999995</v>
      </c>
      <c r="J30" s="148">
        <f t="shared" si="1"/>
        <v>-0.21289169641042602</v>
      </c>
      <c r="K30" s="24"/>
      <c r="M30" s="117"/>
      <c r="N30" s="117"/>
    </row>
    <row r="31" spans="1:14" x14ac:dyDescent="0.25">
      <c r="A31" s="1"/>
      <c r="B31" s="1"/>
      <c r="C31" s="54" t="s">
        <v>31</v>
      </c>
      <c r="D31" s="263">
        <v>12701.72000042844</v>
      </c>
      <c r="E31" s="263">
        <v>7780.9407736466774</v>
      </c>
      <c r="F31" s="148">
        <f t="shared" si="0"/>
        <v>-0.38741046304089372</v>
      </c>
      <c r="G31" s="123"/>
      <c r="H31" s="263">
        <v>4150.7501000000002</v>
      </c>
      <c r="I31" s="263">
        <v>3016.8365999999992</v>
      </c>
      <c r="J31" s="148">
        <f t="shared" si="1"/>
        <v>-0.27318279170793758</v>
      </c>
      <c r="K31" s="24"/>
      <c r="M31" s="104"/>
      <c r="N31" s="104"/>
    </row>
    <row r="32" spans="1:14" x14ac:dyDescent="0.25">
      <c r="A32" s="1"/>
      <c r="B32" s="1"/>
      <c r="C32" s="54" t="s">
        <v>6</v>
      </c>
      <c r="D32" s="263">
        <v>251.13315</v>
      </c>
      <c r="E32" s="263">
        <v>136.23455999999999</v>
      </c>
      <c r="F32" s="148">
        <f t="shared" si="0"/>
        <v>-0.45752060211883622</v>
      </c>
      <c r="G32" s="123"/>
      <c r="H32" s="263">
        <v>702.1087</v>
      </c>
      <c r="I32" s="263">
        <v>359.0258</v>
      </c>
      <c r="J32" s="148">
        <f t="shared" si="1"/>
        <v>-0.48864641614610388</v>
      </c>
      <c r="K32" s="24"/>
      <c r="M32" s="104"/>
      <c r="N32" s="104"/>
    </row>
    <row r="33" spans="1:14" x14ac:dyDescent="0.25">
      <c r="A33" s="1"/>
      <c r="B33" s="1"/>
      <c r="C33" s="54" t="s">
        <v>7</v>
      </c>
      <c r="D33" s="263">
        <v>8628.7235299999993</v>
      </c>
      <c r="E33" s="263">
        <v>7757.3254262711471</v>
      </c>
      <c r="F33" s="148">
        <f t="shared" si="0"/>
        <v>-0.10098806627645564</v>
      </c>
      <c r="G33" s="123"/>
      <c r="H33" s="263">
        <v>4835.1959000000006</v>
      </c>
      <c r="I33" s="263">
        <v>4249.6859000000004</v>
      </c>
      <c r="J33" s="148">
        <f t="shared" si="1"/>
        <v>-0.12109333563920339</v>
      </c>
      <c r="K33" s="24"/>
      <c r="M33" s="104"/>
      <c r="N33" s="104"/>
    </row>
    <row r="34" spans="1:14" x14ac:dyDescent="0.25">
      <c r="A34" s="1"/>
      <c r="B34" s="52" t="s">
        <v>13</v>
      </c>
      <c r="C34" s="55"/>
      <c r="D34" s="152">
        <v>4672.8402699999997</v>
      </c>
      <c r="E34" s="152">
        <v>4921.2342041805696</v>
      </c>
      <c r="F34" s="149">
        <f t="shared" si="0"/>
        <v>5.3156949484295106E-2</v>
      </c>
      <c r="G34" s="122"/>
      <c r="H34" s="230">
        <v>4335.3756000000003</v>
      </c>
      <c r="I34" s="230">
        <v>3787.3427999999999</v>
      </c>
      <c r="J34" s="149">
        <f t="shared" si="1"/>
        <v>-0.12640953185232678</v>
      </c>
      <c r="K34" s="24"/>
      <c r="M34" s="117"/>
      <c r="N34" s="117"/>
    </row>
    <row r="35" spans="1:14" ht="27" customHeight="1" x14ac:dyDescent="0.25">
      <c r="A35" s="1"/>
      <c r="B35" s="55"/>
      <c r="C35" s="55" t="s">
        <v>12</v>
      </c>
      <c r="D35" s="150">
        <v>468.46999</v>
      </c>
      <c r="E35" s="150">
        <v>289.66116</v>
      </c>
      <c r="F35" s="148">
        <f t="shared" si="0"/>
        <v>-0.38168683974826223</v>
      </c>
      <c r="G35" s="123"/>
      <c r="H35" s="150">
        <v>218.36410000000001</v>
      </c>
      <c r="I35" s="150">
        <v>108.76060000000001</v>
      </c>
      <c r="J35" s="148">
        <f t="shared" si="1"/>
        <v>-0.50193003337086994</v>
      </c>
      <c r="K35" s="24"/>
      <c r="M35" s="117"/>
      <c r="N35" s="117"/>
    </row>
    <row r="36" spans="1:14" x14ac:dyDescent="0.25">
      <c r="A36" s="1"/>
      <c r="B36" s="55"/>
      <c r="C36" s="53" t="s">
        <v>31</v>
      </c>
      <c r="D36" s="263">
        <v>2.8682099999999999</v>
      </c>
      <c r="E36" s="263">
        <v>3.20031</v>
      </c>
      <c r="F36" s="148">
        <f t="shared" si="0"/>
        <v>0.11578650098842137</v>
      </c>
      <c r="G36" s="123"/>
      <c r="H36" s="263">
        <v>1.4923</v>
      </c>
      <c r="I36" s="263">
        <v>1.6911</v>
      </c>
      <c r="J36" s="148">
        <f t="shared" si="1"/>
        <v>0.13321718153186363</v>
      </c>
      <c r="K36" s="24"/>
      <c r="M36" s="104"/>
      <c r="N36" s="104"/>
    </row>
    <row r="37" spans="1:14" x14ac:dyDescent="0.25">
      <c r="A37" s="1"/>
      <c r="B37" s="1"/>
      <c r="C37" s="54" t="s">
        <v>6</v>
      </c>
      <c r="D37" s="263">
        <v>4.4219999999999997</v>
      </c>
      <c r="E37" s="263">
        <v>0</v>
      </c>
      <c r="F37" s="148">
        <f t="shared" si="0"/>
        <v>-1</v>
      </c>
      <c r="G37" s="123"/>
      <c r="H37" s="263">
        <v>14.404</v>
      </c>
      <c r="I37" s="263">
        <v>0</v>
      </c>
      <c r="J37" s="148">
        <f t="shared" si="1"/>
        <v>-1</v>
      </c>
      <c r="K37" s="24"/>
      <c r="M37" s="104"/>
      <c r="N37" s="104"/>
    </row>
    <row r="38" spans="1:14" x14ac:dyDescent="0.25">
      <c r="A38" s="1"/>
      <c r="B38" s="1"/>
      <c r="C38" s="54" t="s">
        <v>7</v>
      </c>
      <c r="D38" s="263">
        <v>461.17977999999999</v>
      </c>
      <c r="E38" s="263">
        <v>286.46084999999999</v>
      </c>
      <c r="F38" s="148">
        <f t="shared" si="0"/>
        <v>-0.37885210405365127</v>
      </c>
      <c r="G38" s="123"/>
      <c r="H38" s="263">
        <v>202.46780000000001</v>
      </c>
      <c r="I38" s="263">
        <v>107.06950000000001</v>
      </c>
      <c r="J38" s="148">
        <f t="shared" si="1"/>
        <v>-0.47117763911100924</v>
      </c>
      <c r="K38" s="24"/>
      <c r="M38" s="104"/>
      <c r="N38" s="104"/>
    </row>
    <row r="39" spans="1:14" ht="26.25" customHeight="1" x14ac:dyDescent="0.25">
      <c r="A39" s="1"/>
      <c r="B39" s="1"/>
      <c r="C39" s="71" t="s">
        <v>9</v>
      </c>
      <c r="D39" s="150">
        <v>183.09513000000001</v>
      </c>
      <c r="E39" s="150">
        <v>112.61927999999999</v>
      </c>
      <c r="F39" s="148">
        <f t="shared" si="0"/>
        <v>-0.38491384232884851</v>
      </c>
      <c r="G39" s="123"/>
      <c r="H39" s="150">
        <v>93.884500000000003</v>
      </c>
      <c r="I39" s="150">
        <v>40.294399999999996</v>
      </c>
      <c r="J39" s="148">
        <f t="shared" si="1"/>
        <v>-0.57080881295634534</v>
      </c>
      <c r="K39" s="24"/>
      <c r="M39" s="117"/>
      <c r="N39" s="117"/>
    </row>
    <row r="40" spans="1:14" x14ac:dyDescent="0.25">
      <c r="A40" s="1"/>
      <c r="B40" s="1"/>
      <c r="C40" s="265" t="s">
        <v>31</v>
      </c>
      <c r="D40" s="263">
        <v>0.80349999999999999</v>
      </c>
      <c r="E40" s="263">
        <v>3.5622099999999999</v>
      </c>
      <c r="F40" s="148" t="str">
        <f t="shared" ref="F40:F71" si="2">IF(D40&lt;1,"",IFERROR((E40-D40)/D40,""))</f>
        <v/>
      </c>
      <c r="G40" s="124"/>
      <c r="H40" s="263">
        <v>0.54120000000000001</v>
      </c>
      <c r="I40" s="263">
        <v>1.2929999999999999</v>
      </c>
      <c r="J40" s="148" t="str">
        <f t="shared" si="1"/>
        <v/>
      </c>
      <c r="K40" s="24"/>
      <c r="M40" s="104"/>
      <c r="N40" s="104"/>
    </row>
    <row r="41" spans="1:14" x14ac:dyDescent="0.25">
      <c r="A41" s="1"/>
      <c r="B41" s="1"/>
      <c r="C41" s="54" t="s">
        <v>6</v>
      </c>
      <c r="D41" s="263">
        <v>0</v>
      </c>
      <c r="E41" s="263">
        <v>0</v>
      </c>
      <c r="F41" s="148" t="str">
        <f t="shared" si="2"/>
        <v/>
      </c>
      <c r="G41" s="124"/>
      <c r="H41" s="263">
        <v>0</v>
      </c>
      <c r="I41" s="263">
        <v>0</v>
      </c>
      <c r="J41" s="148" t="str">
        <f t="shared" si="1"/>
        <v/>
      </c>
      <c r="K41" s="24"/>
      <c r="M41" s="104"/>
      <c r="N41" s="104"/>
    </row>
    <row r="42" spans="1:14" x14ac:dyDescent="0.25">
      <c r="A42" s="1"/>
      <c r="B42" s="1"/>
      <c r="C42" s="54" t="s">
        <v>7</v>
      </c>
      <c r="D42" s="263">
        <v>182.29163</v>
      </c>
      <c r="E42" s="263">
        <v>109.05707</v>
      </c>
      <c r="F42" s="148">
        <f t="shared" si="2"/>
        <v>-0.40174395280792652</v>
      </c>
      <c r="G42" s="123"/>
      <c r="H42" s="263">
        <v>93.343299999999999</v>
      </c>
      <c r="I42" s="263">
        <v>39.001399999999997</v>
      </c>
      <c r="J42" s="148">
        <f t="shared" si="1"/>
        <v>-0.58217247515354609</v>
      </c>
      <c r="K42" s="24"/>
      <c r="M42" s="117"/>
      <c r="N42" s="117"/>
    </row>
    <row r="43" spans="1:14" ht="26.25" customHeight="1" x14ac:dyDescent="0.25">
      <c r="A43" s="1"/>
      <c r="B43" s="1"/>
      <c r="C43" s="1" t="s">
        <v>10</v>
      </c>
      <c r="D43" s="150">
        <v>4021.2751499999999</v>
      </c>
      <c r="E43" s="150">
        <v>4518.95376418057</v>
      </c>
      <c r="F43" s="148">
        <f t="shared" si="2"/>
        <v>0.12376139299509761</v>
      </c>
      <c r="G43" s="123"/>
      <c r="H43" s="150">
        <v>4023.127</v>
      </c>
      <c r="I43" s="150">
        <v>3638.2878000000001</v>
      </c>
      <c r="J43" s="148">
        <f t="shared" si="1"/>
        <v>-9.5656736662799835E-2</v>
      </c>
      <c r="K43" s="24"/>
      <c r="M43" s="104"/>
      <c r="N43" s="104"/>
    </row>
    <row r="44" spans="1:14" x14ac:dyDescent="0.25">
      <c r="A44" s="1"/>
      <c r="B44" s="1"/>
      <c r="C44" s="54" t="s">
        <v>31</v>
      </c>
      <c r="D44" s="263">
        <v>308.83501999999999</v>
      </c>
      <c r="E44" s="263">
        <v>208.13915</v>
      </c>
      <c r="F44" s="148">
        <f t="shared" si="2"/>
        <v>-0.32605068557315808</v>
      </c>
      <c r="G44" s="123"/>
      <c r="H44" s="263">
        <v>228.74629999999999</v>
      </c>
      <c r="I44" s="263">
        <v>131.10640000000001</v>
      </c>
      <c r="J44" s="148">
        <f t="shared" si="1"/>
        <v>-0.42684799710421539</v>
      </c>
      <c r="K44" s="24"/>
      <c r="M44" s="104"/>
      <c r="N44" s="104"/>
    </row>
    <row r="45" spans="1:14" x14ac:dyDescent="0.25">
      <c r="A45" s="1"/>
      <c r="B45" s="1"/>
      <c r="C45" s="54" t="s">
        <v>6</v>
      </c>
      <c r="D45" s="263">
        <v>1314.2581700000001</v>
      </c>
      <c r="E45" s="263">
        <v>1335.7691241805701</v>
      </c>
      <c r="F45" s="148">
        <f t="shared" si="2"/>
        <v>1.6367373375788124E-2</v>
      </c>
      <c r="G45" s="123"/>
      <c r="H45" s="263">
        <v>2546.2220000000002</v>
      </c>
      <c r="I45" s="263">
        <v>2371.0706</v>
      </c>
      <c r="J45" s="148">
        <f t="shared" si="1"/>
        <v>-6.8788738766690491E-2</v>
      </c>
      <c r="K45" s="24"/>
      <c r="M45" s="104"/>
      <c r="N45" s="104"/>
    </row>
    <row r="46" spans="1:14" x14ac:dyDescent="0.25">
      <c r="A46" s="1"/>
      <c r="B46" s="1"/>
      <c r="C46" s="54" t="s">
        <v>7</v>
      </c>
      <c r="D46" s="263">
        <v>2398.1819599999999</v>
      </c>
      <c r="E46" s="263">
        <v>2975.04549</v>
      </c>
      <c r="F46" s="148">
        <f t="shared" si="2"/>
        <v>0.24054201875490719</v>
      </c>
      <c r="G46" s="123"/>
      <c r="H46" s="263">
        <v>1248.1587</v>
      </c>
      <c r="I46" s="263">
        <v>1136.1107999999999</v>
      </c>
      <c r="J46" s="148">
        <f t="shared" si="1"/>
        <v>-8.9770555619249404E-2</v>
      </c>
      <c r="K46" s="24"/>
      <c r="M46" s="117"/>
      <c r="N46" s="117"/>
    </row>
    <row r="47" spans="1:14" x14ac:dyDescent="0.25">
      <c r="A47" s="1"/>
      <c r="B47" s="52" t="s">
        <v>14</v>
      </c>
      <c r="C47" s="55"/>
      <c r="D47" s="230">
        <v>37576.458092258254</v>
      </c>
      <c r="E47" s="230">
        <v>38156.47811905975</v>
      </c>
      <c r="F47" s="149">
        <f t="shared" si="2"/>
        <v>1.5435729077429879E-2</v>
      </c>
      <c r="G47" s="122"/>
      <c r="H47" s="230">
        <v>21904.457900000001</v>
      </c>
      <c r="I47" s="230">
        <v>24775.756799999996</v>
      </c>
      <c r="J47" s="149">
        <f t="shared" si="1"/>
        <v>0.13108285596969713</v>
      </c>
      <c r="K47" s="24"/>
      <c r="M47" s="117"/>
      <c r="N47" s="117"/>
    </row>
    <row r="48" spans="1:14" ht="23.25" customHeight="1" x14ac:dyDescent="0.25">
      <c r="A48" s="1"/>
      <c r="B48" s="55"/>
      <c r="C48" s="55" t="s">
        <v>12</v>
      </c>
      <c r="D48" s="150">
        <v>8062.015330000002</v>
      </c>
      <c r="E48" s="150">
        <v>4666.2600599999996</v>
      </c>
      <c r="F48" s="148">
        <f t="shared" si="2"/>
        <v>-0.42120426853616533</v>
      </c>
      <c r="G48" s="123"/>
      <c r="H48" s="150">
        <v>1505.9259</v>
      </c>
      <c r="I48" s="150">
        <v>1249.3844999999997</v>
      </c>
      <c r="J48" s="148">
        <f t="shared" si="1"/>
        <v>-0.17035459712858403</v>
      </c>
      <c r="K48" s="24"/>
      <c r="M48" s="104"/>
      <c r="N48" s="104"/>
    </row>
    <row r="49" spans="1:14" x14ac:dyDescent="0.25">
      <c r="A49" s="1"/>
      <c r="B49" s="55"/>
      <c r="C49" s="53" t="s">
        <v>31</v>
      </c>
      <c r="D49" s="263">
        <v>1595.5091299999999</v>
      </c>
      <c r="E49" s="263">
        <v>1040.76091</v>
      </c>
      <c r="F49" s="148">
        <f t="shared" si="2"/>
        <v>-0.34769354155936416</v>
      </c>
      <c r="G49" s="124"/>
      <c r="H49" s="263">
        <v>71.799400000000006</v>
      </c>
      <c r="I49" s="263">
        <v>78.734800000000007</v>
      </c>
      <c r="J49" s="148">
        <f t="shared" si="1"/>
        <v>9.6594121956450896E-2</v>
      </c>
      <c r="K49" s="24"/>
      <c r="M49" s="104"/>
      <c r="N49" s="104"/>
    </row>
    <row r="50" spans="1:14" x14ac:dyDescent="0.25">
      <c r="A50" s="1"/>
      <c r="B50" s="1"/>
      <c r="C50" s="54" t="s">
        <v>6</v>
      </c>
      <c r="D50" s="263">
        <v>457.31660000000011</v>
      </c>
      <c r="E50" s="263">
        <v>285.75501000000008</v>
      </c>
      <c r="F50" s="148">
        <f t="shared" si="2"/>
        <v>-0.37514839828687607</v>
      </c>
      <c r="G50" s="121"/>
      <c r="H50" s="263">
        <v>441.34980000000002</v>
      </c>
      <c r="I50" s="263">
        <v>446.70299999999997</v>
      </c>
      <c r="J50" s="148">
        <f t="shared" si="1"/>
        <v>1.2129154697702272E-2</v>
      </c>
      <c r="K50" s="24"/>
      <c r="M50" s="104"/>
      <c r="N50" s="104"/>
    </row>
    <row r="51" spans="1:14" x14ac:dyDescent="0.25">
      <c r="A51" s="1"/>
      <c r="B51" s="1"/>
      <c r="C51" s="54" t="s">
        <v>7</v>
      </c>
      <c r="D51" s="263">
        <v>6009.1896000000024</v>
      </c>
      <c r="E51" s="263">
        <v>3339.7441399999998</v>
      </c>
      <c r="F51" s="148">
        <f t="shared" si="2"/>
        <v>-0.44422719828976631</v>
      </c>
      <c r="G51" s="123"/>
      <c r="H51" s="263">
        <v>992.77669999999989</v>
      </c>
      <c r="I51" s="263">
        <v>723.94669999999985</v>
      </c>
      <c r="J51" s="148">
        <f t="shared" si="1"/>
        <v>-0.27078596828471102</v>
      </c>
      <c r="K51" s="24"/>
      <c r="M51" s="117"/>
      <c r="N51" s="117"/>
    </row>
    <row r="52" spans="1:14" ht="24.75" customHeight="1" x14ac:dyDescent="0.25">
      <c r="A52" s="1"/>
      <c r="B52" s="1"/>
      <c r="C52" s="71" t="s">
        <v>9</v>
      </c>
      <c r="D52" s="150">
        <v>2263.8407200000001</v>
      </c>
      <c r="E52" s="150">
        <v>1376.4906100000001</v>
      </c>
      <c r="F52" s="148">
        <f t="shared" si="2"/>
        <v>-0.39196667069404073</v>
      </c>
      <c r="G52" s="123"/>
      <c r="H52" s="150">
        <v>455.14469999999989</v>
      </c>
      <c r="I52" s="150">
        <v>309.44420000000002</v>
      </c>
      <c r="J52" s="148">
        <f t="shared" si="1"/>
        <v>-0.32011907421969299</v>
      </c>
      <c r="K52" s="24"/>
      <c r="M52" s="104"/>
      <c r="N52" s="104"/>
    </row>
    <row r="53" spans="1:14" x14ac:dyDescent="0.25">
      <c r="A53" s="1"/>
      <c r="B53" s="1"/>
      <c r="C53" s="265" t="s">
        <v>31</v>
      </c>
      <c r="D53" s="263">
        <v>101.00172000000001</v>
      </c>
      <c r="E53" s="263">
        <v>105.81291</v>
      </c>
      <c r="F53" s="148">
        <f t="shared" si="2"/>
        <v>4.7634733349095404E-2</v>
      </c>
      <c r="G53" s="121"/>
      <c r="H53" s="263">
        <v>1.3887</v>
      </c>
      <c r="I53" s="263">
        <v>1.8196000000000001</v>
      </c>
      <c r="J53" s="148">
        <f t="shared" si="1"/>
        <v>0.31029019946712755</v>
      </c>
      <c r="K53" s="24"/>
      <c r="M53" s="117"/>
      <c r="N53" s="117"/>
    </row>
    <row r="54" spans="1:14" x14ac:dyDescent="0.25">
      <c r="A54" s="1"/>
      <c r="B54" s="1"/>
      <c r="C54" s="265" t="s">
        <v>6</v>
      </c>
      <c r="D54" s="263">
        <v>2.7093400000000001</v>
      </c>
      <c r="E54" s="263">
        <v>0.41399999999999998</v>
      </c>
      <c r="F54" s="148">
        <f t="shared" si="2"/>
        <v>-0.84719525788568428</v>
      </c>
      <c r="G54" s="121"/>
      <c r="H54" s="263">
        <v>2.5859999999999999</v>
      </c>
      <c r="I54" s="263">
        <v>0.41399999999999998</v>
      </c>
      <c r="J54" s="148">
        <f t="shared" si="1"/>
        <v>-0.83990719257540591</v>
      </c>
      <c r="K54" s="24"/>
      <c r="M54" s="104"/>
      <c r="N54" s="104"/>
    </row>
    <row r="55" spans="1:14" x14ac:dyDescent="0.25">
      <c r="A55" s="1"/>
      <c r="B55" s="1"/>
      <c r="C55" s="54" t="s">
        <v>7</v>
      </c>
      <c r="D55" s="263">
        <v>2160.1296600000001</v>
      </c>
      <c r="E55" s="263">
        <v>1270.2637</v>
      </c>
      <c r="F55" s="148">
        <f t="shared" si="2"/>
        <v>-0.41195025302323751</v>
      </c>
      <c r="G55" s="123"/>
      <c r="H55" s="263">
        <v>451.1699999999999</v>
      </c>
      <c r="I55" s="263">
        <v>307.2106</v>
      </c>
      <c r="J55" s="148">
        <f t="shared" si="1"/>
        <v>-0.31908016933750011</v>
      </c>
      <c r="K55" s="24"/>
      <c r="M55" s="104"/>
      <c r="N55" s="104"/>
    </row>
    <row r="56" spans="1:14" ht="23.25" customHeight="1" x14ac:dyDescent="0.25">
      <c r="A56" s="1"/>
      <c r="B56" s="1"/>
      <c r="C56" s="1" t="s">
        <v>10</v>
      </c>
      <c r="D56" s="150">
        <v>27250.602042258251</v>
      </c>
      <c r="E56" s="150">
        <v>32113.727449059748</v>
      </c>
      <c r="F56" s="148">
        <f t="shared" si="2"/>
        <v>0.17845937492537287</v>
      </c>
      <c r="G56" s="123"/>
      <c r="H56" s="150">
        <v>19943.387300000002</v>
      </c>
      <c r="I56" s="150">
        <v>23216.928099999997</v>
      </c>
      <c r="J56" s="148">
        <f t="shared" si="1"/>
        <v>0.16414166514230985</v>
      </c>
      <c r="K56" s="24"/>
    </row>
    <row r="57" spans="1:14" x14ac:dyDescent="0.25">
      <c r="A57" s="1"/>
      <c r="B57" s="1"/>
      <c r="C57" s="54" t="s">
        <v>31</v>
      </c>
      <c r="D57" s="263">
        <v>11855.899382258251</v>
      </c>
      <c r="E57" s="263">
        <v>12328.67888709372</v>
      </c>
      <c r="F57" s="148">
        <f t="shared" si="2"/>
        <v>3.9877152259149534E-2</v>
      </c>
      <c r="G57" s="123"/>
      <c r="H57" s="263">
        <v>6582.5564999999997</v>
      </c>
      <c r="I57" s="263">
        <v>6437.4285000000009</v>
      </c>
      <c r="J57" s="148">
        <f t="shared" si="1"/>
        <v>-2.2047361082278411E-2</v>
      </c>
      <c r="K57" s="24"/>
    </row>
    <row r="58" spans="1:14" x14ac:dyDescent="0.25">
      <c r="A58" s="1"/>
      <c r="B58" s="1"/>
      <c r="C58" s="54" t="s">
        <v>6</v>
      </c>
      <c r="D58" s="263">
        <v>5635.82078</v>
      </c>
      <c r="E58" s="263">
        <v>8386.9075499999999</v>
      </c>
      <c r="F58" s="148">
        <f t="shared" si="2"/>
        <v>0.48814305447094075</v>
      </c>
      <c r="G58" s="123"/>
      <c r="H58" s="263">
        <v>9224.5653000000002</v>
      </c>
      <c r="I58" s="263">
        <v>13134.8143</v>
      </c>
      <c r="J58" s="148">
        <f t="shared" si="1"/>
        <v>0.42389520512148143</v>
      </c>
      <c r="K58" s="24"/>
    </row>
    <row r="59" spans="1:14" x14ac:dyDescent="0.25">
      <c r="A59" s="1"/>
      <c r="B59" s="1"/>
      <c r="C59" s="54" t="s">
        <v>7</v>
      </c>
      <c r="D59" s="263">
        <v>9758.8818800000008</v>
      </c>
      <c r="E59" s="263">
        <v>11398.14101196603</v>
      </c>
      <c r="F59" s="148">
        <f t="shared" si="2"/>
        <v>0.16797612186756269</v>
      </c>
      <c r="G59" s="123"/>
      <c r="H59" s="263">
        <v>4136.2655000000013</v>
      </c>
      <c r="I59" s="263">
        <v>3644.6852999999978</v>
      </c>
      <c r="J59" s="148">
        <f t="shared" si="1"/>
        <v>-0.11884638449828798</v>
      </c>
      <c r="K59" s="24"/>
    </row>
    <row r="60" spans="1:14" x14ac:dyDescent="0.25">
      <c r="A60" s="1"/>
      <c r="B60" s="52" t="s">
        <v>15</v>
      </c>
      <c r="C60" s="55"/>
      <c r="D60" s="230">
        <v>806.89525000000003</v>
      </c>
      <c r="E60" s="230">
        <v>913.15453745170612</v>
      </c>
      <c r="F60" s="149">
        <f t="shared" si="2"/>
        <v>0.13168907296418722</v>
      </c>
      <c r="G60" s="122"/>
      <c r="H60" s="230">
        <v>295.99610000000001</v>
      </c>
      <c r="I60" s="230">
        <v>466.5526999999999</v>
      </c>
      <c r="J60" s="149">
        <f t="shared" si="1"/>
        <v>0.57621232171640058</v>
      </c>
      <c r="K60" s="24"/>
    </row>
    <row r="61" spans="1:14" ht="22.5" customHeight="1" x14ac:dyDescent="0.25">
      <c r="A61" s="1"/>
      <c r="B61" s="55"/>
      <c r="C61" s="55" t="s">
        <v>12</v>
      </c>
      <c r="D61" s="150">
        <v>483.81324999999998</v>
      </c>
      <c r="E61" s="150">
        <v>478.46314999999998</v>
      </c>
      <c r="F61" s="148">
        <f t="shared" si="2"/>
        <v>-1.1058192391382414E-2</v>
      </c>
      <c r="G61" s="123"/>
      <c r="H61" s="150">
        <v>133.99430000000001</v>
      </c>
      <c r="I61" s="150">
        <v>151.75959999999998</v>
      </c>
      <c r="J61" s="148">
        <f t="shared" si="1"/>
        <v>0.13258250537522839</v>
      </c>
      <c r="K61" s="24"/>
    </row>
    <row r="62" spans="1:14" x14ac:dyDescent="0.25">
      <c r="A62" s="1"/>
      <c r="B62" s="55"/>
      <c r="C62" s="53" t="s">
        <v>31</v>
      </c>
      <c r="D62" s="263">
        <v>90.299109999999999</v>
      </c>
      <c r="E62" s="263">
        <v>72.04495</v>
      </c>
      <c r="F62" s="148">
        <f t="shared" si="2"/>
        <v>-0.20215215853179505</v>
      </c>
      <c r="G62" s="124"/>
      <c r="H62" s="263">
        <v>11.853300000000001</v>
      </c>
      <c r="I62" s="263">
        <v>10.1264</v>
      </c>
      <c r="J62" s="148">
        <f t="shared" si="1"/>
        <v>-0.14568938607813861</v>
      </c>
      <c r="K62" s="24"/>
    </row>
    <row r="63" spans="1:14" x14ac:dyDescent="0.25">
      <c r="A63" s="1"/>
      <c r="B63" s="1"/>
      <c r="C63" s="54" t="s">
        <v>6</v>
      </c>
      <c r="D63" s="263">
        <v>0.36431999999999998</v>
      </c>
      <c r="E63" s="263">
        <v>5.6800000000000002E-3</v>
      </c>
      <c r="F63" s="148" t="str">
        <f t="shared" si="2"/>
        <v/>
      </c>
      <c r="G63" s="124"/>
      <c r="H63" s="263">
        <v>0.1452</v>
      </c>
      <c r="I63" s="263">
        <v>1.6000000000000001E-3</v>
      </c>
      <c r="J63" s="148" t="str">
        <f t="shared" si="1"/>
        <v/>
      </c>
      <c r="K63" s="24"/>
    </row>
    <row r="64" spans="1:14" x14ac:dyDescent="0.25">
      <c r="A64" s="1"/>
      <c r="B64" s="1"/>
      <c r="C64" s="54" t="s">
        <v>7</v>
      </c>
      <c r="D64" s="263">
        <v>393.14981999999998</v>
      </c>
      <c r="E64" s="263">
        <v>406.41251999999997</v>
      </c>
      <c r="F64" s="148">
        <f t="shared" si="2"/>
        <v>3.3734467944052465E-2</v>
      </c>
      <c r="G64" s="123"/>
      <c r="H64" s="263">
        <v>121.9958</v>
      </c>
      <c r="I64" s="263">
        <v>141.63159999999999</v>
      </c>
      <c r="J64" s="148">
        <f t="shared" si="1"/>
        <v>0.16095472139204783</v>
      </c>
      <c r="K64" s="24"/>
    </row>
    <row r="65" spans="1:11" ht="23.25" customHeight="1" x14ac:dyDescent="0.25">
      <c r="A65" s="1"/>
      <c r="B65" s="1"/>
      <c r="C65" s="71" t="s">
        <v>9</v>
      </c>
      <c r="D65" s="150">
        <v>208.44279</v>
      </c>
      <c r="E65" s="150">
        <v>331.29282999999998</v>
      </c>
      <c r="F65" s="148">
        <f t="shared" si="2"/>
        <v>0.58937054143249556</v>
      </c>
      <c r="G65" s="123"/>
      <c r="H65" s="150">
        <v>102.0573</v>
      </c>
      <c r="I65" s="150">
        <v>197.03519999999989</v>
      </c>
      <c r="J65" s="148">
        <f t="shared" si="1"/>
        <v>0.93063308553136226</v>
      </c>
      <c r="K65" s="24"/>
    </row>
    <row r="66" spans="1:11" x14ac:dyDescent="0.25">
      <c r="A66" s="1"/>
      <c r="B66" s="1"/>
      <c r="C66" s="265" t="s">
        <v>31</v>
      </c>
      <c r="D66" s="263">
        <v>1.3025599999999999</v>
      </c>
      <c r="E66" s="263">
        <v>5.6684400000000004</v>
      </c>
      <c r="F66" s="148">
        <f t="shared" si="2"/>
        <v>3.3517688244687389</v>
      </c>
      <c r="G66" s="124"/>
      <c r="H66" s="263">
        <v>0.71879999999999999</v>
      </c>
      <c r="I66" s="263">
        <v>4.3517000000000001</v>
      </c>
      <c r="J66" s="148" t="str">
        <f t="shared" si="1"/>
        <v/>
      </c>
      <c r="K66" s="24"/>
    </row>
    <row r="67" spans="1:11" x14ac:dyDescent="0.25">
      <c r="A67" s="1"/>
      <c r="B67" s="1"/>
      <c r="C67" s="54" t="s">
        <v>6</v>
      </c>
      <c r="D67" s="263">
        <v>0.19295000000000001</v>
      </c>
      <c r="E67" s="263">
        <v>0</v>
      </c>
      <c r="F67" s="148" t="str">
        <f t="shared" si="2"/>
        <v/>
      </c>
      <c r="G67" s="124"/>
      <c r="H67" s="263">
        <v>8.5000000000000006E-2</v>
      </c>
      <c r="I67" s="263">
        <v>0</v>
      </c>
      <c r="J67" s="148" t="str">
        <f t="shared" si="1"/>
        <v/>
      </c>
      <c r="K67" s="24"/>
    </row>
    <row r="68" spans="1:11" x14ac:dyDescent="0.25">
      <c r="A68" s="1"/>
      <c r="B68" s="1"/>
      <c r="C68" s="54" t="s">
        <v>7</v>
      </c>
      <c r="D68" s="263">
        <v>206.94728000000001</v>
      </c>
      <c r="E68" s="263">
        <v>325.62439000000001</v>
      </c>
      <c r="F68" s="148">
        <f t="shared" si="2"/>
        <v>0.5734654255905175</v>
      </c>
      <c r="G68" s="123"/>
      <c r="H68" s="263">
        <v>101.2535</v>
      </c>
      <c r="I68" s="263">
        <v>192.6834999999999</v>
      </c>
      <c r="J68" s="148">
        <f t="shared" si="1"/>
        <v>0.90298113151644033</v>
      </c>
      <c r="K68" s="24"/>
    </row>
    <row r="69" spans="1:11" ht="23.25" customHeight="1" x14ac:dyDescent="0.25">
      <c r="A69" s="1"/>
      <c r="B69" s="1"/>
      <c r="C69" s="1" t="s">
        <v>10</v>
      </c>
      <c r="D69" s="150">
        <v>114.63920999999999</v>
      </c>
      <c r="E69" s="150">
        <v>103.3985574517062</v>
      </c>
      <c r="F69" s="148">
        <f t="shared" si="2"/>
        <v>-9.8052425067250509E-2</v>
      </c>
      <c r="G69" s="123"/>
      <c r="H69" s="150">
        <v>59.944499999999998</v>
      </c>
      <c r="I69" s="150">
        <v>117.75790000000001</v>
      </c>
      <c r="J69" s="148">
        <f t="shared" si="1"/>
        <v>0.96444878178982241</v>
      </c>
      <c r="K69" s="24"/>
    </row>
    <row r="70" spans="1:11" x14ac:dyDescent="0.25">
      <c r="A70" s="1"/>
      <c r="B70" s="1"/>
      <c r="C70" s="54" t="s">
        <v>31</v>
      </c>
      <c r="D70" s="263">
        <v>54.233910000000002</v>
      </c>
      <c r="E70" s="263">
        <v>0</v>
      </c>
      <c r="F70" s="148">
        <f t="shared" si="2"/>
        <v>-1</v>
      </c>
      <c r="G70" s="123"/>
      <c r="H70" s="263">
        <v>13.9238</v>
      </c>
      <c r="I70" s="263">
        <v>0</v>
      </c>
      <c r="J70" s="148">
        <f t="shared" si="1"/>
        <v>-1</v>
      </c>
      <c r="K70" s="24"/>
    </row>
    <row r="71" spans="1:11" x14ac:dyDescent="0.25">
      <c r="A71" s="1"/>
      <c r="B71" s="1"/>
      <c r="C71" s="54" t="s">
        <v>6</v>
      </c>
      <c r="D71" s="263">
        <v>0</v>
      </c>
      <c r="E71" s="263">
        <v>0</v>
      </c>
      <c r="F71" s="148" t="str">
        <f t="shared" si="2"/>
        <v/>
      </c>
      <c r="G71" s="124"/>
      <c r="H71" s="263">
        <v>0</v>
      </c>
      <c r="I71" s="263">
        <v>0</v>
      </c>
      <c r="J71" s="148" t="str">
        <f t="shared" si="1"/>
        <v/>
      </c>
      <c r="K71" s="24"/>
    </row>
    <row r="72" spans="1:11" x14ac:dyDescent="0.25">
      <c r="A72" s="1"/>
      <c r="B72" s="1"/>
      <c r="C72" s="54" t="s">
        <v>7</v>
      </c>
      <c r="D72" s="263">
        <v>60.405299999999997</v>
      </c>
      <c r="E72" s="263">
        <v>103.3985574517062</v>
      </c>
      <c r="F72" s="148">
        <f>IF(D72&lt;1,"",IFERROR((E72-D72)/D72,""))</f>
        <v>0.71174644363501549</v>
      </c>
      <c r="G72" s="123"/>
      <c r="H72" s="263">
        <v>46.020699999999998</v>
      </c>
      <c r="I72" s="263">
        <v>117.75790000000001</v>
      </c>
      <c r="J72" s="148">
        <f t="shared" si="1"/>
        <v>1.5588028865271499</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8"/>
      <c r="B76" s="17" t="s">
        <v>176</v>
      </c>
      <c r="C76" s="5"/>
      <c r="D76" s="5"/>
      <c r="E76" s="5"/>
      <c r="F76" s="5"/>
      <c r="G76" s="5"/>
      <c r="H76" s="5"/>
      <c r="I76" s="5"/>
      <c r="J76" s="49"/>
      <c r="K76" s="1"/>
    </row>
    <row r="77" spans="1:11" ht="24.75" customHeight="1" x14ac:dyDescent="0.25">
      <c r="A77" s="16"/>
      <c r="B77" s="273" t="s">
        <v>126</v>
      </c>
      <c r="C77" s="273"/>
      <c r="D77" s="273"/>
      <c r="E77" s="273"/>
      <c r="F77" s="273"/>
      <c r="G77" s="273"/>
      <c r="H77" s="273"/>
      <c r="I77" s="273"/>
      <c r="J77" s="49"/>
      <c r="K77" s="1"/>
    </row>
    <row r="78" spans="1:11" x14ac:dyDescent="0.25">
      <c r="A78" s="16"/>
      <c r="B78" s="273"/>
      <c r="C78" s="273"/>
      <c r="D78" s="273"/>
      <c r="E78" s="273"/>
      <c r="F78" s="273"/>
      <c r="G78" s="273"/>
      <c r="H78" s="273"/>
      <c r="I78" s="273"/>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5"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F16" sqref="F16"/>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137</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71">
        <v>44774</v>
      </c>
      <c r="D4" s="271"/>
      <c r="E4" s="271"/>
      <c r="F4" s="271"/>
      <c r="G4" s="272"/>
      <c r="H4" s="271"/>
      <c r="I4" s="271"/>
      <c r="J4" s="271"/>
      <c r="K4" s="1"/>
    </row>
    <row r="5" spans="1:20" x14ac:dyDescent="0.25">
      <c r="A5" s="1"/>
      <c r="B5" s="58"/>
      <c r="C5" s="58"/>
      <c r="D5" s="59" t="s">
        <v>4</v>
      </c>
      <c r="E5" s="60"/>
      <c r="F5" s="60"/>
      <c r="G5" s="67"/>
      <c r="H5" s="59" t="s">
        <v>125</v>
      </c>
      <c r="I5" s="60"/>
      <c r="J5" s="60"/>
      <c r="K5" s="5"/>
    </row>
    <row r="6" spans="1:20" x14ac:dyDescent="0.25">
      <c r="A6" s="1"/>
      <c r="B6" s="61"/>
      <c r="C6" s="61"/>
      <c r="D6" s="61">
        <v>2021</v>
      </c>
      <c r="E6" s="61">
        <v>2022</v>
      </c>
      <c r="F6" s="62" t="s">
        <v>178</v>
      </c>
      <c r="G6" s="61"/>
      <c r="H6" s="63">
        <v>2021</v>
      </c>
      <c r="I6" s="61">
        <v>2022</v>
      </c>
      <c r="J6" s="61" t="s">
        <v>178</v>
      </c>
      <c r="K6" s="5"/>
    </row>
    <row r="7" spans="1:20" x14ac:dyDescent="0.25">
      <c r="A7" s="1"/>
      <c r="B7" s="50"/>
      <c r="C7" s="50"/>
      <c r="D7" s="51"/>
      <c r="E7" s="51"/>
      <c r="F7" s="51"/>
      <c r="G7" s="51"/>
      <c r="H7" s="64"/>
      <c r="I7" s="51"/>
      <c r="J7" s="51"/>
      <c r="K7" s="5"/>
    </row>
    <row r="8" spans="1:20" x14ac:dyDescent="0.25">
      <c r="A8" s="1"/>
      <c r="B8" s="57" t="s">
        <v>11</v>
      </c>
      <c r="C8" s="50"/>
      <c r="D8" s="156">
        <v>10350.06156593573</v>
      </c>
      <c r="E8" s="156">
        <v>14186.934118100235</v>
      </c>
      <c r="F8" s="160">
        <f t="shared" ref="F8:F39" si="0">IF(D8&lt;1,"",IFERROR((E8-D8)/D8,""))</f>
        <v>0.37071011874871107</v>
      </c>
      <c r="G8" s="51"/>
      <c r="H8" s="156">
        <v>11225.6252</v>
      </c>
      <c r="I8" s="156">
        <v>18855.5517</v>
      </c>
      <c r="J8" s="205">
        <f t="shared" ref="J8:J39" si="1">IF(H8&lt;1,"",IFERROR((I8-H8)/H8,""))</f>
        <v>0.6796883348644136</v>
      </c>
      <c r="K8" s="24"/>
      <c r="N8" s="219"/>
    </row>
    <row r="9" spans="1:20" ht="22.5" customHeight="1" x14ac:dyDescent="0.25">
      <c r="A9" s="1"/>
      <c r="B9" s="50"/>
      <c r="C9" s="55" t="s">
        <v>12</v>
      </c>
      <c r="D9" s="158">
        <v>17.5503</v>
      </c>
      <c r="E9" s="159">
        <v>37.06523</v>
      </c>
      <c r="F9" s="161">
        <f t="shared" si="0"/>
        <v>1.1119428157923226</v>
      </c>
      <c r="G9" s="115"/>
      <c r="H9" s="158">
        <v>5.9989999999999997</v>
      </c>
      <c r="I9" s="159">
        <v>14.2971</v>
      </c>
      <c r="J9" s="161">
        <f t="shared" si="1"/>
        <v>1.3832472078679783</v>
      </c>
      <c r="K9" s="24"/>
      <c r="N9" s="219"/>
    </row>
    <row r="10" spans="1:20" x14ac:dyDescent="0.25">
      <c r="A10" s="1"/>
      <c r="B10" s="50"/>
      <c r="C10" s="53" t="s">
        <v>31</v>
      </c>
      <c r="D10" s="226">
        <v>0</v>
      </c>
      <c r="E10" s="214">
        <v>0</v>
      </c>
      <c r="F10" s="161" t="str">
        <f t="shared" si="0"/>
        <v/>
      </c>
      <c r="G10" s="115"/>
      <c r="H10" s="226">
        <v>0</v>
      </c>
      <c r="I10" s="214">
        <v>0</v>
      </c>
      <c r="J10" s="161" t="str">
        <f t="shared" si="1"/>
        <v/>
      </c>
      <c r="K10" s="24"/>
      <c r="M10" s="219"/>
      <c r="O10" s="108"/>
      <c r="P10" s="108"/>
      <c r="Q10" s="108"/>
      <c r="R10" s="108"/>
      <c r="S10" s="108"/>
      <c r="T10" s="108"/>
    </row>
    <row r="11" spans="1:20" x14ac:dyDescent="0.25">
      <c r="A11" s="1"/>
      <c r="B11" s="50"/>
      <c r="C11" s="54" t="s">
        <v>6</v>
      </c>
      <c r="D11" s="226">
        <v>0</v>
      </c>
      <c r="E11" s="226">
        <v>0</v>
      </c>
      <c r="F11" s="161" t="str">
        <f t="shared" si="0"/>
        <v/>
      </c>
      <c r="G11" s="115"/>
      <c r="H11" s="226">
        <v>0</v>
      </c>
      <c r="I11" s="226">
        <v>0</v>
      </c>
      <c r="J11" s="161" t="str">
        <f t="shared" si="1"/>
        <v/>
      </c>
      <c r="K11" s="24"/>
      <c r="O11" s="108"/>
      <c r="P11" s="108"/>
      <c r="Q11" s="108"/>
      <c r="R11" s="108"/>
      <c r="S11" s="108"/>
      <c r="T11" s="108"/>
    </row>
    <row r="12" spans="1:20" x14ac:dyDescent="0.25">
      <c r="A12" s="1"/>
      <c r="B12" s="50"/>
      <c r="C12" s="54" t="s">
        <v>7</v>
      </c>
      <c r="D12" s="158">
        <v>17.5503</v>
      </c>
      <c r="E12" s="159">
        <v>37.06523</v>
      </c>
      <c r="F12" s="161">
        <f t="shared" si="0"/>
        <v>1.1119428157923226</v>
      </c>
      <c r="G12" s="115"/>
      <c r="H12" s="158">
        <v>5.9989999999999997</v>
      </c>
      <c r="I12" s="159">
        <v>14.2971</v>
      </c>
      <c r="J12" s="161">
        <f t="shared" si="1"/>
        <v>1.3832472078679783</v>
      </c>
      <c r="K12" s="24"/>
      <c r="O12" s="110"/>
      <c r="P12" s="110"/>
      <c r="Q12" s="110"/>
      <c r="R12" s="110"/>
      <c r="S12" s="110"/>
      <c r="T12" s="110"/>
    </row>
    <row r="13" spans="1:20" ht="23.25" customHeight="1" x14ac:dyDescent="0.25">
      <c r="A13" s="1"/>
      <c r="B13" s="50"/>
      <c r="C13" s="71" t="s">
        <v>9</v>
      </c>
      <c r="D13" s="158">
        <v>34.908909999999999</v>
      </c>
      <c r="E13" s="159">
        <v>55.972349999999999</v>
      </c>
      <c r="F13" s="161">
        <f t="shared" si="0"/>
        <v>0.60338291857293747</v>
      </c>
      <c r="G13" s="115"/>
      <c r="H13" s="158">
        <v>25.3279</v>
      </c>
      <c r="I13" s="159">
        <v>20.742000000000001</v>
      </c>
      <c r="J13" s="161">
        <f t="shared" si="1"/>
        <v>-0.18106120128395953</v>
      </c>
      <c r="K13" s="24"/>
      <c r="O13" s="110"/>
      <c r="P13" s="110"/>
      <c r="Q13" s="110"/>
      <c r="R13" s="110"/>
      <c r="S13" s="110"/>
      <c r="T13" s="110"/>
    </row>
    <row r="14" spans="1:20" x14ac:dyDescent="0.25">
      <c r="A14" s="1"/>
      <c r="B14" s="50"/>
      <c r="C14" s="54" t="s">
        <v>32</v>
      </c>
      <c r="D14" s="226">
        <v>0</v>
      </c>
      <c r="E14" s="226">
        <v>0</v>
      </c>
      <c r="F14" s="161" t="str">
        <f t="shared" si="0"/>
        <v/>
      </c>
      <c r="G14" s="115"/>
      <c r="H14" s="226">
        <v>0</v>
      </c>
      <c r="I14" s="226">
        <v>0</v>
      </c>
      <c r="J14" s="161" t="str">
        <f t="shared" si="1"/>
        <v/>
      </c>
      <c r="K14" s="24"/>
      <c r="O14" s="113"/>
      <c r="P14" s="113"/>
      <c r="Q14" s="113"/>
      <c r="R14" s="113"/>
      <c r="S14" s="113"/>
      <c r="T14" s="113"/>
    </row>
    <row r="15" spans="1:20" x14ac:dyDescent="0.25">
      <c r="A15" s="1"/>
      <c r="B15" s="50"/>
      <c r="C15" s="54" t="s">
        <v>6</v>
      </c>
      <c r="D15" s="226">
        <v>0</v>
      </c>
      <c r="E15" s="226">
        <v>0</v>
      </c>
      <c r="F15" s="161" t="str">
        <f t="shared" si="0"/>
        <v/>
      </c>
      <c r="G15" s="116"/>
      <c r="H15" s="226">
        <v>0</v>
      </c>
      <c r="I15" s="226">
        <v>0</v>
      </c>
      <c r="J15" s="161" t="str">
        <f t="shared" si="1"/>
        <v/>
      </c>
      <c r="K15" s="24"/>
      <c r="O15" s="113"/>
      <c r="P15" s="113"/>
      <c r="Q15" s="113"/>
      <c r="R15" s="113"/>
      <c r="S15" s="113"/>
      <c r="T15" s="113"/>
    </row>
    <row r="16" spans="1:20" x14ac:dyDescent="0.25">
      <c r="A16" s="1"/>
      <c r="B16" s="50"/>
      <c r="C16" s="54" t="s">
        <v>7</v>
      </c>
      <c r="D16" s="158">
        <v>34.908909999999999</v>
      </c>
      <c r="E16" s="159">
        <v>55.972349999999999</v>
      </c>
      <c r="F16" s="161">
        <f t="shared" si="0"/>
        <v>0.60338291857293747</v>
      </c>
      <c r="G16" s="115"/>
      <c r="H16" s="158">
        <v>25.3279</v>
      </c>
      <c r="I16" s="159">
        <v>20.742000000000001</v>
      </c>
      <c r="J16" s="161">
        <f t="shared" si="1"/>
        <v>-0.18106120128395953</v>
      </c>
      <c r="K16" s="24"/>
      <c r="O16" s="113"/>
      <c r="P16" s="113"/>
      <c r="Q16" s="113"/>
      <c r="R16" s="113"/>
      <c r="S16" s="113"/>
      <c r="T16" s="113"/>
    </row>
    <row r="17" spans="1:20" s="188" customFormat="1" ht="23.25" customHeight="1" x14ac:dyDescent="0.25">
      <c r="A17" s="1"/>
      <c r="B17" s="50"/>
      <c r="C17" s="1" t="s">
        <v>10</v>
      </c>
      <c r="D17" s="158">
        <v>10297.602355935729</v>
      </c>
      <c r="E17" s="159">
        <v>14093.896538100236</v>
      </c>
      <c r="F17" s="161">
        <f t="shared" si="0"/>
        <v>0.36865806728070566</v>
      </c>
      <c r="G17" s="115"/>
      <c r="H17" s="158">
        <v>11194.2983</v>
      </c>
      <c r="I17" s="159">
        <v>18820.512600000002</v>
      </c>
      <c r="J17" s="161">
        <f t="shared" si="1"/>
        <v>0.68125880654797288</v>
      </c>
      <c r="K17" s="24"/>
      <c r="O17" s="113"/>
      <c r="P17" s="113"/>
      <c r="Q17" s="113"/>
      <c r="R17" s="113"/>
      <c r="S17" s="113"/>
      <c r="T17" s="113"/>
    </row>
    <row r="18" spans="1:20" x14ac:dyDescent="0.25">
      <c r="A18" s="1"/>
      <c r="B18" s="50"/>
      <c r="C18" s="54" t="s">
        <v>31</v>
      </c>
      <c r="D18" s="158">
        <v>2581.4551559357292</v>
      </c>
      <c r="E18" s="159">
        <v>4716.7887086882938</v>
      </c>
      <c r="F18" s="161">
        <f t="shared" si="0"/>
        <v>0.82718212161951976</v>
      </c>
      <c r="G18" s="115"/>
      <c r="H18" s="158">
        <v>1832.8218999999999</v>
      </c>
      <c r="I18" s="159">
        <v>2032.0477000000001</v>
      </c>
      <c r="J18" s="161">
        <f t="shared" si="1"/>
        <v>0.10869894123373372</v>
      </c>
      <c r="K18" s="24"/>
      <c r="N18" s="112"/>
      <c r="O18" s="113"/>
      <c r="P18" s="113"/>
      <c r="Q18" s="113"/>
      <c r="R18" s="113"/>
      <c r="S18" s="113"/>
      <c r="T18" s="113"/>
    </row>
    <row r="19" spans="1:20" x14ac:dyDescent="0.25">
      <c r="A19" s="1"/>
      <c r="B19" s="50"/>
      <c r="C19" s="54" t="s">
        <v>6</v>
      </c>
      <c r="D19" s="158">
        <v>5812.4794400000001</v>
      </c>
      <c r="E19" s="159">
        <v>8070.7730308042028</v>
      </c>
      <c r="F19" s="161">
        <f t="shared" si="0"/>
        <v>0.38852500281776525</v>
      </c>
      <c r="G19" s="115"/>
      <c r="H19" s="158">
        <v>8532.2075999999997</v>
      </c>
      <c r="I19" s="159">
        <v>16294.6649</v>
      </c>
      <c r="J19" s="161">
        <f t="shared" si="1"/>
        <v>0.90978298512099032</v>
      </c>
      <c r="K19" s="24"/>
      <c r="N19" s="111"/>
      <c r="O19" s="110"/>
      <c r="P19" s="110"/>
      <c r="Q19" s="110"/>
      <c r="R19" s="110"/>
      <c r="S19" s="110"/>
      <c r="T19" s="110"/>
    </row>
    <row r="20" spans="1:20" x14ac:dyDescent="0.25">
      <c r="A20" s="1"/>
      <c r="B20" s="50"/>
      <c r="C20" s="54" t="s">
        <v>7</v>
      </c>
      <c r="D20" s="158">
        <v>1903.6677599999998</v>
      </c>
      <c r="E20" s="159">
        <v>1306.3347986077401</v>
      </c>
      <c r="F20" s="161">
        <f t="shared" si="0"/>
        <v>-0.31378004814887434</v>
      </c>
      <c r="G20" s="115"/>
      <c r="H20" s="158">
        <v>829.26880000000006</v>
      </c>
      <c r="I20" s="159">
        <v>493.8</v>
      </c>
      <c r="J20" s="161">
        <f t="shared" si="1"/>
        <v>-0.4045356584017149</v>
      </c>
      <c r="K20" s="24"/>
      <c r="N20" s="112"/>
      <c r="O20" s="113"/>
      <c r="P20" s="113"/>
      <c r="Q20" s="113"/>
      <c r="R20" s="113"/>
      <c r="S20" s="113"/>
      <c r="T20" s="113"/>
    </row>
    <row r="21" spans="1:20" ht="21" customHeight="1" x14ac:dyDescent="0.25">
      <c r="A21" s="1"/>
      <c r="B21" s="52" t="s">
        <v>8</v>
      </c>
      <c r="C21" s="55"/>
      <c r="D21" s="157">
        <v>6132.2590059357299</v>
      </c>
      <c r="E21" s="157">
        <v>4245.3017087344788</v>
      </c>
      <c r="F21" s="160">
        <f t="shared" si="0"/>
        <v>-0.30770998018426288</v>
      </c>
      <c r="G21" s="125"/>
      <c r="H21" s="157">
        <v>6423.7895000000008</v>
      </c>
      <c r="I21" s="157">
        <v>6042.6561000000011</v>
      </c>
      <c r="J21" s="160">
        <f t="shared" si="1"/>
        <v>-5.9331551882265084E-2</v>
      </c>
      <c r="K21" s="24"/>
      <c r="N21" s="112"/>
      <c r="O21" s="113"/>
      <c r="P21" s="113"/>
      <c r="Q21" s="113"/>
      <c r="R21" s="113"/>
      <c r="S21" s="113"/>
      <c r="T21" s="113"/>
    </row>
    <row r="22" spans="1:20" s="188" customFormat="1" ht="23.25" customHeight="1" x14ac:dyDescent="0.25">
      <c r="A22" s="1"/>
      <c r="B22" s="55"/>
      <c r="C22" s="55" t="s">
        <v>12</v>
      </c>
      <c r="D22" s="210">
        <v>1.7323500000000001</v>
      </c>
      <c r="E22" s="210">
        <v>0.17125000000000001</v>
      </c>
      <c r="F22" s="161">
        <f t="shared" si="0"/>
        <v>-0.90114584235287332</v>
      </c>
      <c r="G22" s="105"/>
      <c r="H22" s="210">
        <v>0.64900000000000002</v>
      </c>
      <c r="I22" s="210">
        <v>1.55E-2</v>
      </c>
      <c r="J22" s="161" t="str">
        <f t="shared" si="1"/>
        <v/>
      </c>
      <c r="K22" s="24"/>
      <c r="N22" s="112"/>
      <c r="O22" s="113"/>
      <c r="P22" s="113"/>
      <c r="Q22" s="113"/>
      <c r="R22" s="113"/>
      <c r="S22" s="113"/>
      <c r="T22" s="113"/>
    </row>
    <row r="23" spans="1:20" x14ac:dyDescent="0.25">
      <c r="A23" s="1"/>
      <c r="B23" s="55"/>
      <c r="C23" s="53" t="s">
        <v>31</v>
      </c>
      <c r="D23" s="226">
        <v>0</v>
      </c>
      <c r="E23" s="226">
        <v>0</v>
      </c>
      <c r="F23" s="161" t="str">
        <f t="shared" si="0"/>
        <v/>
      </c>
      <c r="G23" s="106"/>
      <c r="H23" s="226">
        <v>0</v>
      </c>
      <c r="I23" s="226">
        <v>0</v>
      </c>
      <c r="J23" s="161" t="str">
        <f t="shared" si="1"/>
        <v/>
      </c>
      <c r="K23" s="24"/>
      <c r="N23" s="109"/>
      <c r="O23" s="110"/>
      <c r="P23" s="110"/>
      <c r="Q23" s="110"/>
      <c r="R23" s="110"/>
      <c r="S23" s="110"/>
      <c r="T23" s="110"/>
    </row>
    <row r="24" spans="1:20" x14ac:dyDescent="0.25">
      <c r="A24" s="1"/>
      <c r="B24" s="1"/>
      <c r="C24" s="54" t="s">
        <v>6</v>
      </c>
      <c r="D24" s="226">
        <v>0</v>
      </c>
      <c r="E24" s="226">
        <v>0</v>
      </c>
      <c r="F24" s="161" t="str">
        <f t="shared" si="0"/>
        <v/>
      </c>
      <c r="G24" s="105"/>
      <c r="H24" s="226">
        <v>0</v>
      </c>
      <c r="I24" s="226">
        <v>0</v>
      </c>
      <c r="J24" s="161" t="str">
        <f t="shared" si="1"/>
        <v/>
      </c>
      <c r="K24" s="24"/>
      <c r="N24" s="111"/>
      <c r="O24" s="110"/>
      <c r="P24" s="110"/>
      <c r="Q24" s="110"/>
      <c r="R24" s="110"/>
      <c r="S24" s="110"/>
      <c r="T24" s="110"/>
    </row>
    <row r="25" spans="1:20" x14ac:dyDescent="0.25">
      <c r="A25" s="1"/>
      <c r="B25" s="1"/>
      <c r="C25" s="54" t="s">
        <v>7</v>
      </c>
      <c r="D25" s="226">
        <v>1.7323500000000001</v>
      </c>
      <c r="E25" s="226">
        <v>0.17125000000000001</v>
      </c>
      <c r="F25" s="161">
        <f t="shared" si="0"/>
        <v>-0.90114584235287332</v>
      </c>
      <c r="G25" s="105"/>
      <c r="H25" s="226">
        <v>0.64900000000000002</v>
      </c>
      <c r="I25" s="226">
        <v>1.55E-2</v>
      </c>
      <c r="J25" s="161" t="str">
        <f t="shared" si="1"/>
        <v/>
      </c>
      <c r="K25" s="24"/>
      <c r="N25" s="112"/>
      <c r="O25" s="113"/>
      <c r="P25" s="113"/>
      <c r="Q25" s="113"/>
      <c r="R25" s="113"/>
      <c r="S25" s="113"/>
      <c r="T25" s="113"/>
    </row>
    <row r="26" spans="1:20" s="188" customFormat="1" ht="23.25" customHeight="1" x14ac:dyDescent="0.25">
      <c r="A26" s="1"/>
      <c r="B26" s="1"/>
      <c r="C26" s="71" t="s">
        <v>9</v>
      </c>
      <c r="D26" s="210">
        <v>0</v>
      </c>
      <c r="E26" s="210">
        <v>0</v>
      </c>
      <c r="F26" s="161" t="str">
        <f t="shared" si="0"/>
        <v/>
      </c>
      <c r="G26" s="105"/>
      <c r="H26" s="210">
        <v>0</v>
      </c>
      <c r="I26" s="210">
        <v>0</v>
      </c>
      <c r="J26" s="161" t="str">
        <f t="shared" si="1"/>
        <v/>
      </c>
      <c r="K26" s="24"/>
      <c r="N26" s="189"/>
      <c r="O26" s="113"/>
      <c r="P26" s="113"/>
      <c r="Q26" s="113"/>
      <c r="R26" s="113"/>
      <c r="S26" s="113"/>
      <c r="T26" s="113"/>
    </row>
    <row r="27" spans="1:20" x14ac:dyDescent="0.25">
      <c r="A27" s="1"/>
      <c r="B27" s="1"/>
      <c r="C27" s="265" t="s">
        <v>31</v>
      </c>
      <c r="D27" s="226">
        <v>0</v>
      </c>
      <c r="E27" s="226">
        <v>0</v>
      </c>
      <c r="F27" s="161" t="str">
        <f t="shared" si="0"/>
        <v/>
      </c>
      <c r="G27" s="105"/>
      <c r="H27" s="226">
        <v>0</v>
      </c>
      <c r="I27" s="226">
        <v>0</v>
      </c>
      <c r="J27" s="161" t="str">
        <f t="shared" si="1"/>
        <v/>
      </c>
      <c r="K27" s="24"/>
      <c r="N27" s="112"/>
      <c r="O27" s="113"/>
      <c r="P27" s="113"/>
      <c r="Q27" s="113"/>
      <c r="R27" s="113"/>
      <c r="S27" s="113"/>
      <c r="T27" s="113"/>
    </row>
    <row r="28" spans="1:20" x14ac:dyDescent="0.25">
      <c r="A28" s="1"/>
      <c r="B28" s="1"/>
      <c r="C28" s="54" t="s">
        <v>6</v>
      </c>
      <c r="D28" s="226">
        <v>0</v>
      </c>
      <c r="E28" s="226">
        <v>0</v>
      </c>
      <c r="F28" s="161" t="str">
        <f t="shared" si="0"/>
        <v/>
      </c>
      <c r="G28" s="107"/>
      <c r="H28" s="226">
        <v>0</v>
      </c>
      <c r="I28" s="226">
        <v>0</v>
      </c>
      <c r="J28" s="161" t="str">
        <f t="shared" si="1"/>
        <v/>
      </c>
      <c r="K28" s="24"/>
      <c r="N28" s="111"/>
      <c r="O28" s="110"/>
      <c r="P28" s="110"/>
      <c r="Q28" s="110"/>
      <c r="R28" s="110"/>
      <c r="S28" s="110"/>
      <c r="T28" s="110"/>
    </row>
    <row r="29" spans="1:20" x14ac:dyDescent="0.25">
      <c r="A29" s="1"/>
      <c r="B29" s="1"/>
      <c r="C29" s="54" t="s">
        <v>7</v>
      </c>
      <c r="D29" s="226">
        <v>0</v>
      </c>
      <c r="E29" s="226">
        <v>0</v>
      </c>
      <c r="F29" s="161" t="str">
        <f t="shared" si="0"/>
        <v/>
      </c>
      <c r="G29" s="105"/>
      <c r="H29" s="226">
        <v>0</v>
      </c>
      <c r="I29" s="226">
        <v>0</v>
      </c>
      <c r="J29" s="161" t="str">
        <f t="shared" si="1"/>
        <v/>
      </c>
      <c r="K29" s="24"/>
      <c r="N29" s="112"/>
      <c r="O29" s="113"/>
      <c r="P29" s="113"/>
      <c r="Q29" s="113"/>
      <c r="R29" s="113"/>
      <c r="S29" s="113"/>
      <c r="T29" s="113"/>
    </row>
    <row r="30" spans="1:20" s="188" customFormat="1" ht="22.5" customHeight="1" x14ac:dyDescent="0.25">
      <c r="A30" s="1"/>
      <c r="B30" s="1"/>
      <c r="C30" s="1" t="s">
        <v>10</v>
      </c>
      <c r="D30" s="210">
        <v>6130.5266559357297</v>
      </c>
      <c r="E30" s="210">
        <v>4245.1304587344785</v>
      </c>
      <c r="F30" s="161">
        <f t="shared" si="0"/>
        <v>-0.30754228845506498</v>
      </c>
      <c r="G30" s="105"/>
      <c r="H30" s="210">
        <v>6423.1405000000004</v>
      </c>
      <c r="I30" s="210">
        <v>6042.6406000000006</v>
      </c>
      <c r="J30" s="161">
        <f t="shared" si="1"/>
        <v>-5.9238919030340342E-2</v>
      </c>
      <c r="K30" s="24"/>
      <c r="N30" s="112"/>
      <c r="O30" s="113"/>
      <c r="P30" s="113"/>
      <c r="Q30" s="113"/>
      <c r="R30" s="113"/>
      <c r="S30" s="113"/>
      <c r="T30" s="113"/>
    </row>
    <row r="31" spans="1:20" x14ac:dyDescent="0.25">
      <c r="A31" s="1"/>
      <c r="B31" s="1"/>
      <c r="C31" s="265" t="s">
        <v>31</v>
      </c>
      <c r="D31" s="158">
        <v>1606.2917959357289</v>
      </c>
      <c r="E31" s="158">
        <v>2368.9775005102329</v>
      </c>
      <c r="F31" s="161">
        <f t="shared" si="0"/>
        <v>0.47481142996824505</v>
      </c>
      <c r="G31" s="105"/>
      <c r="H31" s="158">
        <v>1227.6777</v>
      </c>
      <c r="I31" s="158">
        <v>1167.6786999999999</v>
      </c>
      <c r="J31" s="161">
        <f t="shared" si="1"/>
        <v>-4.8871947417469606E-2</v>
      </c>
      <c r="K31" s="24"/>
      <c r="N31" s="112"/>
      <c r="O31" s="113"/>
      <c r="P31" s="113"/>
      <c r="Q31" s="113"/>
      <c r="R31" s="113"/>
      <c r="S31" s="113"/>
      <c r="T31" s="113"/>
    </row>
    <row r="32" spans="1:20" x14ac:dyDescent="0.25">
      <c r="A32" s="1"/>
      <c r="B32" s="1"/>
      <c r="C32" s="54" t="s">
        <v>6</v>
      </c>
      <c r="D32" s="158">
        <v>3389.5931</v>
      </c>
      <c r="E32" s="158">
        <v>1264.264458224246</v>
      </c>
      <c r="F32" s="161">
        <f t="shared" si="0"/>
        <v>-0.62701586269329912</v>
      </c>
      <c r="G32" s="105"/>
      <c r="H32" s="158">
        <v>4679.8987999999999</v>
      </c>
      <c r="I32" s="158">
        <v>4640.8757999999998</v>
      </c>
      <c r="J32" s="161">
        <f t="shared" si="1"/>
        <v>-8.3384281728485533E-3</v>
      </c>
      <c r="K32" s="24"/>
      <c r="N32" s="109"/>
      <c r="O32" s="110"/>
      <c r="P32" s="110"/>
      <c r="Q32" s="110"/>
      <c r="R32" s="110"/>
      <c r="S32" s="110"/>
      <c r="T32" s="110"/>
    </row>
    <row r="33" spans="1:20" x14ac:dyDescent="0.25">
      <c r="A33" s="1"/>
      <c r="B33" s="1"/>
      <c r="C33" s="54" t="s">
        <v>7</v>
      </c>
      <c r="D33" s="158">
        <v>1134.64176</v>
      </c>
      <c r="E33" s="158">
        <v>611.88849999999991</v>
      </c>
      <c r="F33" s="161">
        <f t="shared" si="0"/>
        <v>-0.46072097681298113</v>
      </c>
      <c r="G33" s="105"/>
      <c r="H33" s="158">
        <v>515.56399999999996</v>
      </c>
      <c r="I33" s="158">
        <v>234.08609999999999</v>
      </c>
      <c r="J33" s="161">
        <f t="shared" si="1"/>
        <v>-0.54596112218851589</v>
      </c>
      <c r="K33" s="24"/>
      <c r="N33" s="111"/>
      <c r="O33" s="110"/>
      <c r="P33" s="110"/>
      <c r="Q33" s="110"/>
      <c r="R33" s="110"/>
      <c r="S33" s="110"/>
      <c r="T33" s="110"/>
    </row>
    <row r="34" spans="1:20" ht="21" customHeight="1" x14ac:dyDescent="0.25">
      <c r="A34" s="1"/>
      <c r="B34" s="52" t="s">
        <v>13</v>
      </c>
      <c r="C34" s="55"/>
      <c r="D34" s="157">
        <v>602.14817000000005</v>
      </c>
      <c r="E34" s="157">
        <v>1379.6648825799562</v>
      </c>
      <c r="F34" s="160">
        <f t="shared" si="0"/>
        <v>1.2912381890655851</v>
      </c>
      <c r="G34" s="125"/>
      <c r="H34" s="157">
        <v>908.43280000000004</v>
      </c>
      <c r="I34" s="157">
        <v>1636.7322000000004</v>
      </c>
      <c r="J34" s="160">
        <f t="shared" si="1"/>
        <v>0.80170971369593913</v>
      </c>
      <c r="K34" s="24"/>
      <c r="N34" s="112"/>
      <c r="O34" s="113"/>
      <c r="P34" s="113"/>
      <c r="Q34" s="113"/>
      <c r="R34" s="113"/>
      <c r="S34" s="113"/>
      <c r="T34" s="113"/>
    </row>
    <row r="35" spans="1:20" s="188" customFormat="1" ht="22.5" customHeight="1" x14ac:dyDescent="0.25">
      <c r="A35" s="1"/>
      <c r="B35" s="55"/>
      <c r="C35" s="55" t="s">
        <v>12</v>
      </c>
      <c r="D35" s="210">
        <v>15.81795</v>
      </c>
      <c r="E35" s="210">
        <v>25.801649999999999</v>
      </c>
      <c r="F35" s="161">
        <f t="shared" si="0"/>
        <v>0.63116269807402348</v>
      </c>
      <c r="G35" s="105"/>
      <c r="H35" s="210">
        <v>5.35</v>
      </c>
      <c r="I35" s="210">
        <v>8.370000000000001</v>
      </c>
      <c r="J35" s="161">
        <f t="shared" si="1"/>
        <v>0.56448598130841154</v>
      </c>
      <c r="K35" s="24"/>
      <c r="N35" s="112"/>
      <c r="O35" s="113"/>
      <c r="P35" s="113"/>
      <c r="Q35" s="113"/>
      <c r="R35" s="113"/>
      <c r="S35" s="113"/>
      <c r="T35" s="113"/>
    </row>
    <row r="36" spans="1:20" x14ac:dyDescent="0.25">
      <c r="A36" s="1"/>
      <c r="B36" s="55"/>
      <c r="C36" s="53" t="s">
        <v>31</v>
      </c>
      <c r="D36" s="226">
        <v>0</v>
      </c>
      <c r="E36" s="226">
        <v>0</v>
      </c>
      <c r="F36" s="161" t="str">
        <f t="shared" si="0"/>
        <v/>
      </c>
      <c r="G36" s="105"/>
      <c r="H36" s="226">
        <v>0</v>
      </c>
      <c r="I36" s="226">
        <v>0</v>
      </c>
      <c r="J36" s="161" t="str">
        <f t="shared" si="1"/>
        <v/>
      </c>
      <c r="K36" s="24"/>
      <c r="N36" s="112"/>
      <c r="O36" s="113"/>
      <c r="P36" s="113"/>
      <c r="Q36" s="113"/>
      <c r="R36" s="113"/>
      <c r="S36" s="113"/>
      <c r="T36" s="113"/>
    </row>
    <row r="37" spans="1:20" x14ac:dyDescent="0.25">
      <c r="A37" s="1"/>
      <c r="B37" s="1"/>
      <c r="C37" s="54" t="s">
        <v>6</v>
      </c>
      <c r="D37" s="226">
        <v>0</v>
      </c>
      <c r="E37" s="226">
        <v>0</v>
      </c>
      <c r="F37" s="161" t="str">
        <f t="shared" si="0"/>
        <v/>
      </c>
      <c r="G37" s="105"/>
      <c r="H37" s="226">
        <v>0</v>
      </c>
      <c r="I37" s="226">
        <v>0</v>
      </c>
      <c r="J37" s="161" t="str">
        <f t="shared" si="1"/>
        <v/>
      </c>
      <c r="K37" s="24"/>
      <c r="N37" s="109"/>
      <c r="O37" s="110"/>
      <c r="P37" s="110"/>
      <c r="Q37" s="110"/>
      <c r="R37" s="110"/>
      <c r="S37" s="110"/>
      <c r="T37" s="110"/>
    </row>
    <row r="38" spans="1:20" x14ac:dyDescent="0.25">
      <c r="A38" s="1"/>
      <c r="B38" s="1"/>
      <c r="C38" s="54" t="s">
        <v>7</v>
      </c>
      <c r="D38" s="226">
        <v>15.81795</v>
      </c>
      <c r="E38" s="226">
        <v>25.801649999999999</v>
      </c>
      <c r="F38" s="161">
        <f t="shared" si="0"/>
        <v>0.63116269807402348</v>
      </c>
      <c r="G38" s="105"/>
      <c r="H38" s="226">
        <v>5.35</v>
      </c>
      <c r="I38" s="226">
        <v>8.370000000000001</v>
      </c>
      <c r="J38" s="161">
        <f t="shared" si="1"/>
        <v>0.56448598130841154</v>
      </c>
      <c r="K38" s="24"/>
      <c r="N38" s="111"/>
      <c r="O38" s="110"/>
      <c r="P38" s="110"/>
      <c r="Q38" s="110"/>
      <c r="R38" s="110"/>
      <c r="S38" s="110"/>
      <c r="T38" s="110"/>
    </row>
    <row r="39" spans="1:20" s="188" customFormat="1" ht="23.25" customHeight="1" x14ac:dyDescent="0.25">
      <c r="A39" s="1"/>
      <c r="B39" s="1"/>
      <c r="C39" s="71" t="s">
        <v>9</v>
      </c>
      <c r="D39" s="210">
        <v>34.908909999999999</v>
      </c>
      <c r="E39" s="210">
        <v>55.972349999999999</v>
      </c>
      <c r="F39" s="161">
        <f t="shared" si="0"/>
        <v>0.60338291857293747</v>
      </c>
      <c r="G39" s="105"/>
      <c r="H39" s="210">
        <v>25.3279</v>
      </c>
      <c r="I39" s="210">
        <v>20.742000000000001</v>
      </c>
      <c r="J39" s="161">
        <f t="shared" si="1"/>
        <v>-0.18106120128395953</v>
      </c>
      <c r="K39" s="24"/>
      <c r="N39" s="112"/>
      <c r="O39" s="113"/>
      <c r="P39" s="113"/>
      <c r="Q39" s="113"/>
      <c r="R39" s="113"/>
      <c r="S39" s="113"/>
      <c r="T39" s="113"/>
    </row>
    <row r="40" spans="1:20" x14ac:dyDescent="0.25">
      <c r="A40" s="1"/>
      <c r="B40" s="1"/>
      <c r="C40" s="265" t="s">
        <v>31</v>
      </c>
      <c r="D40" s="226">
        <v>0</v>
      </c>
      <c r="E40" s="226">
        <v>0</v>
      </c>
      <c r="F40" s="161" t="str">
        <f t="shared" ref="F40:F71" si="2">IF(D40&lt;1,"",IFERROR((E40-D40)/D40,""))</f>
        <v/>
      </c>
      <c r="G40" s="107"/>
      <c r="H40" s="226">
        <v>0</v>
      </c>
      <c r="I40" s="226">
        <v>0</v>
      </c>
      <c r="J40" s="161" t="str">
        <f t="shared" ref="J40:J71" si="3">IF(H40&lt;1,"",IFERROR((I40-H40)/H40,""))</f>
        <v/>
      </c>
      <c r="K40" s="24"/>
      <c r="N40" s="112"/>
      <c r="O40" s="113"/>
      <c r="P40" s="113"/>
      <c r="Q40" s="113"/>
      <c r="R40" s="113"/>
      <c r="S40" s="113"/>
      <c r="T40" s="113"/>
    </row>
    <row r="41" spans="1:20" x14ac:dyDescent="0.25">
      <c r="A41" s="1"/>
      <c r="B41" s="1"/>
      <c r="C41" s="54" t="s">
        <v>6</v>
      </c>
      <c r="D41" s="226">
        <v>0</v>
      </c>
      <c r="E41" s="226">
        <v>0</v>
      </c>
      <c r="F41" s="161" t="str">
        <f t="shared" si="2"/>
        <v/>
      </c>
      <c r="G41" s="107"/>
      <c r="H41" s="226">
        <v>0</v>
      </c>
      <c r="I41" s="226">
        <v>0</v>
      </c>
      <c r="J41" s="161" t="str">
        <f t="shared" si="3"/>
        <v/>
      </c>
      <c r="K41" s="24"/>
      <c r="N41" s="109"/>
      <c r="O41" s="110"/>
      <c r="P41" s="110"/>
      <c r="Q41" s="110"/>
      <c r="R41" s="110"/>
      <c r="S41" s="110"/>
      <c r="T41" s="110"/>
    </row>
    <row r="42" spans="1:20" x14ac:dyDescent="0.25">
      <c r="A42" s="1"/>
      <c r="B42" s="1"/>
      <c r="C42" s="54" t="s">
        <v>7</v>
      </c>
      <c r="D42" s="226">
        <v>34.908909999999999</v>
      </c>
      <c r="E42" s="226">
        <v>55.972349999999999</v>
      </c>
      <c r="F42" s="161">
        <f t="shared" si="2"/>
        <v>0.60338291857293747</v>
      </c>
      <c r="G42" s="105"/>
      <c r="H42" s="226">
        <v>25.3279</v>
      </c>
      <c r="I42" s="226">
        <v>20.742000000000001</v>
      </c>
      <c r="J42" s="161">
        <f t="shared" si="3"/>
        <v>-0.18106120128395953</v>
      </c>
      <c r="K42" s="24"/>
    </row>
    <row r="43" spans="1:20" s="188" customFormat="1" ht="23.25" customHeight="1" x14ac:dyDescent="0.25">
      <c r="A43" s="1"/>
      <c r="B43" s="1"/>
      <c r="C43" s="1" t="s">
        <v>10</v>
      </c>
      <c r="D43" s="210">
        <v>551.42131000000006</v>
      </c>
      <c r="E43" s="210">
        <v>1297.8908825799563</v>
      </c>
      <c r="F43" s="161">
        <f t="shared" si="2"/>
        <v>1.3537191237312829</v>
      </c>
      <c r="G43" s="105"/>
      <c r="H43" s="210">
        <v>877.75490000000002</v>
      </c>
      <c r="I43" s="210">
        <v>1607.6202000000003</v>
      </c>
      <c r="J43" s="161">
        <f t="shared" si="3"/>
        <v>0.83151378590993941</v>
      </c>
      <c r="K43" s="24"/>
    </row>
    <row r="44" spans="1:20" x14ac:dyDescent="0.25">
      <c r="A44" s="1"/>
      <c r="B44" s="1"/>
      <c r="C44" s="54" t="s">
        <v>31</v>
      </c>
      <c r="D44" s="226">
        <v>7.5735099999999997</v>
      </c>
      <c r="E44" s="226">
        <v>23.395990000000001</v>
      </c>
      <c r="F44" s="161">
        <f t="shared" si="2"/>
        <v>2.0891871800525785</v>
      </c>
      <c r="G44" s="105"/>
      <c r="H44" s="226">
        <v>2.9695</v>
      </c>
      <c r="I44" s="226">
        <v>10.6355</v>
      </c>
      <c r="J44" s="161">
        <f>IF(H44&lt;1,"",IFERROR((I44-H44)/H44,""))</f>
        <v>2.5815793904697761</v>
      </c>
      <c r="K44" s="24"/>
    </row>
    <row r="45" spans="1:20" x14ac:dyDescent="0.25">
      <c r="A45" s="1"/>
      <c r="B45" s="1"/>
      <c r="C45" s="54" t="s">
        <v>6</v>
      </c>
      <c r="D45" s="226">
        <v>382.63627000000002</v>
      </c>
      <c r="E45" s="226">
        <v>870.96497257995622</v>
      </c>
      <c r="F45" s="161">
        <f t="shared" si="2"/>
        <v>1.2762216780441544</v>
      </c>
      <c r="G45" s="105"/>
      <c r="H45" s="226">
        <v>862.96979999999996</v>
      </c>
      <c r="I45" s="226">
        <v>1545.8330000000001</v>
      </c>
      <c r="J45" s="161">
        <f t="shared" si="3"/>
        <v>0.79129443463722615</v>
      </c>
      <c r="K45" s="24"/>
    </row>
    <row r="46" spans="1:20" x14ac:dyDescent="0.25">
      <c r="A46" s="1"/>
      <c r="B46" s="1"/>
      <c r="C46" s="54" t="s">
        <v>7</v>
      </c>
      <c r="D46" s="226">
        <v>161.21153000000001</v>
      </c>
      <c r="E46" s="226">
        <v>403.52992</v>
      </c>
      <c r="F46" s="161">
        <f t="shared" si="2"/>
        <v>1.5031083074517064</v>
      </c>
      <c r="G46" s="105"/>
      <c r="H46" s="226">
        <v>11.8156</v>
      </c>
      <c r="I46" s="226">
        <v>51.151700000000012</v>
      </c>
      <c r="J46" s="161">
        <f t="shared" si="3"/>
        <v>3.3291665256102116</v>
      </c>
      <c r="K46" s="24"/>
    </row>
    <row r="47" spans="1:20" ht="21" customHeight="1" x14ac:dyDescent="0.25">
      <c r="A47" s="1"/>
      <c r="B47" s="52" t="s">
        <v>14</v>
      </c>
      <c r="C47" s="55"/>
      <c r="D47" s="157">
        <v>3337.4346199999995</v>
      </c>
      <c r="E47" s="157">
        <v>8495.0239067858001</v>
      </c>
      <c r="F47" s="160">
        <f t="shared" si="2"/>
        <v>1.5453753778061428</v>
      </c>
      <c r="G47" s="125"/>
      <c r="H47" s="157">
        <v>3795.3294999999998</v>
      </c>
      <c r="I47" s="157">
        <v>11157.2292</v>
      </c>
      <c r="J47" s="160">
        <f t="shared" si="3"/>
        <v>1.939726102832442</v>
      </c>
      <c r="K47" s="24"/>
    </row>
    <row r="48" spans="1:20" s="188" customFormat="1" ht="24.75" customHeight="1" x14ac:dyDescent="0.25">
      <c r="A48" s="1"/>
      <c r="B48" s="55"/>
      <c r="C48" s="55" t="s">
        <v>12</v>
      </c>
      <c r="D48" s="210">
        <v>0</v>
      </c>
      <c r="E48" s="210">
        <v>11.09233</v>
      </c>
      <c r="F48" s="161" t="str">
        <f t="shared" si="2"/>
        <v/>
      </c>
      <c r="G48" s="105"/>
      <c r="H48" s="210">
        <v>0</v>
      </c>
      <c r="I48" s="210">
        <v>5.9116</v>
      </c>
      <c r="J48" s="161" t="str">
        <f t="shared" si="3"/>
        <v/>
      </c>
      <c r="K48" s="24"/>
    </row>
    <row r="49" spans="1:11" x14ac:dyDescent="0.25">
      <c r="A49" s="1"/>
      <c r="B49" s="55"/>
      <c r="C49" s="53" t="s">
        <v>31</v>
      </c>
      <c r="D49" s="226">
        <v>0</v>
      </c>
      <c r="E49" s="226">
        <v>0</v>
      </c>
      <c r="F49" s="161" t="str">
        <f t="shared" si="2"/>
        <v/>
      </c>
      <c r="G49" s="107"/>
      <c r="H49" s="226">
        <v>0</v>
      </c>
      <c r="I49" s="226">
        <v>0</v>
      </c>
      <c r="J49" s="161" t="str">
        <f t="shared" si="3"/>
        <v/>
      </c>
      <c r="K49" s="24"/>
    </row>
    <row r="50" spans="1:11" x14ac:dyDescent="0.25">
      <c r="A50" s="1"/>
      <c r="B50" s="1"/>
      <c r="C50" s="54" t="s">
        <v>6</v>
      </c>
      <c r="D50" s="226">
        <v>0</v>
      </c>
      <c r="E50" s="226">
        <v>0</v>
      </c>
      <c r="F50" s="161" t="str">
        <f t="shared" si="2"/>
        <v/>
      </c>
      <c r="G50" s="114"/>
      <c r="H50" s="226">
        <v>0</v>
      </c>
      <c r="I50" s="226">
        <v>0</v>
      </c>
      <c r="J50" s="161" t="str">
        <f t="shared" si="3"/>
        <v/>
      </c>
      <c r="K50" s="24"/>
    </row>
    <row r="51" spans="1:11" x14ac:dyDescent="0.25">
      <c r="A51" s="1"/>
      <c r="B51" s="1"/>
      <c r="C51" s="54" t="s">
        <v>7</v>
      </c>
      <c r="D51" s="226">
        <v>0</v>
      </c>
      <c r="E51" s="226">
        <v>11.09233</v>
      </c>
      <c r="F51" s="161" t="str">
        <f t="shared" si="2"/>
        <v/>
      </c>
      <c r="G51" s="105"/>
      <c r="H51" s="226">
        <v>0</v>
      </c>
      <c r="I51" s="226">
        <v>5.9116</v>
      </c>
      <c r="J51" s="161" t="str">
        <f t="shared" si="3"/>
        <v/>
      </c>
      <c r="K51" s="24"/>
    </row>
    <row r="52" spans="1:11" s="188" customFormat="1" ht="23.25" customHeight="1" x14ac:dyDescent="0.25">
      <c r="A52" s="1"/>
      <c r="B52" s="1"/>
      <c r="C52" s="71" t="s">
        <v>9</v>
      </c>
      <c r="D52" s="210">
        <v>0</v>
      </c>
      <c r="E52" s="210">
        <v>0</v>
      </c>
      <c r="F52" s="161" t="str">
        <f t="shared" si="2"/>
        <v/>
      </c>
      <c r="G52" s="105"/>
      <c r="H52" s="210">
        <v>0</v>
      </c>
      <c r="I52" s="210">
        <v>0</v>
      </c>
      <c r="J52" s="161" t="str">
        <f t="shared" si="3"/>
        <v/>
      </c>
      <c r="K52" s="24"/>
    </row>
    <row r="53" spans="1:11" x14ac:dyDescent="0.25">
      <c r="A53" s="1"/>
      <c r="B53" s="1"/>
      <c r="C53" s="265" t="s">
        <v>31</v>
      </c>
      <c r="D53" s="226">
        <v>0</v>
      </c>
      <c r="E53" s="226">
        <v>0</v>
      </c>
      <c r="F53" s="161" t="str">
        <f t="shared" si="2"/>
        <v/>
      </c>
      <c r="G53" s="114"/>
      <c r="H53" s="226">
        <v>0</v>
      </c>
      <c r="I53" s="226">
        <v>0</v>
      </c>
      <c r="J53" s="161" t="str">
        <f t="shared" si="3"/>
        <v/>
      </c>
      <c r="K53" s="24"/>
    </row>
    <row r="54" spans="1:11" x14ac:dyDescent="0.25">
      <c r="A54" s="1"/>
      <c r="B54" s="1"/>
      <c r="C54" s="54" t="s">
        <v>6</v>
      </c>
      <c r="D54" s="226">
        <v>0</v>
      </c>
      <c r="E54" s="226">
        <v>0</v>
      </c>
      <c r="F54" s="161" t="str">
        <f t="shared" si="2"/>
        <v/>
      </c>
      <c r="G54" s="114"/>
      <c r="H54" s="226">
        <v>0</v>
      </c>
      <c r="I54" s="226">
        <v>0</v>
      </c>
      <c r="J54" s="161" t="str">
        <f t="shared" si="3"/>
        <v/>
      </c>
      <c r="K54" s="24"/>
    </row>
    <row r="55" spans="1:11" x14ac:dyDescent="0.25">
      <c r="A55" s="1"/>
      <c r="B55" s="1"/>
      <c r="C55" s="54" t="s">
        <v>7</v>
      </c>
      <c r="D55" s="226">
        <v>0</v>
      </c>
      <c r="E55" s="226">
        <v>0</v>
      </c>
      <c r="F55" s="161" t="str">
        <f t="shared" si="2"/>
        <v/>
      </c>
      <c r="G55" s="105"/>
      <c r="H55" s="226">
        <v>0</v>
      </c>
      <c r="I55" s="226">
        <v>0</v>
      </c>
      <c r="J55" s="161" t="str">
        <f t="shared" si="3"/>
        <v/>
      </c>
      <c r="K55" s="24"/>
    </row>
    <row r="56" spans="1:11" s="188" customFormat="1" ht="23.25" customHeight="1" x14ac:dyDescent="0.25">
      <c r="A56" s="1"/>
      <c r="B56" s="1"/>
      <c r="C56" s="1" t="s">
        <v>10</v>
      </c>
      <c r="D56" s="210">
        <v>3337.4346199999995</v>
      </c>
      <c r="E56" s="210">
        <v>8483.9315767858006</v>
      </c>
      <c r="F56" s="161">
        <f t="shared" si="2"/>
        <v>1.5420517681289594</v>
      </c>
      <c r="G56" s="105"/>
      <c r="H56" s="210">
        <v>3795.3294999999998</v>
      </c>
      <c r="I56" s="210">
        <v>11151.3176</v>
      </c>
      <c r="J56" s="161">
        <f t="shared" si="3"/>
        <v>1.9381685042102408</v>
      </c>
      <c r="K56" s="24"/>
    </row>
    <row r="57" spans="1:11" x14ac:dyDescent="0.25">
      <c r="A57" s="1"/>
      <c r="B57" s="1"/>
      <c r="C57" s="54" t="s">
        <v>31</v>
      </c>
      <c r="D57" s="158">
        <v>689.37007999999992</v>
      </c>
      <c r="E57" s="158">
        <v>2257.567868178061</v>
      </c>
      <c r="F57" s="161">
        <f t="shared" si="2"/>
        <v>2.2748271700130376</v>
      </c>
      <c r="G57" s="105"/>
      <c r="H57" s="158">
        <v>504.10129999999998</v>
      </c>
      <c r="I57" s="158">
        <v>834.85720000000015</v>
      </c>
      <c r="J57" s="161">
        <f t="shared" si="3"/>
        <v>0.65612982946086462</v>
      </c>
      <c r="K57" s="24"/>
    </row>
    <row r="58" spans="1:11" x14ac:dyDescent="0.25">
      <c r="A58" s="1"/>
      <c r="B58" s="1"/>
      <c r="C58" s="54" t="s">
        <v>6</v>
      </c>
      <c r="D58" s="158">
        <v>2040.2500700000001</v>
      </c>
      <c r="E58" s="158">
        <v>5935.5436</v>
      </c>
      <c r="F58" s="161">
        <f t="shared" si="2"/>
        <v>1.9092235737553485</v>
      </c>
      <c r="G58" s="105"/>
      <c r="H58" s="158">
        <v>2989.3389999999999</v>
      </c>
      <c r="I58" s="158">
        <v>10107.956099999999</v>
      </c>
      <c r="J58" s="161">
        <f t="shared" si="3"/>
        <v>2.3813348368987257</v>
      </c>
      <c r="K58" s="24"/>
    </row>
    <row r="59" spans="1:11" x14ac:dyDescent="0.25">
      <c r="A59" s="1"/>
      <c r="B59" s="1"/>
      <c r="C59" s="54" t="s">
        <v>7</v>
      </c>
      <c r="D59" s="158">
        <v>607.81446999999991</v>
      </c>
      <c r="E59" s="158">
        <v>290.82010860774011</v>
      </c>
      <c r="F59" s="161">
        <f t="shared" si="2"/>
        <v>-0.52153144921386929</v>
      </c>
      <c r="G59" s="105"/>
      <c r="H59" s="158">
        <v>301.88920000000002</v>
      </c>
      <c r="I59" s="158">
        <v>208.5043</v>
      </c>
      <c r="J59" s="161">
        <f t="shared" si="3"/>
        <v>-0.30933501430326099</v>
      </c>
      <c r="K59" s="24"/>
    </row>
    <row r="60" spans="1:11" x14ac:dyDescent="0.25">
      <c r="A60" s="1"/>
      <c r="B60" s="52" t="s">
        <v>15</v>
      </c>
      <c r="C60" s="55"/>
      <c r="D60" s="157">
        <v>278.21976999999998</v>
      </c>
      <c r="E60" s="157">
        <v>66.94362000000001</v>
      </c>
      <c r="F60" s="160">
        <f t="shared" si="2"/>
        <v>-0.75938582653561959</v>
      </c>
      <c r="G60" s="125"/>
      <c r="H60" s="157">
        <v>98.073400000000007</v>
      </c>
      <c r="I60" s="157">
        <v>18.934200000000001</v>
      </c>
      <c r="J60" s="160">
        <f t="shared" si="3"/>
        <v>-0.80693847669194707</v>
      </c>
      <c r="K60" s="24"/>
    </row>
    <row r="61" spans="1:11" s="188" customFormat="1" ht="23.25" customHeight="1" x14ac:dyDescent="0.25">
      <c r="A61" s="1"/>
      <c r="B61" s="55"/>
      <c r="C61" s="55" t="s">
        <v>12</v>
      </c>
      <c r="D61" s="210">
        <v>0</v>
      </c>
      <c r="E61" s="210">
        <v>0</v>
      </c>
      <c r="F61" s="161" t="str">
        <f t="shared" si="2"/>
        <v/>
      </c>
      <c r="G61" s="105"/>
      <c r="H61" s="210">
        <v>0</v>
      </c>
      <c r="I61" s="210">
        <v>0</v>
      </c>
      <c r="J61" s="161" t="str">
        <f t="shared" si="3"/>
        <v/>
      </c>
      <c r="K61" s="24"/>
    </row>
    <row r="62" spans="1:11" x14ac:dyDescent="0.25">
      <c r="A62" s="1"/>
      <c r="B62" s="55"/>
      <c r="C62" s="53" t="s">
        <v>31</v>
      </c>
      <c r="D62" s="226">
        <v>0</v>
      </c>
      <c r="E62" s="226">
        <v>0</v>
      </c>
      <c r="F62" s="161" t="str">
        <f t="shared" si="2"/>
        <v/>
      </c>
      <c r="G62" s="107"/>
      <c r="H62" s="226">
        <v>0</v>
      </c>
      <c r="I62" s="226">
        <v>0</v>
      </c>
      <c r="J62" s="161" t="str">
        <f t="shared" si="3"/>
        <v/>
      </c>
      <c r="K62" s="24"/>
    </row>
    <row r="63" spans="1:11" x14ac:dyDescent="0.25">
      <c r="A63" s="1"/>
      <c r="B63" s="1"/>
      <c r="C63" s="54" t="s">
        <v>6</v>
      </c>
      <c r="D63" s="226">
        <v>0</v>
      </c>
      <c r="E63" s="226">
        <v>0</v>
      </c>
      <c r="F63" s="161" t="str">
        <f t="shared" si="2"/>
        <v/>
      </c>
      <c r="G63" s="107"/>
      <c r="H63" s="226">
        <v>0</v>
      </c>
      <c r="I63" s="226">
        <v>0</v>
      </c>
      <c r="J63" s="161" t="str">
        <f t="shared" si="3"/>
        <v/>
      </c>
      <c r="K63" s="24"/>
    </row>
    <row r="64" spans="1:11" x14ac:dyDescent="0.25">
      <c r="A64" s="1"/>
      <c r="B64" s="1"/>
      <c r="C64" s="54" t="s">
        <v>7</v>
      </c>
      <c r="D64" s="226">
        <v>0</v>
      </c>
      <c r="E64" s="226">
        <v>0</v>
      </c>
      <c r="F64" s="161" t="str">
        <f t="shared" si="2"/>
        <v/>
      </c>
      <c r="G64" s="105"/>
      <c r="H64" s="226">
        <v>0</v>
      </c>
      <c r="I64" s="226">
        <v>0</v>
      </c>
      <c r="J64" s="161" t="str">
        <f t="shared" si="3"/>
        <v/>
      </c>
      <c r="K64" s="24"/>
    </row>
    <row r="65" spans="1:11" s="188" customFormat="1" ht="21.75" customHeight="1" x14ac:dyDescent="0.25">
      <c r="A65" s="1"/>
      <c r="B65" s="1"/>
      <c r="C65" s="71" t="s">
        <v>9</v>
      </c>
      <c r="D65" s="210">
        <v>0</v>
      </c>
      <c r="E65" s="210">
        <v>0</v>
      </c>
      <c r="F65" s="161" t="str">
        <f t="shared" si="2"/>
        <v/>
      </c>
      <c r="G65" s="105"/>
      <c r="H65" s="210">
        <v>0</v>
      </c>
      <c r="I65" s="210">
        <v>0</v>
      </c>
      <c r="J65" s="161" t="str">
        <f t="shared" si="3"/>
        <v/>
      </c>
      <c r="K65" s="24"/>
    </row>
    <row r="66" spans="1:11" x14ac:dyDescent="0.25">
      <c r="A66" s="1"/>
      <c r="B66" s="1"/>
      <c r="C66" s="265" t="s">
        <v>31</v>
      </c>
      <c r="D66" s="226">
        <v>0</v>
      </c>
      <c r="E66" s="226">
        <v>0</v>
      </c>
      <c r="F66" s="161" t="str">
        <f t="shared" si="2"/>
        <v/>
      </c>
      <c r="G66" s="107"/>
      <c r="H66" s="226">
        <v>0</v>
      </c>
      <c r="I66" s="226">
        <v>0</v>
      </c>
      <c r="J66" s="161" t="str">
        <f t="shared" si="3"/>
        <v/>
      </c>
      <c r="K66" s="24"/>
    </row>
    <row r="67" spans="1:11" x14ac:dyDescent="0.25">
      <c r="A67" s="1"/>
      <c r="B67" s="1"/>
      <c r="C67" s="54" t="s">
        <v>6</v>
      </c>
      <c r="D67" s="226">
        <v>0</v>
      </c>
      <c r="E67" s="226">
        <v>0</v>
      </c>
      <c r="F67" s="161" t="str">
        <f t="shared" si="2"/>
        <v/>
      </c>
      <c r="G67" s="107"/>
      <c r="H67" s="226">
        <v>0</v>
      </c>
      <c r="I67" s="226">
        <v>0</v>
      </c>
      <c r="J67" s="161" t="str">
        <f t="shared" si="3"/>
        <v/>
      </c>
      <c r="K67" s="24"/>
    </row>
    <row r="68" spans="1:11" x14ac:dyDescent="0.25">
      <c r="A68" s="1"/>
      <c r="B68" s="1"/>
      <c r="C68" s="54" t="s">
        <v>7</v>
      </c>
      <c r="D68" s="226">
        <v>0</v>
      </c>
      <c r="E68" s="226">
        <v>0</v>
      </c>
      <c r="F68" s="161" t="str">
        <f t="shared" si="2"/>
        <v/>
      </c>
      <c r="G68" s="105"/>
      <c r="H68" s="226">
        <v>0</v>
      </c>
      <c r="I68" s="226">
        <v>0</v>
      </c>
      <c r="J68" s="161" t="str">
        <f t="shared" si="3"/>
        <v/>
      </c>
      <c r="K68" s="24"/>
    </row>
    <row r="69" spans="1:11" s="188" customFormat="1" ht="24" customHeight="1" x14ac:dyDescent="0.25">
      <c r="A69" s="1"/>
      <c r="B69" s="1"/>
      <c r="C69" s="1" t="s">
        <v>10</v>
      </c>
      <c r="D69" s="210">
        <v>278.21976999999998</v>
      </c>
      <c r="E69" s="210">
        <v>66.94362000000001</v>
      </c>
      <c r="F69" s="161">
        <f t="shared" si="2"/>
        <v>-0.75938582653561959</v>
      </c>
      <c r="G69" s="105"/>
      <c r="H69" s="210">
        <v>98.073400000000007</v>
      </c>
      <c r="I69" s="210">
        <v>18.934200000000001</v>
      </c>
      <c r="J69" s="161">
        <f t="shared" si="3"/>
        <v>-0.80693847669194707</v>
      </c>
      <c r="K69" s="24"/>
    </row>
    <row r="70" spans="1:11" x14ac:dyDescent="0.25">
      <c r="A70" s="1"/>
      <c r="B70" s="1"/>
      <c r="C70" s="54" t="s">
        <v>31</v>
      </c>
      <c r="D70" s="226">
        <v>278.21976999999998</v>
      </c>
      <c r="E70" s="226">
        <v>66.847350000000006</v>
      </c>
      <c r="F70" s="161">
        <f t="shared" si="2"/>
        <v>-0.75973184795602411</v>
      </c>
      <c r="G70" s="105"/>
      <c r="H70" s="226">
        <v>98.073400000000007</v>
      </c>
      <c r="I70" s="226">
        <v>18.876300000000001</v>
      </c>
      <c r="J70" s="161">
        <f t="shared" si="3"/>
        <v>-0.80752885084028903</v>
      </c>
      <c r="K70" s="24"/>
    </row>
    <row r="71" spans="1:11" x14ac:dyDescent="0.25">
      <c r="A71" s="1"/>
      <c r="B71" s="1"/>
      <c r="C71" s="54" t="s">
        <v>6</v>
      </c>
      <c r="D71" s="226">
        <v>0</v>
      </c>
      <c r="E71" s="226">
        <v>0</v>
      </c>
      <c r="F71" s="161" t="str">
        <f t="shared" si="2"/>
        <v/>
      </c>
      <c r="G71" s="107"/>
      <c r="H71" s="226">
        <v>0</v>
      </c>
      <c r="I71" s="226">
        <v>0</v>
      </c>
      <c r="J71" s="161" t="str">
        <f t="shared" si="3"/>
        <v/>
      </c>
      <c r="K71" s="24"/>
    </row>
    <row r="72" spans="1:11" x14ac:dyDescent="0.25">
      <c r="A72" s="1"/>
      <c r="B72" s="1"/>
      <c r="C72" s="54" t="s">
        <v>7</v>
      </c>
      <c r="D72" s="226">
        <v>0</v>
      </c>
      <c r="E72" s="226">
        <v>9.6269999999999994E-2</v>
      </c>
      <c r="F72" s="161" t="str">
        <f>IF(D72&lt;1,"",IFERROR((E72-D72)/D72,""))</f>
        <v/>
      </c>
      <c r="G72" s="105"/>
      <c r="H72" s="226">
        <v>0</v>
      </c>
      <c r="I72" s="226">
        <v>5.79E-2</v>
      </c>
      <c r="J72" s="161" t="str">
        <f>IF(H72&lt;1,"",IFERROR((I72-H72)/H72,""))</f>
        <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8"/>
      <c r="C76" s="17" t="s">
        <v>176</v>
      </c>
      <c r="D76" s="5"/>
      <c r="E76" s="5"/>
      <c r="F76" s="5"/>
      <c r="G76" s="5"/>
      <c r="H76" s="5"/>
      <c r="I76" s="5"/>
      <c r="J76" s="5"/>
      <c r="K76" s="1"/>
    </row>
    <row r="77" spans="1:11" x14ac:dyDescent="0.25">
      <c r="A77" s="1"/>
      <c r="B77" s="16"/>
      <c r="C77" s="273" t="s">
        <v>126</v>
      </c>
      <c r="D77" s="273"/>
      <c r="E77" s="273"/>
      <c r="F77" s="273"/>
      <c r="G77" s="273"/>
      <c r="H77" s="273"/>
      <c r="I77" s="273"/>
      <c r="J77" s="273"/>
      <c r="K77" s="1"/>
    </row>
    <row r="78" spans="1:11" x14ac:dyDescent="0.25">
      <c r="A78" s="1"/>
      <c r="B78" s="16"/>
      <c r="C78" s="273"/>
      <c r="D78" s="273"/>
      <c r="E78" s="273"/>
      <c r="F78" s="273"/>
      <c r="G78" s="273"/>
      <c r="H78" s="273"/>
      <c r="I78" s="273"/>
      <c r="J78" s="273"/>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5"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K19" sqref="K19"/>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148</v>
      </c>
      <c r="B1" s="40"/>
      <c r="C1" s="40"/>
      <c r="D1" s="40"/>
      <c r="E1" s="40"/>
      <c r="F1" s="40"/>
    </row>
    <row r="2" spans="1:12" x14ac:dyDescent="0.25">
      <c r="A2" s="12"/>
      <c r="B2" s="30"/>
      <c r="C2" s="30"/>
      <c r="D2" s="30"/>
      <c r="E2" s="30"/>
      <c r="F2" s="30"/>
    </row>
    <row r="3" spans="1:12" ht="15.75" thickBot="1" x14ac:dyDescent="0.3">
      <c r="B3" s="43"/>
      <c r="C3" s="43"/>
      <c r="D3" s="43"/>
      <c r="E3" s="43"/>
      <c r="F3" s="43"/>
    </row>
    <row r="4" spans="1:12" x14ac:dyDescent="0.25">
      <c r="B4" s="74"/>
      <c r="C4" s="274">
        <v>44774</v>
      </c>
      <c r="D4" s="274"/>
      <c r="E4" s="274"/>
      <c r="F4" s="75"/>
    </row>
    <row r="5" spans="1:12" x14ac:dyDescent="0.25">
      <c r="B5" s="76"/>
      <c r="C5" s="275" t="s">
        <v>125</v>
      </c>
      <c r="D5" s="87" t="s">
        <v>56</v>
      </c>
      <c r="E5" s="88" t="s">
        <v>57</v>
      </c>
      <c r="F5" s="78"/>
      <c r="H5" s="35"/>
      <c r="I5" s="35"/>
      <c r="J5" s="35"/>
    </row>
    <row r="6" spans="1:12" x14ac:dyDescent="0.25">
      <c r="B6" s="79"/>
      <c r="C6" s="276"/>
      <c r="D6" s="137" t="s">
        <v>166</v>
      </c>
      <c r="E6" s="130" t="s">
        <v>58</v>
      </c>
      <c r="F6" s="80"/>
      <c r="H6" s="220"/>
      <c r="I6" s="136"/>
      <c r="J6" s="136"/>
    </row>
    <row r="7" spans="1:12" x14ac:dyDescent="0.25">
      <c r="B7" s="81" t="s">
        <v>59</v>
      </c>
      <c r="C7" s="260">
        <v>73.84529999999998</v>
      </c>
      <c r="D7" s="260">
        <v>802.17853999999988</v>
      </c>
      <c r="E7" s="199">
        <f>IF(C7&lt;1,"",IFERROR((D7/C7)*1000,""))</f>
        <v>10862.959998808321</v>
      </c>
      <c r="F7" s="77"/>
      <c r="H7" s="222"/>
      <c r="I7" s="104"/>
      <c r="J7" s="104"/>
      <c r="K7" s="45"/>
      <c r="L7" s="45"/>
    </row>
    <row r="8" spans="1:12" x14ac:dyDescent="0.25">
      <c r="B8" s="81" t="s">
        <v>60</v>
      </c>
      <c r="C8" s="162">
        <v>2.4255</v>
      </c>
      <c r="D8" s="162">
        <v>23.901990000000009</v>
      </c>
      <c r="E8" s="198">
        <f t="shared" ref="E8:E55" si="0">IF(C8&lt;1,"",IFERROR((D8/C8)*1000,""))</f>
        <v>9854.4588744588782</v>
      </c>
      <c r="F8" s="77"/>
      <c r="H8" s="222"/>
      <c r="I8" s="104"/>
      <c r="J8" s="104"/>
      <c r="K8" s="45"/>
      <c r="L8" s="45"/>
    </row>
    <row r="9" spans="1:12" x14ac:dyDescent="0.25">
      <c r="B9" s="81" t="s">
        <v>61</v>
      </c>
      <c r="C9" s="162">
        <v>26.5686</v>
      </c>
      <c r="D9" s="162">
        <v>223.2671399999999</v>
      </c>
      <c r="E9" s="198">
        <f t="shared" si="0"/>
        <v>8403.4213319482351</v>
      </c>
      <c r="F9" s="77"/>
      <c r="H9" s="222"/>
      <c r="I9" s="104"/>
      <c r="J9" s="104"/>
      <c r="K9" s="45"/>
      <c r="L9" s="45"/>
    </row>
    <row r="10" spans="1:12" x14ac:dyDescent="0.25">
      <c r="B10" s="81" t="s">
        <v>62</v>
      </c>
      <c r="C10" s="162">
        <v>814.72670000000096</v>
      </c>
      <c r="D10" s="162">
        <v>3407.0565499999998</v>
      </c>
      <c r="E10" s="198">
        <f t="shared" si="0"/>
        <v>4181.8398120498514</v>
      </c>
      <c r="F10" s="77"/>
      <c r="H10" s="222"/>
      <c r="I10" s="104"/>
      <c r="J10" s="104"/>
      <c r="K10" s="45"/>
      <c r="L10" s="45"/>
    </row>
    <row r="11" spans="1:12" x14ac:dyDescent="0.25">
      <c r="B11" s="81" t="s">
        <v>63</v>
      </c>
      <c r="C11" s="162">
        <v>103.9918</v>
      </c>
      <c r="D11" s="162">
        <v>47.506889999999999</v>
      </c>
      <c r="E11" s="198">
        <f t="shared" si="0"/>
        <v>456.83303875882518</v>
      </c>
      <c r="F11" s="77"/>
      <c r="H11" s="222"/>
      <c r="I11" s="104"/>
      <c r="J11" s="104"/>
      <c r="K11" s="45"/>
      <c r="L11" s="45"/>
    </row>
    <row r="12" spans="1:12" x14ac:dyDescent="0.25">
      <c r="B12" s="81" t="s">
        <v>64</v>
      </c>
      <c r="C12" s="162">
        <v>155.3569</v>
      </c>
      <c r="D12" s="162">
        <v>201.5399254732188</v>
      </c>
      <c r="E12" s="198">
        <f t="shared" si="0"/>
        <v>1297.2705137217517</v>
      </c>
      <c r="F12" s="77"/>
      <c r="H12" s="222"/>
      <c r="I12" s="104"/>
      <c r="J12" s="104"/>
      <c r="K12" s="45"/>
      <c r="L12" s="45"/>
    </row>
    <row r="13" spans="1:12" x14ac:dyDescent="0.25">
      <c r="B13" s="81" t="s">
        <v>65</v>
      </c>
      <c r="C13" s="162">
        <v>3626.035699999999</v>
      </c>
      <c r="D13" s="162">
        <v>4346.7873400000017</v>
      </c>
      <c r="E13" s="198">
        <f t="shared" si="0"/>
        <v>1198.7712476189913</v>
      </c>
      <c r="F13" s="77"/>
      <c r="H13" s="222"/>
      <c r="I13" s="104"/>
      <c r="J13" s="104"/>
      <c r="K13" s="45"/>
      <c r="L13" s="45"/>
    </row>
    <row r="14" spans="1:12" x14ac:dyDescent="0.25">
      <c r="B14" s="81" t="s">
        <v>66</v>
      </c>
      <c r="C14" s="162">
        <v>892.32020000000011</v>
      </c>
      <c r="D14" s="162">
        <v>2022.8893104179861</v>
      </c>
      <c r="E14" s="198">
        <f t="shared" si="0"/>
        <v>2266.9993466672454</v>
      </c>
      <c r="F14" s="77"/>
      <c r="H14" s="222"/>
      <c r="I14" s="104"/>
      <c r="J14" s="104"/>
      <c r="K14" s="45"/>
      <c r="L14" s="45"/>
    </row>
    <row r="15" spans="1:12" x14ac:dyDescent="0.25">
      <c r="B15" s="81" t="s">
        <v>67</v>
      </c>
      <c r="C15" s="162">
        <v>20.856400000000001</v>
      </c>
      <c r="D15" s="162">
        <v>208.3389699999999</v>
      </c>
      <c r="E15" s="198">
        <f t="shared" si="0"/>
        <v>9989.2105061276106</v>
      </c>
      <c r="F15" s="77"/>
      <c r="H15" s="222"/>
      <c r="I15" s="104"/>
      <c r="J15" s="104"/>
      <c r="K15" s="45"/>
      <c r="L15" s="45"/>
    </row>
    <row r="16" spans="1:12" x14ac:dyDescent="0.25">
      <c r="B16" s="81" t="s">
        <v>68</v>
      </c>
      <c r="C16" s="162">
        <v>102.1183</v>
      </c>
      <c r="D16" s="162">
        <v>488.49646999999999</v>
      </c>
      <c r="E16" s="198">
        <f t="shared" si="0"/>
        <v>4783.633002116173</v>
      </c>
      <c r="F16" s="77"/>
      <c r="H16" s="222"/>
      <c r="I16" s="104"/>
      <c r="J16" s="104"/>
      <c r="K16" s="45"/>
      <c r="L16" s="45"/>
    </row>
    <row r="17" spans="2:12" x14ac:dyDescent="0.25">
      <c r="B17" s="81" t="s">
        <v>69</v>
      </c>
      <c r="C17" s="162">
        <v>344.5838</v>
      </c>
      <c r="D17" s="162">
        <v>772.01472120251583</v>
      </c>
      <c r="E17" s="198">
        <f t="shared" si="0"/>
        <v>2240.4266283049751</v>
      </c>
      <c r="F17" s="77"/>
      <c r="H17" s="222"/>
      <c r="I17" s="104"/>
      <c r="J17" s="104"/>
      <c r="K17" s="45"/>
      <c r="L17" s="45"/>
    </row>
    <row r="18" spans="2:12" x14ac:dyDescent="0.25">
      <c r="B18" s="81" t="s">
        <v>70</v>
      </c>
      <c r="C18" s="162">
        <v>200.0772</v>
      </c>
      <c r="D18" s="162">
        <v>468.02634999999998</v>
      </c>
      <c r="E18" s="198">
        <f t="shared" si="0"/>
        <v>2339.2288076802356</v>
      </c>
      <c r="F18" s="77"/>
      <c r="H18" s="222"/>
      <c r="I18" s="104"/>
      <c r="J18" s="104"/>
      <c r="K18" s="45"/>
      <c r="L18" s="45"/>
    </row>
    <row r="19" spans="2:12" x14ac:dyDescent="0.25">
      <c r="B19" s="81" t="s">
        <v>71</v>
      </c>
      <c r="C19" s="162">
        <v>1074.3342</v>
      </c>
      <c r="D19" s="162">
        <v>3158.0671336466748</v>
      </c>
      <c r="E19" s="198">
        <f t="shared" si="0"/>
        <v>2939.5574800156924</v>
      </c>
      <c r="F19" s="77"/>
      <c r="H19" s="222"/>
      <c r="I19" s="104"/>
      <c r="J19" s="104"/>
      <c r="K19" s="45"/>
      <c r="L19" s="45"/>
    </row>
    <row r="20" spans="2:12" x14ac:dyDescent="0.25">
      <c r="B20" s="81" t="s">
        <v>72</v>
      </c>
      <c r="C20" s="162">
        <v>5.3983999999999988</v>
      </c>
      <c r="D20" s="162">
        <v>19.474150000000002</v>
      </c>
      <c r="E20" s="198">
        <f t="shared" si="0"/>
        <v>3607.3929312388868</v>
      </c>
      <c r="F20" s="77"/>
      <c r="H20" s="222"/>
      <c r="I20" s="104"/>
      <c r="J20" s="104"/>
      <c r="K20" s="45"/>
      <c r="L20" s="45"/>
    </row>
    <row r="21" spans="2:12" x14ac:dyDescent="0.25">
      <c r="B21" s="81" t="s">
        <v>73</v>
      </c>
      <c r="C21" s="162">
        <v>268.93939999999998</v>
      </c>
      <c r="D21" s="162">
        <v>724.18637000000001</v>
      </c>
      <c r="E21" s="198">
        <f t="shared" si="0"/>
        <v>2692.7492587549464</v>
      </c>
      <c r="F21" s="77"/>
      <c r="H21" s="222"/>
      <c r="I21" s="104"/>
      <c r="J21" s="104"/>
      <c r="K21" s="45"/>
      <c r="L21" s="45"/>
    </row>
    <row r="22" spans="2:12" x14ac:dyDescent="0.25">
      <c r="B22" s="81" t="s">
        <v>74</v>
      </c>
      <c r="C22" s="162">
        <v>80.441100000000006</v>
      </c>
      <c r="D22" s="162">
        <v>281.20839000000001</v>
      </c>
      <c r="E22" s="198">
        <f t="shared" si="0"/>
        <v>3495.8297437503961</v>
      </c>
      <c r="F22" s="77"/>
      <c r="H22" s="222"/>
      <c r="I22" s="104"/>
      <c r="J22" s="104"/>
      <c r="K22" s="45"/>
      <c r="L22" s="45"/>
    </row>
    <row r="23" spans="2:12" x14ac:dyDescent="0.25">
      <c r="B23" s="81" t="s">
        <v>75</v>
      </c>
      <c r="C23" s="162">
        <v>682.20030000000008</v>
      </c>
      <c r="D23" s="162">
        <v>976.91755999999998</v>
      </c>
      <c r="E23" s="198">
        <f t="shared" si="0"/>
        <v>1432.0098657241867</v>
      </c>
      <c r="F23" s="77"/>
      <c r="H23" s="222"/>
      <c r="I23" s="104"/>
      <c r="J23" s="104"/>
      <c r="L23" s="45"/>
    </row>
    <row r="24" spans="2:12" x14ac:dyDescent="0.25">
      <c r="B24" s="81" t="s">
        <v>76</v>
      </c>
      <c r="C24" s="162">
        <v>0</v>
      </c>
      <c r="D24" s="162">
        <v>0</v>
      </c>
      <c r="E24" s="236" t="str">
        <f t="shared" si="0"/>
        <v/>
      </c>
      <c r="F24" s="77"/>
      <c r="H24" s="222"/>
      <c r="I24" s="104"/>
      <c r="J24" s="104"/>
      <c r="K24" s="45"/>
    </row>
    <row r="25" spans="2:12" x14ac:dyDescent="0.25">
      <c r="B25" s="81" t="s">
        <v>77</v>
      </c>
      <c r="C25" s="162">
        <v>177.09039999999999</v>
      </c>
      <c r="D25" s="162">
        <v>211.87076999999999</v>
      </c>
      <c r="E25" s="236">
        <f t="shared" si="0"/>
        <v>1196.3989578204125</v>
      </c>
      <c r="F25" s="77"/>
      <c r="H25" s="222"/>
      <c r="I25" s="104"/>
      <c r="J25" s="104"/>
      <c r="K25" s="45"/>
      <c r="L25" s="45"/>
    </row>
    <row r="26" spans="2:12" x14ac:dyDescent="0.25">
      <c r="B26" s="81" t="s">
        <v>78</v>
      </c>
      <c r="C26" s="162">
        <v>186.74420000000001</v>
      </c>
      <c r="D26" s="162">
        <v>2542.2180699999999</v>
      </c>
      <c r="E26" s="236">
        <f t="shared" si="0"/>
        <v>13613.370964131682</v>
      </c>
      <c r="F26" s="77"/>
      <c r="H26" s="222"/>
      <c r="I26" s="104"/>
      <c r="J26" s="104"/>
      <c r="K26" s="45"/>
      <c r="L26" s="45"/>
    </row>
    <row r="27" spans="2:12" x14ac:dyDescent="0.25">
      <c r="B27" s="81" t="s">
        <v>79</v>
      </c>
      <c r="C27" s="162">
        <v>32.2408</v>
      </c>
      <c r="D27" s="162">
        <v>442.61221999999998</v>
      </c>
      <c r="E27" s="236">
        <f t="shared" si="0"/>
        <v>13728.326220193047</v>
      </c>
      <c r="F27" s="77"/>
      <c r="H27" s="222"/>
      <c r="I27" s="104"/>
      <c r="J27" s="104"/>
      <c r="K27" s="45"/>
      <c r="L27" s="45"/>
    </row>
    <row r="28" spans="2:12" x14ac:dyDescent="0.25">
      <c r="B28" s="81" t="s">
        <v>80</v>
      </c>
      <c r="C28" s="162">
        <v>905.24890000000005</v>
      </c>
      <c r="D28" s="162">
        <v>1037.53793</v>
      </c>
      <c r="E28" s="236">
        <f t="shared" si="0"/>
        <v>1146.1355324485894</v>
      </c>
      <c r="F28" s="77"/>
      <c r="H28" s="222"/>
      <c r="I28" s="104"/>
      <c r="J28" s="104"/>
      <c r="K28" s="45"/>
      <c r="L28" s="45"/>
    </row>
    <row r="29" spans="2:12" x14ac:dyDescent="0.25">
      <c r="B29" s="81" t="s">
        <v>81</v>
      </c>
      <c r="C29" s="162">
        <v>69.356499999999997</v>
      </c>
      <c r="D29" s="162">
        <v>69.168300000000002</v>
      </c>
      <c r="E29" s="236">
        <f t="shared" si="0"/>
        <v>997.28648360283466</v>
      </c>
      <c r="F29" s="77"/>
      <c r="H29" s="222"/>
      <c r="I29" s="117"/>
      <c r="J29" s="117"/>
      <c r="K29" s="45"/>
      <c r="L29" s="45"/>
    </row>
    <row r="30" spans="2:12" x14ac:dyDescent="0.25">
      <c r="B30" s="82" t="s">
        <v>82</v>
      </c>
      <c r="C30" s="162">
        <v>301.63420000000002</v>
      </c>
      <c r="D30" s="162">
        <v>1671.2811899999999</v>
      </c>
      <c r="E30" s="236">
        <f t="shared" si="0"/>
        <v>5540.7549608101463</v>
      </c>
      <c r="F30" s="77"/>
      <c r="H30" s="223"/>
      <c r="I30" s="104"/>
      <c r="J30" s="104"/>
      <c r="L30" s="45"/>
    </row>
    <row r="31" spans="2:12" x14ac:dyDescent="0.25">
      <c r="B31" s="83" t="s">
        <v>31</v>
      </c>
      <c r="C31" s="157">
        <v>10146.534799999999</v>
      </c>
      <c r="D31" s="157">
        <v>24146.5462807404</v>
      </c>
      <c r="E31" s="237">
        <f t="shared" si="0"/>
        <v>2379.7825323321617</v>
      </c>
      <c r="F31" s="84"/>
      <c r="H31" s="222"/>
      <c r="I31" s="104"/>
      <c r="J31" s="104"/>
    </row>
    <row r="32" spans="2:12" x14ac:dyDescent="0.25">
      <c r="B32" s="83"/>
      <c r="C32" s="197"/>
      <c r="D32" s="197"/>
      <c r="E32" s="236" t="str">
        <f t="shared" si="0"/>
        <v/>
      </c>
      <c r="F32" s="84"/>
      <c r="H32" s="222"/>
      <c r="I32" s="104"/>
      <c r="J32" s="104"/>
    </row>
    <row r="33" spans="2:15" x14ac:dyDescent="0.25">
      <c r="B33" s="81" t="s">
        <v>83</v>
      </c>
      <c r="C33" s="162">
        <v>0</v>
      </c>
      <c r="D33" s="162">
        <v>0</v>
      </c>
      <c r="E33" s="236" t="str">
        <f t="shared" si="0"/>
        <v/>
      </c>
      <c r="F33" s="77"/>
      <c r="H33" s="222"/>
      <c r="I33" s="104"/>
      <c r="J33" s="104"/>
    </row>
    <row r="34" spans="2:15" x14ac:dyDescent="0.25">
      <c r="B34" s="81" t="s">
        <v>84</v>
      </c>
      <c r="C34" s="162">
        <v>15464.7608</v>
      </c>
      <c r="D34" s="162">
        <v>9700.9509241805699</v>
      </c>
      <c r="E34" s="198">
        <f t="shared" si="0"/>
        <v>627.29395233714638</v>
      </c>
      <c r="F34" s="77"/>
      <c r="H34" s="222"/>
      <c r="I34" s="104"/>
      <c r="J34" s="104"/>
    </row>
    <row r="35" spans="2:15" x14ac:dyDescent="0.25">
      <c r="B35" s="81" t="s">
        <v>85</v>
      </c>
      <c r="C35" s="162">
        <v>11.7928</v>
      </c>
      <c r="D35" s="162">
        <v>5.2674200000000004</v>
      </c>
      <c r="E35" s="198">
        <f t="shared" si="0"/>
        <v>446.66406620989085</v>
      </c>
      <c r="F35" s="77"/>
      <c r="H35" s="222"/>
      <c r="I35" s="117"/>
      <c r="J35" s="117"/>
      <c r="K35" s="35"/>
    </row>
    <row r="36" spans="2:15" x14ac:dyDescent="0.25">
      <c r="B36" s="81" t="s">
        <v>86</v>
      </c>
      <c r="C36" s="162">
        <v>511.65309999999999</v>
      </c>
      <c r="D36" s="162">
        <v>393.62259000000012</v>
      </c>
      <c r="E36" s="198">
        <f t="shared" si="0"/>
        <v>769.31536230309189</v>
      </c>
      <c r="F36" s="77"/>
      <c r="G36" s="35"/>
      <c r="H36" s="223"/>
      <c r="I36" s="104"/>
      <c r="J36" s="104"/>
      <c r="K36" s="35"/>
    </row>
    <row r="37" spans="2:15" x14ac:dyDescent="0.25">
      <c r="B37" s="217" t="s">
        <v>129</v>
      </c>
      <c r="C37" s="162">
        <v>582.68039999999996</v>
      </c>
      <c r="D37" s="162">
        <v>208.1421</v>
      </c>
      <c r="E37" s="198">
        <f t="shared" si="0"/>
        <v>357.21486427207782</v>
      </c>
      <c r="F37" s="77"/>
      <c r="G37" s="35"/>
      <c r="H37" s="222"/>
      <c r="I37" s="104"/>
      <c r="J37" s="104"/>
      <c r="K37" s="35"/>
    </row>
    <row r="38" spans="2:15" x14ac:dyDescent="0.25">
      <c r="B38" s="81" t="s">
        <v>88</v>
      </c>
      <c r="C38" s="162">
        <v>0.10290000000000001</v>
      </c>
      <c r="D38" s="162">
        <v>0.51079999999999992</v>
      </c>
      <c r="E38" s="198" t="str">
        <f t="shared" si="0"/>
        <v/>
      </c>
      <c r="F38" s="77"/>
      <c r="G38" s="35"/>
      <c r="H38" s="222"/>
      <c r="I38" s="104"/>
      <c r="J38" s="104"/>
      <c r="K38" s="35"/>
    </row>
    <row r="39" spans="2:15" x14ac:dyDescent="0.25">
      <c r="B39" s="83" t="s">
        <v>6</v>
      </c>
      <c r="C39" s="157">
        <v>16570.990000000002</v>
      </c>
      <c r="D39" s="157">
        <v>10308.49383418057</v>
      </c>
      <c r="E39" s="197">
        <f t="shared" si="0"/>
        <v>622.08074678583296</v>
      </c>
      <c r="F39" s="84"/>
      <c r="G39" s="35"/>
      <c r="H39" s="222"/>
      <c r="I39" s="104"/>
      <c r="J39" s="104"/>
      <c r="K39" s="35"/>
    </row>
    <row r="40" spans="2:15" x14ac:dyDescent="0.25">
      <c r="B40" s="83"/>
      <c r="C40" s="197"/>
      <c r="D40" s="197"/>
      <c r="E40" s="198" t="str">
        <f t="shared" si="0"/>
        <v/>
      </c>
      <c r="F40" s="84"/>
      <c r="G40" s="35"/>
      <c r="H40" s="222"/>
      <c r="I40" s="104"/>
      <c r="J40" s="104"/>
      <c r="K40" s="35"/>
    </row>
    <row r="41" spans="2:15" x14ac:dyDescent="0.25">
      <c r="B41" s="81" t="s">
        <v>89</v>
      </c>
      <c r="C41" s="162">
        <v>2170.8530000000001</v>
      </c>
      <c r="D41" s="162">
        <v>1629.2470517071811</v>
      </c>
      <c r="E41" s="198">
        <f t="shared" si="0"/>
        <v>750.51007677957966</v>
      </c>
      <c r="F41" s="35"/>
      <c r="G41" s="135"/>
      <c r="H41" s="222"/>
      <c r="I41" s="104"/>
      <c r="J41" s="104"/>
      <c r="K41" s="35"/>
    </row>
    <row r="42" spans="2:15" x14ac:dyDescent="0.25">
      <c r="B42" s="81" t="s">
        <v>90</v>
      </c>
      <c r="C42" s="162">
        <v>2106.8602000000001</v>
      </c>
      <c r="D42" s="162">
        <v>5124.7177499999998</v>
      </c>
      <c r="E42" s="198">
        <f t="shared" si="0"/>
        <v>2432.3957280127079</v>
      </c>
      <c r="F42" s="35"/>
      <c r="G42" s="135"/>
      <c r="H42" s="222"/>
      <c r="I42" s="104"/>
      <c r="J42" s="104"/>
      <c r="K42" s="35"/>
    </row>
    <row r="43" spans="2:15" x14ac:dyDescent="0.25">
      <c r="B43" s="81" t="s">
        <v>91</v>
      </c>
      <c r="C43" s="162">
        <v>73.603400000000008</v>
      </c>
      <c r="D43" s="162">
        <v>274.88830999999999</v>
      </c>
      <c r="E43" s="198">
        <f t="shared" si="0"/>
        <v>3734.7229883402119</v>
      </c>
      <c r="F43" s="35"/>
      <c r="G43" s="135"/>
      <c r="H43" s="222"/>
      <c r="I43" s="104"/>
      <c r="J43" s="104"/>
      <c r="K43" s="35"/>
      <c r="N43" s="35"/>
      <c r="O43" s="35"/>
    </row>
    <row r="44" spans="2:15" x14ac:dyDescent="0.25">
      <c r="B44" s="81" t="s">
        <v>92</v>
      </c>
      <c r="C44" s="162">
        <v>612.25529999999992</v>
      </c>
      <c r="D44" s="162">
        <v>7339.9487400000007</v>
      </c>
      <c r="E44" s="198">
        <f t="shared" si="0"/>
        <v>11988.379259436386</v>
      </c>
      <c r="F44" s="35"/>
      <c r="G44" s="135"/>
      <c r="H44" s="222"/>
      <c r="I44" s="104"/>
      <c r="J44" s="104"/>
      <c r="K44" s="35"/>
      <c r="N44" s="35"/>
      <c r="O44" s="35"/>
    </row>
    <row r="45" spans="2:15" x14ac:dyDescent="0.25">
      <c r="B45" s="81" t="s">
        <v>93</v>
      </c>
      <c r="C45" s="162">
        <v>6.4000000000000003E-3</v>
      </c>
      <c r="D45" s="162">
        <v>0</v>
      </c>
      <c r="E45" s="198" t="str">
        <f t="shared" si="0"/>
        <v/>
      </c>
      <c r="F45" s="35"/>
      <c r="G45" s="135"/>
      <c r="H45" s="222"/>
      <c r="I45" s="104"/>
      <c r="J45" s="104"/>
      <c r="K45" s="35"/>
      <c r="N45" s="35"/>
      <c r="O45" s="35"/>
    </row>
    <row r="46" spans="2:15" x14ac:dyDescent="0.25">
      <c r="B46" s="81" t="s">
        <v>94</v>
      </c>
      <c r="C46" s="162">
        <v>3552.8669999999979</v>
      </c>
      <c r="D46" s="162">
        <v>13326.02966</v>
      </c>
      <c r="E46" s="198">
        <f t="shared" si="0"/>
        <v>3750.7820191411633</v>
      </c>
      <c r="F46" s="35"/>
      <c r="G46" s="135"/>
      <c r="H46" s="222"/>
      <c r="I46" s="104"/>
      <c r="J46" s="104"/>
      <c r="K46" s="35"/>
      <c r="N46" s="35"/>
      <c r="O46" s="35"/>
    </row>
    <row r="47" spans="2:15" x14ac:dyDescent="0.25">
      <c r="B47" s="81" t="s">
        <v>95</v>
      </c>
      <c r="C47" s="162">
        <v>0</v>
      </c>
      <c r="D47" s="162">
        <v>0</v>
      </c>
      <c r="E47" s="198" t="str">
        <f t="shared" si="0"/>
        <v/>
      </c>
      <c r="F47" s="35"/>
      <c r="G47" s="135"/>
      <c r="H47" s="222"/>
      <c r="I47" s="117"/>
      <c r="J47" s="117"/>
      <c r="K47" s="35"/>
      <c r="M47" s="35"/>
      <c r="N47" s="35"/>
      <c r="O47" s="35"/>
    </row>
    <row r="48" spans="2:15" x14ac:dyDescent="0.25">
      <c r="B48" s="81" t="s">
        <v>96</v>
      </c>
      <c r="C48" s="162">
        <v>2871.2433000000001</v>
      </c>
      <c r="D48" s="162">
        <v>4662.5331619660292</v>
      </c>
      <c r="E48" s="198">
        <f t="shared" si="0"/>
        <v>1623.8725439833081</v>
      </c>
      <c r="F48" s="35"/>
      <c r="G48" s="135"/>
      <c r="H48" s="223"/>
      <c r="I48" s="117"/>
      <c r="J48" s="117"/>
      <c r="M48" s="35"/>
      <c r="N48" s="35"/>
      <c r="O48" s="35"/>
    </row>
    <row r="49" spans="1:15" x14ac:dyDescent="0.25">
      <c r="B49" s="81" t="s">
        <v>97</v>
      </c>
      <c r="C49" s="162">
        <v>7.4757999999999996</v>
      </c>
      <c r="D49" s="162">
        <v>36.189599999999999</v>
      </c>
      <c r="E49" s="198">
        <f t="shared" si="0"/>
        <v>4840.8999705717115</v>
      </c>
      <c r="F49" s="35"/>
      <c r="G49" s="135"/>
      <c r="H49" s="223"/>
      <c r="I49" s="216"/>
      <c r="J49" s="216"/>
      <c r="M49" s="35"/>
      <c r="N49" s="35"/>
      <c r="O49" s="35"/>
    </row>
    <row r="50" spans="1:15" x14ac:dyDescent="0.25">
      <c r="B50" s="81" t="s">
        <v>98</v>
      </c>
      <c r="C50" s="162">
        <v>119.34529999999999</v>
      </c>
      <c r="D50" s="162">
        <v>665.12598000000003</v>
      </c>
      <c r="E50" s="198">
        <f t="shared" si="0"/>
        <v>5573.1225276571431</v>
      </c>
      <c r="F50" s="35"/>
      <c r="G50" s="135"/>
      <c r="H50" s="216"/>
      <c r="I50" s="216"/>
      <c r="J50" s="216"/>
      <c r="M50" s="35"/>
      <c r="N50" s="35"/>
      <c r="O50" s="35"/>
    </row>
    <row r="51" spans="1:15" x14ac:dyDescent="0.25">
      <c r="B51" s="81" t="s">
        <v>99</v>
      </c>
      <c r="C51" s="162">
        <v>809.17709999999988</v>
      </c>
      <c r="D51" s="162">
        <v>908.03403201567232</v>
      </c>
      <c r="E51" s="198">
        <f t="shared" si="0"/>
        <v>1122.1697104572936</v>
      </c>
      <c r="F51" s="134"/>
      <c r="G51" s="136"/>
      <c r="H51" s="216"/>
      <c r="M51" s="35"/>
      <c r="N51" s="35"/>
      <c r="O51" s="35"/>
    </row>
    <row r="52" spans="1:15" x14ac:dyDescent="0.25">
      <c r="B52" s="81" t="s">
        <v>100</v>
      </c>
      <c r="C52" s="162">
        <v>150.4248</v>
      </c>
      <c r="D52" s="162">
        <v>912.22113000000002</v>
      </c>
      <c r="E52" s="198">
        <f t="shared" si="0"/>
        <v>6064.3001021108221</v>
      </c>
      <c r="F52" s="77"/>
      <c r="K52" s="35"/>
      <c r="M52" s="35"/>
      <c r="N52" s="35"/>
    </row>
    <row r="53" spans="1:15" x14ac:dyDescent="0.25">
      <c r="B53" s="85" t="s">
        <v>7</v>
      </c>
      <c r="C53" s="157">
        <v>12474.1116</v>
      </c>
      <c r="D53" s="157">
        <v>34878.935415688888</v>
      </c>
      <c r="E53" s="197">
        <f t="shared" si="0"/>
        <v>2796.1057696236167</v>
      </c>
      <c r="F53" s="84"/>
      <c r="K53" s="35"/>
      <c r="L53" s="35"/>
      <c r="M53" s="35"/>
      <c r="N53" s="35"/>
    </row>
    <row r="54" spans="1:15" x14ac:dyDescent="0.25">
      <c r="B54" s="85"/>
      <c r="C54" s="197"/>
      <c r="D54" s="197"/>
      <c r="E54" s="197" t="str">
        <f t="shared" si="0"/>
        <v/>
      </c>
      <c r="F54" s="84"/>
      <c r="K54" s="238"/>
      <c r="L54" s="238"/>
      <c r="M54" s="35"/>
      <c r="N54" s="35"/>
    </row>
    <row r="55" spans="1:15" x14ac:dyDescent="0.25">
      <c r="B55" s="85" t="s">
        <v>101</v>
      </c>
      <c r="C55" s="157">
        <v>39191.636400000003</v>
      </c>
      <c r="D55" s="157">
        <v>69333.975530609852</v>
      </c>
      <c r="E55" s="197">
        <f t="shared" si="0"/>
        <v>1769.1013159789838</v>
      </c>
      <c r="F55" s="84"/>
      <c r="I55" s="5"/>
      <c r="J55" s="5"/>
      <c r="K55" s="35"/>
      <c r="L55" s="35"/>
      <c r="N55" s="35"/>
    </row>
    <row r="56" spans="1:15" ht="15.75" thickBot="1" x14ac:dyDescent="0.3">
      <c r="B56" s="86"/>
      <c r="C56" s="86"/>
      <c r="D56" s="86"/>
      <c r="E56" s="86"/>
      <c r="F56" s="86"/>
      <c r="H56" s="5"/>
      <c r="I56" s="5"/>
      <c r="J56" s="5"/>
      <c r="K56" s="225"/>
      <c r="L56" s="35"/>
      <c r="N56" s="35"/>
    </row>
    <row r="57" spans="1:15" x14ac:dyDescent="0.25">
      <c r="A57" s="5"/>
      <c r="B57" s="6" t="s">
        <v>128</v>
      </c>
      <c r="C57" s="5"/>
      <c r="D57" s="5"/>
      <c r="E57" s="5"/>
      <c r="F57" s="5"/>
      <c r="G57" s="10" t="s">
        <v>41</v>
      </c>
      <c r="H57" s="5"/>
      <c r="I57" s="5"/>
      <c r="J57" s="5"/>
      <c r="K57" s="225"/>
      <c r="L57" s="225"/>
      <c r="N57" s="35"/>
    </row>
    <row r="58" spans="1:15" x14ac:dyDescent="0.25">
      <c r="A58" s="5"/>
      <c r="B58" s="18" t="s">
        <v>175</v>
      </c>
      <c r="C58" s="5"/>
      <c r="D58" s="5"/>
      <c r="E58" s="5"/>
      <c r="F58" s="5"/>
      <c r="G58" s="10"/>
      <c r="H58" s="5"/>
      <c r="I58" s="5"/>
      <c r="J58" s="5"/>
      <c r="K58" s="5"/>
      <c r="L58" s="225"/>
      <c r="N58" s="35"/>
    </row>
    <row r="59" spans="1:15" x14ac:dyDescent="0.25">
      <c r="A59" s="5"/>
      <c r="B59" s="18" t="s">
        <v>167</v>
      </c>
      <c r="C59" s="5"/>
      <c r="D59" s="5"/>
      <c r="E59" s="5"/>
      <c r="F59" s="5"/>
      <c r="G59" s="10"/>
      <c r="H59" s="5"/>
      <c r="I59" s="5"/>
      <c r="J59" s="5"/>
      <c r="K59" s="5"/>
      <c r="L59" s="5"/>
    </row>
    <row r="60" spans="1:15" x14ac:dyDescent="0.25">
      <c r="A60" s="5"/>
      <c r="B60" s="18" t="s">
        <v>169</v>
      </c>
      <c r="C60" s="5"/>
      <c r="D60" s="5"/>
      <c r="E60" s="5"/>
      <c r="F60" s="5"/>
      <c r="G60" s="10"/>
      <c r="H60" s="5"/>
      <c r="I60" s="5"/>
      <c r="J60" s="5"/>
      <c r="K60" s="5"/>
      <c r="L60" s="5"/>
    </row>
    <row r="61" spans="1:15" x14ac:dyDescent="0.25">
      <c r="A61" s="5"/>
      <c r="B61" s="18" t="s">
        <v>168</v>
      </c>
      <c r="C61" s="5"/>
      <c r="D61" s="5"/>
      <c r="E61" s="5"/>
      <c r="F61" s="5"/>
      <c r="G61" s="10"/>
      <c r="H61" s="5"/>
      <c r="I61" s="5"/>
      <c r="J61" s="5"/>
      <c r="K61" s="5"/>
      <c r="L61" s="5"/>
    </row>
    <row r="62" spans="1:15" x14ac:dyDescent="0.25">
      <c r="A62" s="5"/>
      <c r="B62" s="18" t="s">
        <v>170</v>
      </c>
      <c r="C62" s="5"/>
      <c r="D62" s="5"/>
      <c r="E62" s="5"/>
      <c r="F62" s="5"/>
      <c r="G62" s="10"/>
      <c r="H62" s="5"/>
      <c r="I62" s="5"/>
      <c r="J62" s="5"/>
      <c r="K62" s="5"/>
      <c r="L62" s="5"/>
    </row>
    <row r="63" spans="1:15" x14ac:dyDescent="0.25">
      <c r="A63" s="5"/>
      <c r="B63" s="18" t="s">
        <v>171</v>
      </c>
      <c r="C63" s="5"/>
      <c r="D63" s="5"/>
      <c r="E63" s="5"/>
      <c r="F63" s="5"/>
      <c r="G63" s="10"/>
      <c r="H63" s="5"/>
      <c r="I63" s="5"/>
      <c r="J63" s="5"/>
      <c r="K63" s="5"/>
      <c r="L63" s="5"/>
    </row>
    <row r="64" spans="1:15"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235"/>
      <c r="J66" s="235"/>
      <c r="K66" s="5"/>
      <c r="L66" s="5"/>
    </row>
    <row r="67" spans="1:12" x14ac:dyDescent="0.25">
      <c r="A67" s="48"/>
      <c r="B67" s="17" t="s">
        <v>176</v>
      </c>
      <c r="C67" s="5"/>
      <c r="D67" s="5"/>
      <c r="E67" s="5"/>
      <c r="F67" s="5"/>
      <c r="G67" s="5"/>
      <c r="H67" s="235"/>
      <c r="I67" s="235"/>
      <c r="J67" s="235"/>
      <c r="K67" s="235"/>
      <c r="L67" s="5"/>
    </row>
    <row r="68" spans="1:12" ht="15" customHeight="1" x14ac:dyDescent="0.25">
      <c r="A68" s="16"/>
      <c r="B68" s="235" t="s">
        <v>126</v>
      </c>
      <c r="C68" s="235"/>
      <c r="D68" s="235"/>
      <c r="E68" s="235"/>
      <c r="F68" s="235"/>
      <c r="G68" s="235"/>
      <c r="H68" s="235"/>
      <c r="I68" s="1"/>
      <c r="J68" s="1"/>
      <c r="K68" s="235"/>
      <c r="L68" s="235"/>
    </row>
    <row r="69" spans="1:12" x14ac:dyDescent="0.25">
      <c r="A69" s="16"/>
      <c r="B69" s="235"/>
      <c r="C69" s="235"/>
      <c r="D69" s="235"/>
      <c r="E69" s="235"/>
      <c r="F69" s="235"/>
      <c r="G69" s="235"/>
      <c r="H69" s="1"/>
      <c r="I69" s="1"/>
      <c r="J69" s="1"/>
      <c r="K69" s="1"/>
      <c r="L69" s="235"/>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2">
    <mergeCell ref="C4:E4"/>
    <mergeCell ref="C5:C6"/>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J53" sqref="J53"/>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151</v>
      </c>
      <c r="B1" s="40"/>
      <c r="C1" s="40"/>
      <c r="D1" s="40"/>
      <c r="E1" s="40"/>
      <c r="F1" s="40"/>
    </row>
    <row r="2" spans="1:10" x14ac:dyDescent="0.25">
      <c r="A2" s="12"/>
      <c r="B2" s="30"/>
      <c r="C2" s="30"/>
      <c r="D2" s="30"/>
      <c r="E2" s="30"/>
      <c r="F2" s="30"/>
    </row>
    <row r="3" spans="1:10" ht="15.75" thickBot="1" x14ac:dyDescent="0.3">
      <c r="B3" s="43"/>
      <c r="C3" s="43"/>
      <c r="D3" s="43"/>
      <c r="E3" s="43"/>
      <c r="F3" s="43"/>
    </row>
    <row r="4" spans="1:10" x14ac:dyDescent="0.25">
      <c r="B4" s="74"/>
      <c r="C4" s="274">
        <v>44774</v>
      </c>
      <c r="D4" s="274"/>
      <c r="E4" s="274"/>
      <c r="F4" s="75"/>
    </row>
    <row r="5" spans="1:10" x14ac:dyDescent="0.25">
      <c r="B5" s="76"/>
      <c r="C5" s="275" t="s">
        <v>125</v>
      </c>
      <c r="D5" s="87" t="s">
        <v>56</v>
      </c>
      <c r="E5" s="88" t="s">
        <v>57</v>
      </c>
      <c r="F5" s="78"/>
    </row>
    <row r="6" spans="1:10" x14ac:dyDescent="0.25">
      <c r="B6" s="79"/>
      <c r="C6" s="277"/>
      <c r="D6" s="129" t="s">
        <v>166</v>
      </c>
      <c r="E6" s="130" t="s">
        <v>58</v>
      </c>
      <c r="F6" s="80"/>
      <c r="H6" s="220"/>
      <c r="I6" s="136"/>
      <c r="J6" s="136"/>
    </row>
    <row r="7" spans="1:10" x14ac:dyDescent="0.25">
      <c r="B7" s="81" t="s">
        <v>59</v>
      </c>
      <c r="C7" s="260">
        <v>74.070299999999989</v>
      </c>
      <c r="D7" s="260">
        <v>804.37135999999987</v>
      </c>
      <c r="E7" s="199">
        <f>IF(D7&lt;1,"",IFERROR((D7/C7)*1000,""))</f>
        <v>10859.566654921067</v>
      </c>
      <c r="F7" s="77"/>
      <c r="G7" s="220"/>
      <c r="H7" s="136"/>
      <c r="I7" s="136"/>
      <c r="J7" s="117"/>
    </row>
    <row r="8" spans="1:10" x14ac:dyDescent="0.25">
      <c r="B8" s="81" t="s">
        <v>60</v>
      </c>
      <c r="C8" s="162">
        <v>2.6345000000000001</v>
      </c>
      <c r="D8" s="162">
        <v>24.387270000000012</v>
      </c>
      <c r="E8" s="198">
        <f t="shared" ref="E8:E55" si="0">IF(D8&lt;1,"",IFERROR((D8/C8)*1000,""))</f>
        <v>9256.8874549250377</v>
      </c>
      <c r="F8" s="77"/>
      <c r="G8" s="221"/>
      <c r="H8" s="135"/>
      <c r="I8" s="135"/>
      <c r="J8" s="104"/>
    </row>
    <row r="9" spans="1:10" x14ac:dyDescent="0.25">
      <c r="B9" s="81" t="s">
        <v>61</v>
      </c>
      <c r="C9" s="162">
        <v>30.552299999999999</v>
      </c>
      <c r="D9" s="162">
        <v>255.90649999999991</v>
      </c>
      <c r="E9" s="198">
        <f t="shared" si="0"/>
        <v>8376.0142444267658</v>
      </c>
      <c r="F9" s="77"/>
      <c r="G9" s="221"/>
      <c r="H9" s="135"/>
      <c r="I9" s="135"/>
      <c r="J9" s="104"/>
    </row>
    <row r="10" spans="1:10" x14ac:dyDescent="0.25">
      <c r="B10" s="81" t="s">
        <v>62</v>
      </c>
      <c r="C10" s="162">
        <v>836.750100000001</v>
      </c>
      <c r="D10" s="162">
        <v>3465.2535499999999</v>
      </c>
      <c r="E10" s="198">
        <f t="shared" si="0"/>
        <v>4141.3243332746488</v>
      </c>
      <c r="F10" s="77"/>
      <c r="G10" s="221"/>
      <c r="H10" s="135"/>
      <c r="I10" s="135"/>
      <c r="J10" s="104"/>
    </row>
    <row r="11" spans="1:10" x14ac:dyDescent="0.25">
      <c r="B11" s="81" t="s">
        <v>63</v>
      </c>
      <c r="C11" s="162">
        <v>125.6178</v>
      </c>
      <c r="D11" s="162">
        <v>47.506889999999999</v>
      </c>
      <c r="E11" s="198">
        <f t="shared" si="0"/>
        <v>378.18597364386255</v>
      </c>
      <c r="F11" s="77"/>
      <c r="G11" s="221"/>
      <c r="H11" s="135"/>
      <c r="I11" s="135"/>
      <c r="J11" s="104"/>
    </row>
    <row r="12" spans="1:10" x14ac:dyDescent="0.25">
      <c r="B12" s="81" t="s">
        <v>64</v>
      </c>
      <c r="C12" s="162">
        <v>176.01949999999999</v>
      </c>
      <c r="D12" s="162">
        <v>223.8955054732188</v>
      </c>
      <c r="E12" s="198">
        <f t="shared" si="0"/>
        <v>1271.9926228242825</v>
      </c>
      <c r="F12" s="77"/>
      <c r="G12" s="221"/>
      <c r="H12" s="135"/>
      <c r="I12" s="135"/>
      <c r="J12" s="104"/>
    </row>
    <row r="13" spans="1:10" x14ac:dyDescent="0.25">
      <c r="B13" s="81" t="s">
        <v>65</v>
      </c>
      <c r="C13" s="162">
        <v>3693.2367999999992</v>
      </c>
      <c r="D13" s="162">
        <v>4406.1405600000016</v>
      </c>
      <c r="E13" s="198">
        <f t="shared" si="0"/>
        <v>1193.0295290028525</v>
      </c>
      <c r="F13" s="77"/>
      <c r="G13" s="221"/>
      <c r="H13" s="135"/>
      <c r="I13" s="135"/>
      <c r="J13" s="104"/>
    </row>
    <row r="14" spans="1:10" x14ac:dyDescent="0.25">
      <c r="B14" s="81" t="s">
        <v>66</v>
      </c>
      <c r="C14" s="162">
        <v>997.64280000000008</v>
      </c>
      <c r="D14" s="162">
        <v>2268.6872805666708</v>
      </c>
      <c r="E14" s="198">
        <f t="shared" si="0"/>
        <v>2274.0476657243162</v>
      </c>
      <c r="F14" s="77"/>
      <c r="G14" s="221"/>
      <c r="H14" s="135"/>
      <c r="I14" s="135"/>
      <c r="J14" s="104"/>
    </row>
    <row r="15" spans="1:10" x14ac:dyDescent="0.25">
      <c r="B15" s="81" t="s">
        <v>67</v>
      </c>
      <c r="C15" s="162">
        <v>21.229500000000002</v>
      </c>
      <c r="D15" s="162">
        <v>210.37098999999989</v>
      </c>
      <c r="E15" s="198">
        <f t="shared" si="0"/>
        <v>9909.3709225370312</v>
      </c>
      <c r="F15" s="77"/>
      <c r="G15" s="221"/>
      <c r="H15" s="135"/>
      <c r="I15" s="135"/>
      <c r="J15" s="104"/>
    </row>
    <row r="16" spans="1:10" x14ac:dyDescent="0.25">
      <c r="B16" s="81" t="s">
        <v>68</v>
      </c>
      <c r="C16" s="162">
        <v>134.0335</v>
      </c>
      <c r="D16" s="162">
        <v>579.27283999999997</v>
      </c>
      <c r="E16" s="198">
        <f t="shared" si="0"/>
        <v>4321.8511789962959</v>
      </c>
      <c r="F16" s="77"/>
      <c r="G16" s="221"/>
      <c r="H16" s="135"/>
      <c r="I16" s="135"/>
      <c r="J16" s="104"/>
    </row>
    <row r="17" spans="2:10" x14ac:dyDescent="0.25">
      <c r="B17" s="81" t="s">
        <v>69</v>
      </c>
      <c r="C17" s="162">
        <v>353.04230000000001</v>
      </c>
      <c r="D17" s="162">
        <v>778.63105120251589</v>
      </c>
      <c r="E17" s="198">
        <f t="shared" si="0"/>
        <v>2205.4894022685548</v>
      </c>
      <c r="F17" s="77"/>
      <c r="G17" s="221"/>
      <c r="H17" s="135"/>
      <c r="I17" s="135"/>
      <c r="J17" s="104"/>
    </row>
    <row r="18" spans="2:10" x14ac:dyDescent="0.25">
      <c r="B18" s="81" t="s">
        <v>70</v>
      </c>
      <c r="C18" s="162">
        <v>339.09109999999998</v>
      </c>
      <c r="D18" s="162">
        <v>749.59657192616726</v>
      </c>
      <c r="E18" s="198">
        <f t="shared" si="0"/>
        <v>2210.6052678061069</v>
      </c>
      <c r="F18" s="77"/>
      <c r="G18" s="221"/>
      <c r="H18" s="135"/>
      <c r="I18" s="135"/>
      <c r="J18" s="104"/>
    </row>
    <row r="19" spans="2:10" x14ac:dyDescent="0.25">
      <c r="B19" s="81" t="s">
        <v>71</v>
      </c>
      <c r="C19" s="162">
        <v>1481.231</v>
      </c>
      <c r="D19" s="162">
        <v>4375.8411260929151</v>
      </c>
      <c r="E19" s="198">
        <f t="shared" si="0"/>
        <v>2954.1922401657239</v>
      </c>
      <c r="F19" s="77"/>
      <c r="G19" s="221"/>
      <c r="H19" s="135"/>
      <c r="I19" s="135"/>
      <c r="J19" s="104"/>
    </row>
    <row r="20" spans="2:10" x14ac:dyDescent="0.25">
      <c r="B20" s="81" t="s">
        <v>72</v>
      </c>
      <c r="C20" s="162">
        <v>5.4863999999999988</v>
      </c>
      <c r="D20" s="162">
        <v>19.474150000000002</v>
      </c>
      <c r="E20" s="198">
        <f t="shared" si="0"/>
        <v>3549.5315689705462</v>
      </c>
      <c r="F20" s="77"/>
      <c r="G20" s="221"/>
      <c r="H20" s="135"/>
      <c r="I20" s="135"/>
      <c r="J20" s="104"/>
    </row>
    <row r="21" spans="2:10" x14ac:dyDescent="0.25">
      <c r="B21" s="81" t="s">
        <v>73</v>
      </c>
      <c r="C21" s="162">
        <v>1007.2588</v>
      </c>
      <c r="D21" s="162">
        <v>2630.8436936569692</v>
      </c>
      <c r="E21" s="198">
        <f t="shared" si="0"/>
        <v>2611.8845461136393</v>
      </c>
      <c r="F21" s="77"/>
      <c r="G21" s="221"/>
      <c r="H21" s="135"/>
      <c r="I21" s="135"/>
      <c r="J21" s="104"/>
    </row>
    <row r="22" spans="2:10" x14ac:dyDescent="0.25">
      <c r="B22" s="81" t="s">
        <v>74</v>
      </c>
      <c r="C22" s="162">
        <v>81.471900000000005</v>
      </c>
      <c r="D22" s="162">
        <v>281.35599999999999</v>
      </c>
      <c r="E22" s="198">
        <f t="shared" si="0"/>
        <v>3453.4115443484193</v>
      </c>
      <c r="F22" s="77"/>
      <c r="G22" s="221"/>
      <c r="H22" s="135"/>
      <c r="I22" s="135"/>
      <c r="J22" s="104"/>
    </row>
    <row r="23" spans="2:10" x14ac:dyDescent="0.25">
      <c r="B23" s="81" t="s">
        <v>75</v>
      </c>
      <c r="C23" s="162">
        <v>932.03530000000001</v>
      </c>
      <c r="D23" s="162">
        <v>1129.96847</v>
      </c>
      <c r="E23" s="198">
        <f t="shared" si="0"/>
        <v>1212.3666024237493</v>
      </c>
      <c r="F23" s="77"/>
      <c r="G23" s="221"/>
      <c r="H23" s="135"/>
      <c r="I23" s="135"/>
      <c r="J23" s="104"/>
    </row>
    <row r="24" spans="2:10" x14ac:dyDescent="0.25">
      <c r="B24" s="81" t="s">
        <v>76</v>
      </c>
      <c r="C24" s="162">
        <v>0</v>
      </c>
      <c r="D24" s="162">
        <v>0</v>
      </c>
      <c r="E24" s="198" t="str">
        <f t="shared" si="0"/>
        <v/>
      </c>
      <c r="F24" s="77"/>
      <c r="G24" s="221"/>
      <c r="H24" s="135"/>
      <c r="I24" s="135"/>
      <c r="J24" s="104"/>
    </row>
    <row r="25" spans="2:10" x14ac:dyDescent="0.25">
      <c r="B25" s="81" t="s">
        <v>77</v>
      </c>
      <c r="C25" s="162">
        <v>202.62860000000001</v>
      </c>
      <c r="D25" s="162">
        <v>219.08389</v>
      </c>
      <c r="E25" s="198">
        <f t="shared" si="0"/>
        <v>1081.2091185548338</v>
      </c>
      <c r="F25" s="77"/>
      <c r="G25" s="221"/>
      <c r="H25" s="135"/>
      <c r="I25" s="135"/>
      <c r="J25" s="104"/>
    </row>
    <row r="26" spans="2:10" x14ac:dyDescent="0.25">
      <c r="B26" s="81" t="s">
        <v>78</v>
      </c>
      <c r="C26" s="162">
        <v>200.0992</v>
      </c>
      <c r="D26" s="162">
        <v>2698.7309100000002</v>
      </c>
      <c r="E26" s="198">
        <f t="shared" si="0"/>
        <v>13486.965015352387</v>
      </c>
      <c r="F26" s="77"/>
      <c r="G26" s="221"/>
      <c r="H26" s="135"/>
      <c r="I26" s="135"/>
      <c r="J26" s="104"/>
    </row>
    <row r="27" spans="2:10" x14ac:dyDescent="0.25">
      <c r="B27" s="81" t="s">
        <v>79</v>
      </c>
      <c r="C27" s="162">
        <v>50.567500000000003</v>
      </c>
      <c r="D27" s="162">
        <v>634.64373000000001</v>
      </c>
      <c r="E27" s="198">
        <f t="shared" si="0"/>
        <v>12550.427250704503</v>
      </c>
      <c r="F27" s="77"/>
      <c r="G27" s="221"/>
      <c r="H27" s="135"/>
      <c r="I27" s="135"/>
      <c r="J27" s="104"/>
    </row>
    <row r="28" spans="2:10" x14ac:dyDescent="0.25">
      <c r="B28" s="81" t="s">
        <v>80</v>
      </c>
      <c r="C28" s="162">
        <v>952.27690000000007</v>
      </c>
      <c r="D28" s="162">
        <v>1090.25478</v>
      </c>
      <c r="E28" s="198">
        <f t="shared" si="0"/>
        <v>1144.8926042414762</v>
      </c>
      <c r="F28" s="77"/>
      <c r="G28" s="221"/>
      <c r="H28" s="135"/>
      <c r="I28" s="135"/>
      <c r="J28" s="104"/>
    </row>
    <row r="29" spans="2:10" x14ac:dyDescent="0.25">
      <c r="B29" s="81" t="s">
        <v>81</v>
      </c>
      <c r="C29" s="162">
        <v>99.207899999999995</v>
      </c>
      <c r="D29" s="162">
        <v>109.10894999999999</v>
      </c>
      <c r="E29" s="198">
        <f t="shared" si="0"/>
        <v>1099.8010239103942</v>
      </c>
      <c r="F29" s="77"/>
      <c r="G29" s="221"/>
      <c r="H29" s="135"/>
      <c r="I29" s="135"/>
      <c r="J29" s="104"/>
    </row>
    <row r="30" spans="2:10" x14ac:dyDescent="0.25">
      <c r="B30" s="82" t="s">
        <v>82</v>
      </c>
      <c r="C30" s="162">
        <v>382.39850000000001</v>
      </c>
      <c r="D30" s="162">
        <v>1860.0089205102331</v>
      </c>
      <c r="E30" s="198">
        <f t="shared" si="0"/>
        <v>4864.0591438257024</v>
      </c>
      <c r="F30" s="77"/>
      <c r="G30" s="221"/>
      <c r="H30" s="135"/>
      <c r="I30" s="135"/>
      <c r="J30" s="104"/>
    </row>
    <row r="31" spans="2:10" x14ac:dyDescent="0.25">
      <c r="B31" s="83" t="s">
        <v>31</v>
      </c>
      <c r="C31" s="157">
        <v>12178.5825</v>
      </c>
      <c r="D31" s="157">
        <v>28863.334989428695</v>
      </c>
      <c r="E31" s="197">
        <f t="shared" si="0"/>
        <v>2370.0077566029295</v>
      </c>
      <c r="F31" s="84"/>
      <c r="G31" s="220"/>
      <c r="H31" s="136"/>
      <c r="I31" s="136"/>
      <c r="J31" s="104"/>
    </row>
    <row r="32" spans="2:10" x14ac:dyDescent="0.25">
      <c r="B32" s="83"/>
      <c r="C32" s="232"/>
      <c r="D32" s="232"/>
      <c r="E32" s="197" t="str">
        <f t="shared" si="0"/>
        <v/>
      </c>
      <c r="F32" s="84"/>
      <c r="G32" s="221"/>
      <c r="H32" s="135"/>
      <c r="I32" s="135"/>
      <c r="J32" s="136"/>
    </row>
    <row r="33" spans="2:12" x14ac:dyDescent="0.25">
      <c r="B33" s="81" t="s">
        <v>83</v>
      </c>
      <c r="C33" s="162">
        <v>0</v>
      </c>
      <c r="D33" s="162">
        <v>0</v>
      </c>
      <c r="E33" s="198" t="str">
        <f t="shared" si="0"/>
        <v/>
      </c>
      <c r="F33" s="77"/>
      <c r="G33" s="221"/>
      <c r="H33" s="135"/>
      <c r="I33" s="135"/>
      <c r="J33" s="135"/>
    </row>
    <row r="34" spans="2:12" x14ac:dyDescent="0.25">
      <c r="B34" s="81" t="s">
        <v>84</v>
      </c>
      <c r="C34" s="162">
        <v>31483.214</v>
      </c>
      <c r="D34" s="162">
        <v>17633.088356760531</v>
      </c>
      <c r="E34" s="198">
        <f t="shared" si="0"/>
        <v>560.07904265303193</v>
      </c>
      <c r="F34" s="77"/>
      <c r="G34" s="221"/>
      <c r="H34" s="135"/>
      <c r="I34" s="135"/>
      <c r="J34" s="135"/>
      <c r="K34" s="239"/>
      <c r="L34" s="239"/>
    </row>
    <row r="35" spans="2:12" x14ac:dyDescent="0.25">
      <c r="B35" s="81" t="s">
        <v>85</v>
      </c>
      <c r="C35" s="162">
        <v>38.145800000000001</v>
      </c>
      <c r="D35" s="162">
        <v>17.026738224246071</v>
      </c>
      <c r="E35" s="198">
        <f t="shared" si="0"/>
        <v>446.35944780935438</v>
      </c>
      <c r="F35" s="77"/>
      <c r="G35" s="221"/>
      <c r="H35" s="135"/>
      <c r="I35" s="135"/>
      <c r="J35" s="135"/>
    </row>
    <row r="36" spans="2:12" x14ac:dyDescent="0.25">
      <c r="B36" s="81" t="s">
        <v>86</v>
      </c>
      <c r="C36" s="162">
        <v>760.86579999999992</v>
      </c>
      <c r="D36" s="162">
        <v>518.54721000000006</v>
      </c>
      <c r="E36" s="198">
        <f t="shared" si="0"/>
        <v>681.52256284879684</v>
      </c>
      <c r="F36" s="77"/>
      <c r="G36" s="221"/>
      <c r="H36" s="135"/>
      <c r="I36" s="135"/>
      <c r="J36" s="135"/>
    </row>
    <row r="37" spans="2:12" x14ac:dyDescent="0.25">
      <c r="B37" s="217" t="s">
        <v>129</v>
      </c>
      <c r="C37" s="162">
        <v>583.32640000000004</v>
      </c>
      <c r="D37" s="162">
        <v>210.09376</v>
      </c>
      <c r="E37" s="198">
        <f t="shared" si="0"/>
        <v>360.16501224700272</v>
      </c>
      <c r="F37" s="77"/>
      <c r="G37" s="221"/>
      <c r="H37" s="135"/>
      <c r="I37" s="135"/>
      <c r="J37" s="135"/>
    </row>
    <row r="38" spans="2:12" x14ac:dyDescent="0.25">
      <c r="B38" s="81" t="s">
        <v>88</v>
      </c>
      <c r="C38" s="162">
        <v>0.10290000000000001</v>
      </c>
      <c r="D38" s="162">
        <v>0.51079999999999992</v>
      </c>
      <c r="E38" s="198" t="str">
        <f t="shared" si="0"/>
        <v/>
      </c>
      <c r="F38" s="77"/>
      <c r="G38" s="220"/>
      <c r="H38" s="136"/>
      <c r="I38" s="136"/>
      <c r="J38" s="117"/>
    </row>
    <row r="39" spans="2:12" x14ac:dyDescent="0.25">
      <c r="B39" s="83" t="s">
        <v>6</v>
      </c>
      <c r="C39" s="157">
        <v>32865.654899999994</v>
      </c>
      <c r="D39" s="157">
        <v>18379.266864984776</v>
      </c>
      <c r="E39" s="197">
        <f t="shared" si="0"/>
        <v>559.224117727372</v>
      </c>
      <c r="F39" s="84"/>
      <c r="G39" s="221"/>
      <c r="H39" s="135"/>
      <c r="I39" s="135"/>
      <c r="J39" s="104"/>
    </row>
    <row r="40" spans="2:12" x14ac:dyDescent="0.25">
      <c r="B40" s="83"/>
      <c r="C40" s="232"/>
      <c r="D40" s="232"/>
      <c r="E40" s="198" t="str">
        <f t="shared" si="0"/>
        <v/>
      </c>
      <c r="F40" s="84"/>
      <c r="G40" s="47"/>
      <c r="H40" s="45"/>
      <c r="I40" s="45"/>
      <c r="J40" s="104"/>
    </row>
    <row r="41" spans="2:12" x14ac:dyDescent="0.25">
      <c r="B41" s="81" t="s">
        <v>89</v>
      </c>
      <c r="C41" s="162">
        <v>2170.8530000000001</v>
      </c>
      <c r="D41" s="162">
        <v>1629.2470517071811</v>
      </c>
      <c r="E41" s="198">
        <f t="shared" si="0"/>
        <v>750.51007677957966</v>
      </c>
      <c r="F41" s="35"/>
      <c r="G41" s="47"/>
      <c r="H41" s="45"/>
      <c r="I41" s="45"/>
      <c r="J41" s="104"/>
    </row>
    <row r="42" spans="2:12" x14ac:dyDescent="0.25">
      <c r="B42" s="81" t="s">
        <v>90</v>
      </c>
      <c r="C42" s="162">
        <v>2562.7523000000001</v>
      </c>
      <c r="D42" s="162">
        <v>6042.1406486077394</v>
      </c>
      <c r="E42" s="198">
        <f t="shared" si="0"/>
        <v>2357.6764124288325</v>
      </c>
      <c r="F42" s="35"/>
      <c r="G42" s="47"/>
      <c r="H42" s="45"/>
      <c r="I42" s="45"/>
      <c r="J42" s="104"/>
    </row>
    <row r="43" spans="2:12" x14ac:dyDescent="0.25">
      <c r="B43" s="81" t="s">
        <v>91</v>
      </c>
      <c r="C43" s="162">
        <v>73.737399999999994</v>
      </c>
      <c r="D43" s="162">
        <v>275.53696000000002</v>
      </c>
      <c r="E43" s="198">
        <f t="shared" si="0"/>
        <v>3736.7327841773654</v>
      </c>
      <c r="F43" s="35"/>
      <c r="G43" s="47"/>
      <c r="H43" s="45"/>
      <c r="I43" s="45"/>
      <c r="J43" s="104"/>
    </row>
    <row r="44" spans="2:12" x14ac:dyDescent="0.25">
      <c r="B44" s="81" t="s">
        <v>92</v>
      </c>
      <c r="C44" s="162">
        <v>613.91019999999992</v>
      </c>
      <c r="D44" s="162">
        <v>7354.9212100000004</v>
      </c>
      <c r="E44" s="198">
        <f t="shared" si="0"/>
        <v>11980.451228860509</v>
      </c>
      <c r="F44" s="35"/>
      <c r="G44" s="47"/>
      <c r="H44" s="45"/>
      <c r="I44" s="45"/>
      <c r="J44" s="104"/>
    </row>
    <row r="45" spans="2:12" x14ac:dyDescent="0.25">
      <c r="B45" s="81" t="s">
        <v>93</v>
      </c>
      <c r="C45" s="162">
        <v>6.4000000000000003E-3</v>
      </c>
      <c r="D45" s="162">
        <v>0</v>
      </c>
      <c r="E45" s="198" t="str">
        <f t="shared" si="0"/>
        <v/>
      </c>
      <c r="F45" s="35"/>
      <c r="G45" s="47"/>
      <c r="H45" s="45"/>
      <c r="I45" s="45"/>
      <c r="J45" s="104"/>
    </row>
    <row r="46" spans="2:12" x14ac:dyDescent="0.25">
      <c r="B46" s="81" t="s">
        <v>94</v>
      </c>
      <c r="C46" s="162">
        <v>3605.4922999999981</v>
      </c>
      <c r="D46" s="162">
        <v>13738.953100000001</v>
      </c>
      <c r="E46" s="198">
        <f t="shared" si="0"/>
        <v>3810.5623190486381</v>
      </c>
      <c r="F46" s="35"/>
      <c r="G46" s="47"/>
      <c r="H46" s="45"/>
      <c r="I46" s="45"/>
      <c r="J46" s="104"/>
    </row>
    <row r="47" spans="2:12" x14ac:dyDescent="0.25">
      <c r="B47" s="81" t="s">
        <v>95</v>
      </c>
      <c r="C47" s="162">
        <v>0</v>
      </c>
      <c r="D47" s="162">
        <v>0</v>
      </c>
      <c r="E47" s="198" t="str">
        <f t="shared" si="0"/>
        <v/>
      </c>
      <c r="F47" s="35"/>
      <c r="G47" s="47"/>
      <c r="H47" s="45"/>
      <c r="I47" s="45"/>
      <c r="J47" s="104"/>
    </row>
    <row r="48" spans="2:12" x14ac:dyDescent="0.25">
      <c r="B48" s="81" t="s">
        <v>96</v>
      </c>
      <c r="C48" s="162">
        <v>2876.7633000000001</v>
      </c>
      <c r="D48" s="162">
        <v>4673.6254919660296</v>
      </c>
      <c r="E48" s="198">
        <f t="shared" si="0"/>
        <v>1624.6124566334774</v>
      </c>
      <c r="F48" s="35"/>
      <c r="G48" s="47"/>
      <c r="H48" s="45"/>
      <c r="I48" s="45"/>
      <c r="J48" s="104"/>
    </row>
    <row r="49" spans="1:12" x14ac:dyDescent="0.25">
      <c r="B49" s="81" t="s">
        <v>97</v>
      </c>
      <c r="C49" s="162">
        <v>7.4757999999999996</v>
      </c>
      <c r="D49" s="162">
        <v>36.189599999999999</v>
      </c>
      <c r="E49" s="198">
        <f t="shared" si="0"/>
        <v>4840.8999705717115</v>
      </c>
      <c r="F49" s="35"/>
      <c r="G49" s="47"/>
      <c r="H49" s="45"/>
      <c r="I49" s="45"/>
      <c r="J49" s="104"/>
    </row>
    <row r="50" spans="1:12" x14ac:dyDescent="0.25">
      <c r="B50" s="81" t="s">
        <v>98</v>
      </c>
      <c r="C50" s="162">
        <v>123.0853</v>
      </c>
      <c r="D50" s="162">
        <v>699.43137000000002</v>
      </c>
      <c r="E50" s="198">
        <f t="shared" si="0"/>
        <v>5682.4931165622538</v>
      </c>
      <c r="F50" s="35"/>
      <c r="G50" s="136"/>
      <c r="H50" s="223"/>
      <c r="I50" s="117"/>
      <c r="J50" s="117"/>
    </row>
    <row r="51" spans="1:12" x14ac:dyDescent="0.25">
      <c r="B51" s="81" t="s">
        <v>99</v>
      </c>
      <c r="C51" s="162">
        <v>809.74789999999996</v>
      </c>
      <c r="D51" s="162">
        <v>908.37127201567239</v>
      </c>
      <c r="E51" s="198">
        <f t="shared" si="0"/>
        <v>1121.7951562648973</v>
      </c>
      <c r="F51" s="134"/>
      <c r="H51" s="223"/>
      <c r="I51" s="117"/>
      <c r="J51" s="117"/>
    </row>
    <row r="52" spans="1:12" x14ac:dyDescent="0.25">
      <c r="B52" s="81" t="s">
        <v>100</v>
      </c>
      <c r="C52" s="162">
        <v>159.1268</v>
      </c>
      <c r="D52" s="162">
        <v>919.89109000000008</v>
      </c>
      <c r="E52" s="198">
        <f t="shared" si="0"/>
        <v>5780.8684018028398</v>
      </c>
      <c r="F52" s="77"/>
      <c r="H52" s="216"/>
      <c r="I52" s="216"/>
      <c r="J52" s="216"/>
    </row>
    <row r="53" spans="1:12" x14ac:dyDescent="0.25">
      <c r="B53" s="85" t="s">
        <v>7</v>
      </c>
      <c r="C53" s="157">
        <v>13002.950700000001</v>
      </c>
      <c r="D53" s="157">
        <v>36278.307794296612</v>
      </c>
      <c r="E53" s="197">
        <f t="shared" si="0"/>
        <v>2790.0057941692121</v>
      </c>
      <c r="F53" s="84"/>
    </row>
    <row r="54" spans="1:12" x14ac:dyDescent="0.25">
      <c r="B54" s="85"/>
      <c r="C54" s="232"/>
      <c r="D54" s="232"/>
      <c r="E54" s="197" t="str">
        <f t="shared" si="0"/>
        <v/>
      </c>
      <c r="F54" s="84"/>
    </row>
    <row r="55" spans="1:12" x14ac:dyDescent="0.25">
      <c r="B55" s="85" t="s">
        <v>101</v>
      </c>
      <c r="C55" s="157">
        <v>58047.188099999999</v>
      </c>
      <c r="D55" s="157">
        <v>83520.909648710076</v>
      </c>
      <c r="E55" s="197">
        <f t="shared" si="0"/>
        <v>1438.8450566257502</v>
      </c>
      <c r="F55" s="84"/>
    </row>
    <row r="56" spans="1:12" ht="15.75" thickBot="1" x14ac:dyDescent="0.3">
      <c r="B56" s="86"/>
      <c r="C56" s="86"/>
      <c r="D56" s="86"/>
      <c r="E56" s="86"/>
      <c r="F56" s="86"/>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176</v>
      </c>
      <c r="C67" s="5"/>
      <c r="D67" s="5"/>
      <c r="E67" s="5"/>
      <c r="F67" s="5"/>
      <c r="G67" s="5"/>
      <c r="H67" s="5"/>
      <c r="I67" s="5"/>
      <c r="J67" s="5"/>
      <c r="K67" s="5"/>
      <c r="L67" s="5"/>
    </row>
    <row r="68" spans="1:12" ht="15" customHeight="1" x14ac:dyDescent="0.25">
      <c r="A68" s="16"/>
      <c r="B68" s="273" t="s">
        <v>126</v>
      </c>
      <c r="C68" s="273"/>
      <c r="D68" s="273"/>
      <c r="E68" s="273"/>
      <c r="F68" s="273"/>
      <c r="G68" s="273"/>
      <c r="H68" s="273"/>
      <c r="I68" s="273"/>
      <c r="J68" s="273"/>
      <c r="K68" s="273"/>
      <c r="L68" s="273"/>
    </row>
    <row r="69" spans="1:12" x14ac:dyDescent="0.25">
      <c r="A69" s="16"/>
      <c r="B69" s="273"/>
      <c r="C69" s="273"/>
      <c r="D69" s="273"/>
      <c r="E69" s="273"/>
      <c r="F69" s="273"/>
      <c r="G69" s="273"/>
      <c r="H69" s="273"/>
      <c r="I69" s="273"/>
      <c r="J69" s="273"/>
      <c r="K69" s="273"/>
      <c r="L69" s="273"/>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CB0F28CC-92C6-4BEC-A801-70825BF0394F}">
  <ds:schemaRefs>
    <ds:schemaRef ds:uri="http://schemas.microsoft.com/sharepoint/v3/contenttype/forms"/>
  </ds:schemaRefs>
</ds:datastoreItem>
</file>

<file path=customXml/itemProps2.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August</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2022-09-29T09:54:58Z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