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x953318\Desktop\Webmaster\"/>
    </mc:Choice>
  </mc:AlternateContent>
  <xr:revisionPtr revIDLastSave="0" documentId="8_{2513E2D7-772B-43F6-91A5-9216284F9572}" xr6:coauthVersionLast="47" xr6:coauthVersionMax="47" xr10:uidLastSave="{00000000-0000-0000-0000-000000000000}"/>
  <bookViews>
    <workbookView xWindow="-21810" yWindow="3315" windowWidth="15375" windowHeight="7875" tabRatio="922" xr2:uid="{2FE1976C-BB84-4386-B8A9-5AB75290ECF4}"/>
  </bookViews>
  <sheets>
    <sheet name="Intro" sheetId="2" r:id="rId1"/>
    <sheet name="Highlights - Time Series" sheetId="89" r:id="rId2"/>
    <sheet name="Highlights - Time Series Data" sheetId="90" r:id="rId3"/>
    <sheet name="Highlights - July"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 i="4" l="1"/>
  <c r="E25" i="59"/>
  <c r="M33" i="90"/>
  <c r="H33" i="90"/>
  <c r="G33" i="90"/>
  <c r="L33" i="90"/>
  <c r="H32" i="90"/>
  <c r="G32" i="90"/>
  <c r="M14" i="90"/>
  <c r="H14" i="90"/>
  <c r="H22" i="47"/>
  <c r="H12" i="90"/>
  <c r="H13" i="90"/>
  <c r="F27" i="90"/>
  <c r="F28" i="90" s="1"/>
  <c r="F29" i="90" s="1"/>
  <c r="F30" i="90" s="1"/>
  <c r="F31" i="90" s="1"/>
  <c r="F32" i="90" s="1"/>
  <c r="F33" i="90" s="1"/>
  <c r="F34" i="90" s="1"/>
  <c r="F35" i="90" s="1"/>
  <c r="F36" i="90" s="1"/>
  <c r="F37" i="90" s="1"/>
  <c r="F38" i="90" s="1"/>
  <c r="M13" i="90"/>
  <c r="H9" i="30"/>
  <c r="I9" i="30"/>
  <c r="H10" i="30"/>
  <c r="I10" i="30"/>
  <c r="H11" i="30"/>
  <c r="I11" i="30"/>
  <c r="H12" i="30"/>
  <c r="I12" i="30"/>
  <c r="H13" i="30"/>
  <c r="I13" i="30"/>
  <c r="K27" i="90"/>
  <c r="K28" i="90" s="1"/>
  <c r="K29" i="90" s="1"/>
  <c r="K30" i="90" s="1"/>
  <c r="M12" i="90"/>
  <c r="C22" i="47"/>
  <c r="J23" i="12"/>
  <c r="J22" i="12"/>
  <c r="J21" i="12"/>
  <c r="J20" i="12"/>
  <c r="J18" i="12"/>
  <c r="J17" i="12"/>
  <c r="J16" i="12"/>
  <c r="J15" i="12"/>
  <c r="J13" i="12"/>
  <c r="J12" i="12"/>
  <c r="J11" i="12"/>
  <c r="J10" i="12"/>
  <c r="F10" i="12"/>
  <c r="F11" i="12"/>
  <c r="F12" i="12"/>
  <c r="F13" i="12"/>
  <c r="F15" i="12"/>
  <c r="F16" i="12"/>
  <c r="F17" i="12"/>
  <c r="F18" i="12"/>
  <c r="F20" i="12"/>
  <c r="F21" i="12"/>
  <c r="F22" i="12"/>
  <c r="F23" i="12"/>
  <c r="H11" i="90"/>
  <c r="M11" i="90"/>
  <c r="I14" i="30"/>
  <c r="I20" i="30"/>
  <c r="I26" i="30"/>
  <c r="I32" i="30"/>
  <c r="L9" i="30"/>
  <c r="L10" i="30"/>
  <c r="L11" i="30"/>
  <c r="L12" i="30"/>
  <c r="L13" i="30"/>
  <c r="L14" i="30"/>
  <c r="L20" i="30"/>
  <c r="L26" i="30"/>
  <c r="L32" i="30"/>
  <c r="H14" i="30"/>
  <c r="H20" i="30"/>
  <c r="H26" i="30"/>
  <c r="H32" i="30"/>
  <c r="H10" i="90"/>
  <c r="M10" i="90"/>
  <c r="K31" i="90" l="1"/>
  <c r="I8" i="30"/>
  <c r="L8" i="30"/>
  <c r="H8" i="30"/>
  <c r="J48" i="56"/>
  <c r="K32" i="90" l="1"/>
  <c r="E32" i="57"/>
  <c r="E40" i="57"/>
  <c r="E54" i="57"/>
  <c r="J44" i="56"/>
  <c r="K33" i="90" l="1"/>
  <c r="K34" i="90" s="1"/>
  <c r="K35" i="90" s="1"/>
  <c r="K36" i="90" s="1"/>
  <c r="K37" i="90" s="1"/>
  <c r="K38" i="90" s="1"/>
  <c r="J72" i="55" l="1"/>
  <c r="J71" i="55"/>
  <c r="J70" i="55"/>
  <c r="J68" i="55"/>
  <c r="J67" i="55"/>
  <c r="J66" i="55"/>
  <c r="J64" i="55"/>
  <c r="J63" i="55"/>
  <c r="J62" i="55"/>
  <c r="J59" i="55"/>
  <c r="J58" i="55"/>
  <c r="J57" i="55"/>
  <c r="J55" i="55"/>
  <c r="J54" i="55"/>
  <c r="J53" i="55"/>
  <c r="J51" i="55"/>
  <c r="J50" i="55"/>
  <c r="J49" i="55"/>
  <c r="J46" i="55"/>
  <c r="J45" i="55"/>
  <c r="J42" i="55"/>
  <c r="J41" i="55"/>
  <c r="J40" i="55"/>
  <c r="J38" i="55"/>
  <c r="J37" i="55"/>
  <c r="J36" i="55"/>
  <c r="J31" i="55"/>
  <c r="J29" i="55"/>
  <c r="J28" i="55"/>
  <c r="J25" i="55"/>
  <c r="F36" i="55"/>
  <c r="F27" i="55"/>
  <c r="F71" i="55"/>
  <c r="F67" i="55"/>
  <c r="F66" i="55"/>
  <c r="F63" i="55"/>
  <c r="F58" i="55"/>
  <c r="F54" i="55"/>
  <c r="F53" i="55"/>
  <c r="F50" i="55"/>
  <c r="F45" i="55"/>
  <c r="F41" i="55"/>
  <c r="F40" i="55"/>
  <c r="F37" i="55"/>
  <c r="J71" i="4"/>
  <c r="J67" i="4"/>
  <c r="J63" i="4"/>
  <c r="J54" i="4"/>
  <c r="J50" i="4"/>
  <c r="J45" i="4"/>
  <c r="J41" i="4"/>
  <c r="J37" i="4"/>
  <c r="F71" i="4"/>
  <c r="F67" i="4"/>
  <c r="F63" i="4"/>
  <c r="F54" i="4"/>
  <c r="F50" i="4"/>
  <c r="F45" i="4"/>
  <c r="F41" i="4"/>
  <c r="F37" i="4"/>
  <c r="F36" i="4"/>
  <c r="L37" i="47"/>
  <c r="K37" i="47"/>
  <c r="J37" i="47"/>
  <c r="I37" i="47"/>
  <c r="H37" i="47"/>
  <c r="G37" i="47"/>
  <c r="F37" i="47"/>
  <c r="E37" i="47"/>
  <c r="D37" i="47"/>
  <c r="C37" i="47"/>
  <c r="L22" i="47"/>
  <c r="K22" i="47"/>
  <c r="J22" i="47"/>
  <c r="I22" i="47"/>
  <c r="G22" i="47"/>
  <c r="F22" i="47"/>
  <c r="E22" i="47"/>
  <c r="D22" i="47"/>
  <c r="N37" i="30"/>
  <c r="J37" i="30"/>
  <c r="F37" i="30"/>
  <c r="N36" i="30"/>
  <c r="J36" i="30"/>
  <c r="F36" i="30"/>
  <c r="N35" i="30"/>
  <c r="J35" i="30"/>
  <c r="F35" i="30"/>
  <c r="N34" i="30"/>
  <c r="J34" i="30"/>
  <c r="F34" i="30"/>
  <c r="N33" i="30"/>
  <c r="J33" i="30"/>
  <c r="F33" i="30"/>
  <c r="M32" i="30"/>
  <c r="J32" i="30"/>
  <c r="E32" i="30"/>
  <c r="D32" i="30"/>
  <c r="N31" i="30"/>
  <c r="J31" i="30"/>
  <c r="F31" i="30"/>
  <c r="N30" i="30"/>
  <c r="J30" i="30"/>
  <c r="F30" i="30"/>
  <c r="N29" i="30"/>
  <c r="J29" i="30"/>
  <c r="F29" i="30"/>
  <c r="N28" i="30"/>
  <c r="J28" i="30"/>
  <c r="F28" i="30"/>
  <c r="N27" i="30"/>
  <c r="J27" i="30"/>
  <c r="F27" i="30"/>
  <c r="M26" i="30"/>
  <c r="J26" i="30"/>
  <c r="E26" i="30"/>
  <c r="D26" i="30"/>
  <c r="N25" i="30"/>
  <c r="J25" i="30"/>
  <c r="F25" i="30"/>
  <c r="N24" i="30"/>
  <c r="J24" i="30"/>
  <c r="F24" i="30"/>
  <c r="N23" i="30"/>
  <c r="J23" i="30"/>
  <c r="F23" i="30"/>
  <c r="N22" i="30"/>
  <c r="J22" i="30"/>
  <c r="F22" i="30"/>
  <c r="N21" i="30"/>
  <c r="J21" i="30"/>
  <c r="F21" i="30"/>
  <c r="M20" i="30"/>
  <c r="N20" i="30" s="1"/>
  <c r="J20" i="30"/>
  <c r="E20" i="30"/>
  <c r="D20" i="30"/>
  <c r="N19" i="30"/>
  <c r="J19" i="30"/>
  <c r="F19" i="30"/>
  <c r="N18" i="30"/>
  <c r="J18" i="30"/>
  <c r="F18" i="30"/>
  <c r="N17" i="30"/>
  <c r="J17" i="30"/>
  <c r="F17" i="30"/>
  <c r="N16" i="30"/>
  <c r="J16" i="30"/>
  <c r="F16" i="30"/>
  <c r="N15" i="30"/>
  <c r="J15" i="30"/>
  <c r="F15" i="30"/>
  <c r="M14" i="30"/>
  <c r="J14" i="30"/>
  <c r="E14" i="30"/>
  <c r="D14" i="30"/>
  <c r="M13" i="30"/>
  <c r="E13" i="30"/>
  <c r="D13" i="30"/>
  <c r="M12" i="30"/>
  <c r="E12" i="30"/>
  <c r="D12" i="30"/>
  <c r="M11" i="30"/>
  <c r="E11" i="30"/>
  <c r="D11" i="30"/>
  <c r="M10" i="30"/>
  <c r="E10" i="30"/>
  <c r="D10" i="30"/>
  <c r="M9" i="30"/>
  <c r="E9" i="30"/>
  <c r="D9" i="30"/>
  <c r="I19" i="12"/>
  <c r="J19" i="12" s="1"/>
  <c r="H19" i="12"/>
  <c r="E19" i="12"/>
  <c r="F19" i="12" s="1"/>
  <c r="D19" i="12"/>
  <c r="I14" i="12"/>
  <c r="J14" i="12" s="1"/>
  <c r="H14" i="12"/>
  <c r="E14" i="12"/>
  <c r="F14" i="12" s="1"/>
  <c r="D14" i="12"/>
  <c r="I9" i="12"/>
  <c r="H9" i="12"/>
  <c r="H8" i="12" s="1"/>
  <c r="E9" i="12"/>
  <c r="F9" i="12" s="1"/>
  <c r="D9" i="12"/>
  <c r="F32" i="59"/>
  <c r="F28" i="59"/>
  <c r="F26" i="59"/>
  <c r="J23" i="59"/>
  <c r="F2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7" i="50"/>
  <c r="E54" i="87"/>
  <c r="E52" i="87"/>
  <c r="E48" i="87"/>
  <c r="E47" i="87"/>
  <c r="E40" i="87"/>
  <c r="E32" i="87"/>
  <c r="E47" i="57"/>
  <c r="E38" i="57"/>
  <c r="E37" i="57"/>
  <c r="E24" i="57"/>
  <c r="J72" i="56"/>
  <c r="F72" i="56"/>
  <c r="J71" i="56"/>
  <c r="F71" i="56"/>
  <c r="J70" i="56"/>
  <c r="F70" i="56"/>
  <c r="J69" i="56"/>
  <c r="F69" i="56"/>
  <c r="J68" i="56"/>
  <c r="F68" i="56"/>
  <c r="J67" i="56"/>
  <c r="F67" i="56"/>
  <c r="J66" i="56"/>
  <c r="F66" i="56"/>
  <c r="J65" i="56"/>
  <c r="F65" i="56"/>
  <c r="J64" i="56"/>
  <c r="F64" i="56"/>
  <c r="J63" i="56"/>
  <c r="F63" i="56"/>
  <c r="J62" i="56"/>
  <c r="F62" i="56"/>
  <c r="J61" i="56"/>
  <c r="F61" i="56"/>
  <c r="J60" i="56"/>
  <c r="F60" i="56"/>
  <c r="J59" i="56"/>
  <c r="F59" i="56"/>
  <c r="J58" i="56"/>
  <c r="F58" i="56"/>
  <c r="J57" i="56"/>
  <c r="F57" i="56"/>
  <c r="J56" i="56"/>
  <c r="F56" i="56"/>
  <c r="J55" i="56"/>
  <c r="F55" i="56"/>
  <c r="J54" i="56"/>
  <c r="F54" i="56"/>
  <c r="J53" i="56"/>
  <c r="F53" i="56"/>
  <c r="J52" i="56"/>
  <c r="F52" i="56"/>
  <c r="J51" i="56"/>
  <c r="F51" i="56"/>
  <c r="J50" i="56"/>
  <c r="F50" i="56"/>
  <c r="J49" i="56"/>
  <c r="F49" i="56"/>
  <c r="F48" i="56"/>
  <c r="J47" i="56"/>
  <c r="F47" i="56"/>
  <c r="J46" i="56"/>
  <c r="F46" i="56"/>
  <c r="J45" i="56"/>
  <c r="F45" i="56"/>
  <c r="F44" i="56"/>
  <c r="J43" i="56"/>
  <c r="F43" i="56"/>
  <c r="J42" i="56"/>
  <c r="F42" i="56"/>
  <c r="J41" i="56"/>
  <c r="F41" i="56"/>
  <c r="J40" i="56"/>
  <c r="F40" i="56"/>
  <c r="J39" i="56"/>
  <c r="F39" i="56"/>
  <c r="J38" i="56"/>
  <c r="F38" i="56"/>
  <c r="J37" i="56"/>
  <c r="F37" i="56"/>
  <c r="J36" i="56"/>
  <c r="F36" i="56"/>
  <c r="J35" i="56"/>
  <c r="F35" i="56"/>
  <c r="J34" i="56"/>
  <c r="F34" i="56"/>
  <c r="J33" i="56"/>
  <c r="F33" i="56"/>
  <c r="J32" i="56"/>
  <c r="F32" i="56"/>
  <c r="J31" i="56"/>
  <c r="F31" i="56"/>
  <c r="J30" i="56"/>
  <c r="F30" i="56"/>
  <c r="J29" i="56"/>
  <c r="F29" i="56"/>
  <c r="J28" i="56"/>
  <c r="F28" i="56"/>
  <c r="J27" i="56"/>
  <c r="F27" i="56"/>
  <c r="J26" i="56"/>
  <c r="F26" i="56"/>
  <c r="J25" i="56"/>
  <c r="F25" i="56"/>
  <c r="J24" i="56"/>
  <c r="F24" i="56"/>
  <c r="J23" i="56"/>
  <c r="F23" i="56"/>
  <c r="J22" i="56"/>
  <c r="F22" i="56"/>
  <c r="J21" i="56"/>
  <c r="F21" i="56"/>
  <c r="J20" i="56"/>
  <c r="F20" i="56"/>
  <c r="J19" i="56"/>
  <c r="F19" i="56"/>
  <c r="J18" i="56"/>
  <c r="F18" i="56"/>
  <c r="J17" i="56"/>
  <c r="F17" i="56"/>
  <c r="J16" i="56"/>
  <c r="F16" i="56"/>
  <c r="J15" i="56"/>
  <c r="F15" i="56"/>
  <c r="J14" i="56"/>
  <c r="F14" i="56"/>
  <c r="J13" i="56"/>
  <c r="F13" i="56"/>
  <c r="J12" i="56"/>
  <c r="F12" i="56"/>
  <c r="J11" i="56"/>
  <c r="F11" i="56"/>
  <c r="J10" i="56"/>
  <c r="F10" i="56"/>
  <c r="J9" i="56"/>
  <c r="F9" i="56"/>
  <c r="J8" i="56"/>
  <c r="F8" i="56"/>
  <c r="L27" i="90"/>
  <c r="M27" i="90" s="1"/>
  <c r="G27" i="90"/>
  <c r="H27" i="90" s="1"/>
  <c r="M9" i="90"/>
  <c r="H9" i="90"/>
  <c r="M8" i="90"/>
  <c r="H8" i="90"/>
  <c r="J9" i="12" l="1"/>
  <c r="F26" i="30"/>
  <c r="I8" i="12"/>
  <c r="J8" i="12" s="1"/>
  <c r="F33" i="59"/>
  <c r="F36" i="59"/>
  <c r="F40" i="59"/>
  <c r="J24" i="59"/>
  <c r="J27" i="59"/>
  <c r="J33" i="59"/>
  <c r="J40" i="59"/>
  <c r="E11" i="57"/>
  <c r="E15" i="57"/>
  <c r="E19" i="57"/>
  <c r="E23" i="57"/>
  <c r="E27" i="57"/>
  <c r="E43" i="57"/>
  <c r="E24" i="87"/>
  <c r="E10" i="57"/>
  <c r="E14" i="57"/>
  <c r="E18" i="57"/>
  <c r="E22" i="57"/>
  <c r="E26" i="57"/>
  <c r="E30" i="57"/>
  <c r="E36" i="57"/>
  <c r="E8" i="57"/>
  <c r="E12" i="57"/>
  <c r="E16" i="57"/>
  <c r="E20" i="57"/>
  <c r="E28" i="57"/>
  <c r="E34" i="57"/>
  <c r="E44" i="57"/>
  <c r="E48" i="57"/>
  <c r="E52" i="57"/>
  <c r="E17" i="87"/>
  <c r="E25" i="87"/>
  <c r="F66" i="4"/>
  <c r="N32" i="30"/>
  <c r="J12" i="30"/>
  <c r="J13" i="30"/>
  <c r="F20" i="30"/>
  <c r="D8" i="12"/>
  <c r="E8" i="12"/>
  <c r="J14" i="59"/>
  <c r="J16" i="59"/>
  <c r="J18" i="59"/>
  <c r="J32" i="59"/>
  <c r="F14" i="59"/>
  <c r="J26" i="59"/>
  <c r="J28" i="59"/>
  <c r="J31" i="59"/>
  <c r="F16" i="59"/>
  <c r="F18" i="59"/>
  <c r="J10" i="59"/>
  <c r="J15" i="59"/>
  <c r="F24" i="59"/>
  <c r="F27" i="59"/>
  <c r="J34" i="59"/>
  <c r="E9" i="59"/>
  <c r="J20" i="59"/>
  <c r="J36" i="59"/>
  <c r="D19" i="59"/>
  <c r="F11" i="59"/>
  <c r="F15" i="59"/>
  <c r="F34" i="59"/>
  <c r="H19" i="59"/>
  <c r="D9" i="59"/>
  <c r="F13" i="59"/>
  <c r="H9" i="59"/>
  <c r="J22" i="59"/>
  <c r="H25" i="59"/>
  <c r="J29" i="59"/>
  <c r="I35" i="59"/>
  <c r="I25" i="59"/>
  <c r="D35" i="59"/>
  <c r="F21" i="59"/>
  <c r="F23" i="59"/>
  <c r="D25" i="59"/>
  <c r="F30" i="59"/>
  <c r="F38" i="59"/>
  <c r="F10" i="59"/>
  <c r="F17" i="59"/>
  <c r="J11" i="59"/>
  <c r="J13" i="59"/>
  <c r="I9" i="59"/>
  <c r="E19" i="59"/>
  <c r="F19" i="59" s="1"/>
  <c r="I19" i="59"/>
  <c r="J30" i="59"/>
  <c r="J38" i="59"/>
  <c r="J12" i="59"/>
  <c r="F22" i="59"/>
  <c r="F29" i="59"/>
  <c r="F31" i="59"/>
  <c r="F37" i="59"/>
  <c r="F39" i="59"/>
  <c r="E45" i="87"/>
  <c r="E49" i="87"/>
  <c r="E7" i="87"/>
  <c r="E8" i="87"/>
  <c r="E16" i="87"/>
  <c r="E20" i="87"/>
  <c r="E43" i="87"/>
  <c r="E51" i="87"/>
  <c r="E38" i="87"/>
  <c r="E42" i="57"/>
  <c r="E46" i="57"/>
  <c r="E50" i="57"/>
  <c r="E51" i="57"/>
  <c r="G28" i="90"/>
  <c r="L28" i="90"/>
  <c r="E34" i="87"/>
  <c r="E26" i="87"/>
  <c r="E11" i="87"/>
  <c r="E15" i="87"/>
  <c r="E50" i="87"/>
  <c r="E28" i="87"/>
  <c r="E9" i="87"/>
  <c r="E29" i="87"/>
  <c r="E22" i="87"/>
  <c r="E30" i="87"/>
  <c r="E35" i="87"/>
  <c r="E23" i="87"/>
  <c r="E46" i="87"/>
  <c r="E12" i="87"/>
  <c r="E42" i="87"/>
  <c r="J8" i="30"/>
  <c r="M8" i="30"/>
  <c r="N8" i="30" s="1"/>
  <c r="N26" i="30"/>
  <c r="N12" i="30"/>
  <c r="N14" i="30"/>
  <c r="F12" i="59"/>
  <c r="J21" i="59"/>
  <c r="E35" i="59"/>
  <c r="J37" i="59"/>
  <c r="H35" i="59"/>
  <c r="E14" i="87"/>
  <c r="E18" i="87"/>
  <c r="E21" i="87"/>
  <c r="E37" i="87"/>
  <c r="E19" i="87"/>
  <c r="E44" i="87"/>
  <c r="E27" i="87"/>
  <c r="E10" i="87"/>
  <c r="E13" i="87"/>
  <c r="E36" i="87"/>
  <c r="E9" i="57"/>
  <c r="E13" i="57"/>
  <c r="E17" i="57"/>
  <c r="E21" i="57"/>
  <c r="E25" i="57"/>
  <c r="E29" i="57"/>
  <c r="E35" i="57"/>
  <c r="E41" i="57"/>
  <c r="E45" i="57"/>
  <c r="E49" i="57"/>
  <c r="E7" i="57"/>
  <c r="E33" i="57"/>
  <c r="J11" i="55"/>
  <c r="J24" i="55"/>
  <c r="J27" i="55"/>
  <c r="J19" i="55"/>
  <c r="J32" i="55"/>
  <c r="J44" i="55"/>
  <c r="J23" i="55"/>
  <c r="J20" i="55"/>
  <c r="J33" i="55"/>
  <c r="E53" i="50"/>
  <c r="E39" i="50"/>
  <c r="E41" i="50"/>
  <c r="E31" i="50"/>
  <c r="E41" i="87"/>
  <c r="E33" i="87"/>
  <c r="J16" i="55"/>
  <c r="F10" i="55"/>
  <c r="J11" i="30"/>
  <c r="J10" i="30"/>
  <c r="N13" i="30"/>
  <c r="N9" i="30"/>
  <c r="N11" i="30"/>
  <c r="N10" i="30"/>
  <c r="F32" i="30"/>
  <c r="J9" i="30"/>
  <c r="D8" i="30"/>
  <c r="F9" i="30"/>
  <c r="F12" i="30"/>
  <c r="E8" i="30"/>
  <c r="F13" i="30"/>
  <c r="F11" i="30"/>
  <c r="F10" i="30"/>
  <c r="F14" i="30"/>
  <c r="F32" i="55"/>
  <c r="J61" i="55"/>
  <c r="F48" i="55"/>
  <c r="J30" i="55"/>
  <c r="J65" i="55"/>
  <c r="F43" i="55"/>
  <c r="J35" i="55"/>
  <c r="F29" i="55"/>
  <c r="F33" i="55"/>
  <c r="F31" i="55"/>
  <c r="F19" i="55"/>
  <c r="F49" i="55"/>
  <c r="F28" i="55"/>
  <c r="F51" i="55"/>
  <c r="F70" i="55"/>
  <c r="F72" i="55"/>
  <c r="F68" i="55"/>
  <c r="F62" i="55"/>
  <c r="F64" i="55"/>
  <c r="F57" i="55"/>
  <c r="F59" i="55"/>
  <c r="F55" i="55"/>
  <c r="F44" i="55"/>
  <c r="F46" i="55"/>
  <c r="F42" i="55"/>
  <c r="F38" i="55"/>
  <c r="F23" i="55"/>
  <c r="F25" i="55"/>
  <c r="F24" i="55"/>
  <c r="J55" i="4"/>
  <c r="J51" i="4"/>
  <c r="J64" i="4"/>
  <c r="J36" i="4"/>
  <c r="J38" i="4"/>
  <c r="J29" i="4"/>
  <c r="J28" i="4"/>
  <c r="F10" i="4"/>
  <c r="F12" i="4"/>
  <c r="J72" i="4"/>
  <c r="J68" i="4"/>
  <c r="J62" i="4"/>
  <c r="J58" i="4"/>
  <c r="J59" i="4"/>
  <c r="J46" i="4"/>
  <c r="J42" i="4"/>
  <c r="J32" i="4"/>
  <c r="J33" i="4"/>
  <c r="J27" i="4"/>
  <c r="J70" i="4"/>
  <c r="J66" i="4"/>
  <c r="J57" i="4"/>
  <c r="J56" i="4"/>
  <c r="J53" i="4"/>
  <c r="J49" i="4"/>
  <c r="J44" i="4"/>
  <c r="J31" i="4"/>
  <c r="J25" i="4"/>
  <c r="J24" i="4"/>
  <c r="J23" i="4"/>
  <c r="F51" i="4"/>
  <c r="F53" i="4"/>
  <c r="F55" i="4"/>
  <c r="F49" i="4"/>
  <c r="F40" i="4"/>
  <c r="F38" i="4"/>
  <c r="F70" i="4"/>
  <c r="F72" i="4"/>
  <c r="F68" i="4"/>
  <c r="F62" i="4"/>
  <c r="F64" i="4"/>
  <c r="F58" i="4"/>
  <c r="F59" i="4"/>
  <c r="F57" i="4"/>
  <c r="F44" i="4"/>
  <c r="F46" i="4"/>
  <c r="F42" i="4"/>
  <c r="F33" i="4"/>
  <c r="F32" i="4"/>
  <c r="F31" i="4"/>
  <c r="F29" i="4"/>
  <c r="F28" i="4"/>
  <c r="F24" i="4"/>
  <c r="F25" i="4"/>
  <c r="F23" i="4"/>
  <c r="F27" i="4"/>
  <c r="F16" i="55" l="1"/>
  <c r="J9" i="59"/>
  <c r="J15" i="55"/>
  <c r="F19" i="4"/>
  <c r="F20" i="4"/>
  <c r="F11" i="4"/>
  <c r="F8" i="12"/>
  <c r="J19" i="59"/>
  <c r="E53" i="87"/>
  <c r="F18" i="55"/>
  <c r="F20" i="55"/>
  <c r="M28" i="90"/>
  <c r="L29" i="90"/>
  <c r="H28" i="90"/>
  <c r="G29" i="90"/>
  <c r="D8" i="59"/>
  <c r="F25" i="59"/>
  <c r="J25" i="59"/>
  <c r="F9" i="59"/>
  <c r="F35" i="59"/>
  <c r="I8" i="59"/>
  <c r="H8" i="59"/>
  <c r="J35" i="59"/>
  <c r="J22" i="55"/>
  <c r="F18" i="4"/>
  <c r="J14" i="55"/>
  <c r="F14" i="55"/>
  <c r="F26" i="55"/>
  <c r="F56" i="55"/>
  <c r="F15" i="55"/>
  <c r="J43" i="55"/>
  <c r="F11" i="55"/>
  <c r="F12" i="55"/>
  <c r="J56" i="55"/>
  <c r="F39" i="55"/>
  <c r="J48" i="55"/>
  <c r="E31" i="87"/>
  <c r="E39" i="87"/>
  <c r="E8" i="59"/>
  <c r="E39" i="57"/>
  <c r="E31" i="57"/>
  <c r="E53" i="57"/>
  <c r="J26" i="55"/>
  <c r="J18" i="55"/>
  <c r="J39" i="55"/>
  <c r="J69" i="55"/>
  <c r="F69" i="55"/>
  <c r="J12" i="55"/>
  <c r="J52" i="55"/>
  <c r="J10" i="55"/>
  <c r="J52" i="4"/>
  <c r="E55" i="50"/>
  <c r="F8" i="30"/>
  <c r="F69" i="4"/>
  <c r="F43" i="4"/>
  <c r="F26" i="4"/>
  <c r="F15" i="4"/>
  <c r="F56" i="4"/>
  <c r="F16" i="4"/>
  <c r="F14" i="4"/>
  <c r="F39" i="4"/>
  <c r="F48" i="4"/>
  <c r="F65" i="4"/>
  <c r="F22" i="55"/>
  <c r="F52" i="55"/>
  <c r="F61" i="55"/>
  <c r="F35" i="55"/>
  <c r="F17" i="55"/>
  <c r="F30" i="55"/>
  <c r="F65" i="55"/>
  <c r="J65" i="4"/>
  <c r="J14" i="4"/>
  <c r="J16" i="4"/>
  <c r="J15" i="4"/>
  <c r="J11" i="4"/>
  <c r="J19" i="4"/>
  <c r="J20" i="4"/>
  <c r="J39" i="4"/>
  <c r="J10" i="4"/>
  <c r="J12" i="4"/>
  <c r="J18" i="4"/>
  <c r="J26" i="4"/>
  <c r="J61" i="4"/>
  <c r="J48" i="4"/>
  <c r="J35" i="4"/>
  <c r="J30" i="4"/>
  <c r="F61" i="4"/>
  <c r="F52" i="4"/>
  <c r="F30" i="4"/>
  <c r="J69" i="4"/>
  <c r="J43" i="4"/>
  <c r="J22" i="4"/>
  <c r="F35" i="4"/>
  <c r="F22" i="4"/>
  <c r="J9" i="55" l="1"/>
  <c r="J17" i="55"/>
  <c r="H29" i="90"/>
  <c r="G30" i="90"/>
  <c r="M29" i="90"/>
  <c r="L30" i="90"/>
  <c r="F8" i="59"/>
  <c r="J8" i="59"/>
  <c r="E55" i="87"/>
  <c r="E55" i="57"/>
  <c r="J47" i="55"/>
  <c r="F47" i="55"/>
  <c r="J13" i="55"/>
  <c r="F9" i="55"/>
  <c r="J60" i="55"/>
  <c r="F60" i="55"/>
  <c r="J34" i="55"/>
  <c r="F13" i="55"/>
  <c r="J21" i="55"/>
  <c r="F34" i="55"/>
  <c r="J60" i="4"/>
  <c r="J47" i="4"/>
  <c r="F17" i="4"/>
  <c r="F34" i="4"/>
  <c r="F47" i="4"/>
  <c r="J34" i="4"/>
  <c r="F13" i="4"/>
  <c r="F60" i="4"/>
  <c r="F9" i="4"/>
  <c r="J13" i="4"/>
  <c r="F21" i="55"/>
  <c r="F8" i="55"/>
  <c r="J17" i="4"/>
  <c r="J9" i="4"/>
  <c r="J21" i="4"/>
  <c r="F21" i="4"/>
  <c r="L31" i="90" l="1"/>
  <c r="M30" i="90"/>
  <c r="G31" i="90"/>
  <c r="H31" i="90" s="1"/>
  <c r="H30" i="90"/>
  <c r="J8" i="55"/>
  <c r="F8" i="4"/>
  <c r="J8" i="4"/>
  <c r="M31" i="90" l="1"/>
  <c r="L32" i="90"/>
  <c r="M32" i="90" s="1"/>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<sst xmlns="http://schemas.openxmlformats.org/spreadsheetml/2006/main" count="685" uniqueCount="211">
  <si>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</si>
  <si>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</si>
  <si>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</si>
  <si>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</si>
  <si>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</si>
  <si>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</si>
  <si>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</si>
  <si>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</si>
  <si>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</si>
  <si>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</si>
  <si>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</si>
  <si>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</si>
  <si>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</si>
  <si>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</si>
  <si>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</si>
  <si>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</si>
  <si>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</si>
  <si>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</si>
  <si>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</si>
  <si>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</si>
  <si>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</si>
  <si>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</si>
  <si>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</si>
  <si>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</si>
  <si>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</si>
  <si>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</si>
  <si>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</si>
  <si>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</si>
  <si>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</si>
  <si>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</si>
  <si>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</si>
  <si>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</si>
  <si>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</si>
  <si>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</si>
  <si>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</si>
  <si>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</si>
  <si>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</si>
  <si>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</si>
  <si>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</si>
  <si>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</si>
  <si>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</si>
  <si>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</si>
  <si>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</si>
  <si>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</si>
  <si>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</si>
  <si>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</si>
  <si>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</si>
  <si>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</si>
  <si>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</si>
  <si>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</si>
  <si>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</si>
  <si>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</si>
  <si>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</si>
  <si>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</si>
  <si>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</si>
  <si>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</si>
  <si>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</si>
  <si>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</si>
  <si>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</si>
  <si>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</si>
  <si>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</si>
  <si>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</si>
  <si>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</si>
  <si>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</si>
  <si>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</si>
  <si>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</si>
  <si>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</si>
  <si>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</si>
  <si>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</si>
  <si>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</si>
  <si>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</si>
  <si>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</si>
  <si>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</si>
  <si>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</si>
  <si>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</si>
  <si>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</si>
  <si>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</si>
  <si>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</si>
  <si>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</si>
  <si>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</si>
  <si>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</si>
  <si>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</si>
  <si>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</si>
  <si>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</si>
  <si>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</si>
  <si>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</si>
  <si>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</si>
  <si>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</si>
  <si>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</si>
  <si>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</si>
  <si>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</si>
  <si>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</si>
  <si>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</si>
  <si>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</si>
  <si>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</si>
  <si>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</si>
  <si>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</si>
  <si>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</si>
  <si>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</si>
  <si>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</si>
  <si>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</si>
  <si>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</si>
  <si>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</si>
  <si>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</si>
  <si>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</si>
  <si>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</si>
  <si>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</si>
  <si>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</si>
  <si>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</si>
  <si>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</si>
  <si>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</si>
  <si>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</si>
  <si>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</si>
  <si>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</si>
  <si>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</si>
  <si>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</si>
  <si>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</si>
  <si>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</si>
  <si>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</si>
  <si>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</si>
  <si>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</si>
  <si>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</si>
  <si>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</si>
  <si>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</si>
  <si>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</si>
  <si>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</si>
  <si>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</si>
  <si>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</si>
  <si>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</si>
  <si>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</si>
  <si>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</si>
  <si>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</si>
  <si>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</si>
  <si>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</si>
  <si>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</si>
  <si>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</si>
  <si>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</si>
  <si>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</si>
  <si>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</si>
  <si>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</si>
  <si>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</si>
  <si>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</si>
  <si>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</si>
  <si>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</si>
  <si>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</si>
  <si>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</si>
  <si>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</si>
  <si>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</si>
  <si>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</si>
  <si>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</si>
  <si>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</si>
  <si>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</si>
  <si>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</si>
  <si>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</si>
  <si>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</si>
  <si>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</si>
  <si>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</si>
  <si>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</si>
  <si>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</si>
  <si>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</si>
  <si>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</si>
  <si>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</si>
  <si>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</si>
  <si>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</si>
  <si>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</si>
  <si>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</si>
  <si>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</si>
  <si>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</si>
  <si>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</si>
  <si>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</si>
  <si>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</si>
  <si>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</si>
  <si>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</si>
  <si>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</si>
  <si>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</si>
  <si>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</si>
  <si>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</si>
  <si>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</si>
  <si>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</si>
  <si>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</si>
  <si>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</si>
  <si>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</si>
  <si>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</si>
  <si>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</si>
  <si>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</si>
  <si>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</si>
  <si>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</si>
  <si>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</si>
  <si>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</si>
  <si>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</si>
  <si>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</si>
  <si>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</si>
  <si>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</si>
  <si>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</si>
  <si>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</si>
  <si>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</si>
  <si>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</si>
  <si>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</si>
  <si>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</si>
  <si>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</si>
  <si>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</si>
  <si>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Highlights - Breakdown of data used for time series graphs by each month in 2021 &amp; 2022.</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</si>
  <si>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</si>
  <si>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</si>
  <si>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</si>
  <si>
    <t xml:space="preserve">*Note this data provides the underlying data that was used to produce the trends graphs on the previous tabs. This can be used to identify specific months that saw the most change from 2021 to 2022 </t>
  </si>
  <si>
    <t>Monthly Provisional UK Sea Fisheries Statistics July 2022</t>
  </si>
  <si>
    <t>Highlights - July 2022 (compared to same month in 2021)</t>
  </si>
  <si>
    <t>Highlights - July</t>
  </si>
  <si>
    <t>Highlights - July 2022</t>
  </si>
  <si>
    <t>This workbook was updated 26th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</si>
</sst>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 numFmtId="178" formatCode="&quot; &quot;#,##0&quot; &quot;;&quot;-&quot;#,##0.00&quot; &quot;;&quot; &quot;0&quot; &quot;;&quot; &quot;@&quot; &quot;"/>
  </numFmts>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2">
    <xf numFmtId="0" fontId="0" fillId="0" borderId="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applyNumberFormat="0" applyFont="0" applyBorder="0" applyProtection="0"/>
    <xf numFmtId="0" fontId="19" fillId="0" borderId="0" applyNumberFormat="0" applyBorder="0" applyProtection="0"/>
    <xf numFmtId="9" fontId="26" fillId="0" borderId="0" applyFont="0" applyFill="0" applyBorder="0" applyAlignment="0" applyProtection="0"/>
    <xf numFmtId="0" fontId="28" fillId="0" borderId="0" applyNumberFormat="0" applyFill="0" applyBorder="0" applyAlignment="0" applyProtection="0"/>
    <xf numFmtId="0" fontId="33" fillId="0" borderId="0"/>
    <xf numFmtId="0" fontId="38" fillId="0" borderId="0" applyNumberFormat="0" applyBorder="0" applyProtection="0"/>
    <xf numFmtId="0" fontId="39" fillId="0" borderId="0" applyNumberFormat="0" applyBorder="0" applyProtection="0"/>
    <xf numFmtId="43" fontId="26" fillId="0" borderId="0" applyFont="0" applyFill="0" applyBorder="0" applyAlignment="0" applyProtection="0"/>
  </cellStyleXfs>
  <cellXfs count="288">
    <xf numFmtId="0" fontId="0" fillId="0" borderId="0" xfId="0"/>
    <xf numFmtId="0" fontId="14" fillId="0" borderId="0" xfId="0" applyFont="1"/>
    <xf numFmtId="0" fontId="15" fillId="0" borderId="0" xfId="0" applyFont="1"/>
    <xf numFmtId="0" fontId="16" fillId="0" borderId="0" xfId="0" applyFont="1"/>
    <xf numFmtId="0" fontId="22" fillId="0" borderId="0" xfId="0" applyFont="1"/>
    <xf numFmtId="0" fontId="23" fillId="0" borderId="0" xfId="0" applyFont="1"/>
    <xf numFmtId="0" fontId="24" fillId="0" borderId="0" xfId="0" applyFont="1"/>
    <xf numFmtId="0" fontId="23" fillId="0" borderId="0" xfId="0" applyFont="1" applyAlignment="1">
      <alignment horizontal="left" indent="1"/>
    </xf>
    <xf numFmtId="0" fontId="14" fillId="0" borderId="3" xfId="0" applyFont="1" applyBorder="1"/>
    <xf numFmtId="0" fontId="14" fillId="0" borderId="0" xfId="0" applyFont="1" applyBorder="1"/>
    <xf numFmtId="9" fontId="20" fillId="0" borderId="0" xfId="6" applyFont="1" applyAlignment="1">
      <alignment horizontal="right"/>
    </xf>
    <xf numFmtId="0" fontId="29" fillId="0" borderId="0" xfId="0" applyFont="1"/>
    <xf numFmtId="0" fontId="30" fillId="0" borderId="0" xfId="0" applyFont="1"/>
    <xf numFmtId="0" fontId="32" fillId="0" borderId="0" xfId="0" applyFont="1"/>
    <xf numFmtId="0" fontId="0" fillId="2" borderId="0" xfId="0" applyFill="1"/>
    <xf numFmtId="0" fontId="14" fillId="0" borderId="0" xfId="0" applyFont="1" applyAlignment="1">
      <alignment vertical="top" wrapText="1"/>
    </xf>
    <xf numFmtId="168" fontId="34" fillId="0" borderId="0" xfId="8" applyNumberFormat="1" applyFont="1" applyAlignment="1">
      <alignment horizontal="right"/>
    </xf>
    <xf numFmtId="0" fontId="35" fillId="0" borderId="0" xfId="0" applyFont="1"/>
    <xf numFmtId="0" fontId="34" fillId="0" borderId="0" xfId="0" applyFont="1"/>
    <xf numFmtId="0" fontId="35" fillId="0" borderId="0" xfId="0" applyFont="1" applyAlignment="1">
      <alignment vertical="top" wrapText="1"/>
    </xf>
    <xf numFmtId="0" fontId="15" fillId="2" borderId="0" xfId="0" applyFont="1" applyFill="1"/>
    <xf numFmtId="0" fontId="22" fillId="2" borderId="0" xfId="0" applyFont="1" applyFill="1"/>
    <xf numFmtId="0" fontId="13" fillId="2" borderId="0" xfId="0" applyFont="1" applyFill="1"/>
    <xf numFmtId="0" fontId="29" fillId="2" borderId="0" xfId="0" applyFont="1" applyFill="1" applyAlignment="1">
      <alignment vertical="top" wrapText="1"/>
    </xf>
    <xf numFmtId="9" fontId="23" fillId="0" borderId="0" xfId="0" applyNumberFormat="1" applyFont="1"/>
    <xf numFmtId="0" fontId="25" fillId="0" borderId="0" xfId="7" applyFont="1" applyFill="1"/>
    <xf numFmtId="3" fontId="20" fillId="0" borderId="0" xfId="1" applyNumberFormat="1" applyFont="1" applyFill="1" applyBorder="1" applyAlignment="1" applyProtection="1">
      <alignment horizontal="left"/>
    </xf>
    <xf numFmtId="0" fontId="18" fillId="0" borderId="0" xfId="1"/>
    <xf numFmtId="0" fontId="20" fillId="0" borderId="0" xfId="4" applyFont="1" applyFill="1" applyAlignment="1" applyProtection="1"/>
    <xf numFmtId="0" fontId="18" fillId="0" borderId="0" xfId="4" applyFont="1" applyFill="1" applyAlignment="1" applyProtection="1">
      <alignment horizontal="left"/>
    </xf>
    <xf numFmtId="0" fontId="20" fillId="0" borderId="0" xfId="1" applyFont="1" applyFill="1" applyBorder="1"/>
    <xf numFmtId="3" fontId="20" fillId="0" borderId="0" xfId="1" applyNumberFormat="1" applyFont="1" applyFill="1" applyBorder="1"/>
    <xf numFmtId="0" fontId="21" fillId="0" borderId="0" xfId="1" applyFont="1" applyFill="1" applyBorder="1"/>
    <xf numFmtId="3" fontId="21" fillId="0" borderId="0" xfId="1" applyNumberFormat="1" applyFont="1" applyFill="1" applyBorder="1"/>
    <xf numFmtId="0" fontId="36" fillId="0" borderId="0" xfId="10" applyFont="1" applyFill="1" applyBorder="1" applyAlignment="1" applyProtection="1"/>
    <xf numFmtId="0" fontId="0" fillId="0" borderId="0" xfId="0" applyBorder="1"/>
    <xf numFmtId="0" fontId="18" fillId="0" borderId="0" xfId="1"/>
    <xf numFmtId="0" fontId="20" fillId="0" borderId="0" xfId="1" applyFont="1" applyFill="1"/>
    <xf numFmtId="3" fontId="21" fillId="0" borderId="0" xfId="1" applyNumberFormat="1" applyFont="1" applyAlignment="1" applyProtection="1">
      <alignment horizontal="left"/>
    </xf>
    <xf numFmtId="0" fontId="37" fillId="0" borderId="0" xfId="1" applyFont="1" applyAlignment="1"/>
    <xf numFmtId="0" fontId="37" fillId="0" borderId="0" xfId="1" applyFont="1" applyFill="1" applyAlignment="1"/>
    <xf numFmtId="0" fontId="14" fillId="0" borderId="7" xfId="0" applyFont="1" applyBorder="1"/>
    <xf numFmtId="171" fontId="20" fillId="0" borderId="0" xfId="1" applyNumberFormat="1" applyFont="1" applyFill="1" applyBorder="1" applyAlignment="1"/>
    <xf numFmtId="0" fontId="0" fillId="0" borderId="3" xfId="0" applyBorder="1"/>
    <xf numFmtId="0" fontId="40"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1" fillId="0" borderId="0" xfId="8" applyNumberFormat="1" applyFont="1" applyAlignment="1">
      <alignment horizontal="right"/>
    </xf>
    <xf numFmtId="0" fontId="35" fillId="0" borderId="0" xfId="0" applyFont="1" applyAlignment="1">
      <alignment horizontal="left" wrapText="1"/>
    </xf>
    <xf numFmtId="0" fontId="40" fillId="0" borderId="0" xfId="1" applyFont="1"/>
    <xf numFmtId="0" fontId="40" fillId="0" borderId="0" xfId="1" applyFont="1" applyAlignment="1">
      <alignment horizontal="right"/>
    </xf>
    <xf numFmtId="3" fontId="37" fillId="0" borderId="0" xfId="1" applyNumberFormat="1" applyFont="1" applyAlignment="1" applyProtection="1">
      <alignment horizontal="left"/>
    </xf>
    <xf numFmtId="3" fontId="40" fillId="0" borderId="0" xfId="1" applyNumberFormat="1" applyFont="1" applyAlignment="1" applyProtection="1">
      <alignment horizontal="left" indent="1"/>
    </xf>
    <xf numFmtId="0" fontId="14" fillId="0" borderId="0" xfId="0" applyFont="1" applyAlignment="1">
      <alignment horizontal="left" indent="1"/>
    </xf>
    <xf numFmtId="3" fontId="40" fillId="0" borderId="0" xfId="1" applyNumberFormat="1" applyFont="1" applyAlignment="1" applyProtection="1">
      <alignment horizontal="left"/>
    </xf>
    <xf numFmtId="0" fontId="14" fillId="0" borderId="0" xfId="0" applyNumberFormat="1" applyFont="1" applyBorder="1" applyAlignment="1">
      <alignment horizontal="right"/>
    </xf>
    <xf numFmtId="0" fontId="37" fillId="0" borderId="0" xfId="1" applyFont="1"/>
    <xf numFmtId="0" fontId="40" fillId="0" borderId="0" xfId="1" applyFont="1" applyBorder="1"/>
    <xf numFmtId="165" fontId="40" fillId="0" borderId="2" xfId="1" applyNumberFormat="1" applyFont="1" applyBorder="1" applyAlignment="1">
      <alignment horizontal="left"/>
    </xf>
    <xf numFmtId="0" fontId="40" fillId="0" borderId="2" xfId="1" applyFont="1" applyBorder="1" applyAlignment="1">
      <alignment horizontal="left"/>
    </xf>
    <xf numFmtId="0" fontId="40" fillId="0" borderId="2" xfId="1" applyFont="1" applyBorder="1"/>
    <xf numFmtId="0" fontId="40" fillId="0" borderId="2" xfId="1" applyFont="1" applyBorder="1" applyAlignment="1">
      <alignment horizontal="right"/>
    </xf>
    <xf numFmtId="1" fontId="40" fillId="0" borderId="2" xfId="1" applyNumberFormat="1" applyFont="1" applyBorder="1"/>
    <xf numFmtId="165" fontId="40" fillId="0" borderId="0" xfId="1" applyNumberFormat="1" applyFont="1" applyAlignment="1">
      <alignment horizontal="right"/>
    </xf>
    <xf numFmtId="9" fontId="40" fillId="0" borderId="0" xfId="6" applyFont="1" applyAlignment="1">
      <alignment horizontal="right"/>
    </xf>
    <xf numFmtId="0" fontId="40" fillId="0" borderId="0" xfId="1" applyFont="1" applyBorder="1" applyAlignment="1">
      <alignment horizontal="left"/>
    </xf>
    <xf numFmtId="0" fontId="40" fillId="0" borderId="4" xfId="1" applyFont="1" applyBorder="1" applyAlignment="1">
      <alignment horizontal="left"/>
    </xf>
    <xf numFmtId="3" fontId="29" fillId="0" borderId="0" xfId="1" applyNumberFormat="1" applyFont="1" applyAlignment="1" applyProtection="1">
      <alignment horizontal="left"/>
    </xf>
    <xf numFmtId="3" fontId="40" fillId="0" borderId="3" xfId="1" applyNumberFormat="1" applyFont="1" applyBorder="1" applyAlignment="1" applyProtection="1">
      <alignment horizontal="left"/>
    </xf>
    <xf numFmtId="0" fontId="14" fillId="0" borderId="3" xfId="0" applyFont="1" applyBorder="1" applyAlignment="1">
      <alignment horizontal="left" indent="1"/>
    </xf>
    <xf numFmtId="0" fontId="14" fillId="0" borderId="0" xfId="0" quotePrefix="1" applyNumberFormat="1" applyFont="1"/>
    <xf numFmtId="169" fontId="29" fillId="0" borderId="0" xfId="8" applyNumberFormat="1" applyFont="1" applyAlignment="1">
      <alignment horizontal="right"/>
    </xf>
    <xf numFmtId="166" fontId="40" fillId="0" borderId="3" xfId="1" applyNumberFormat="1" applyFont="1" applyBorder="1" applyAlignment="1">
      <alignment horizontal="right"/>
    </xf>
    <xf numFmtId="3" fontId="40" fillId="0" borderId="0" xfId="1" applyNumberFormat="1" applyFont="1" applyFill="1" applyBorder="1"/>
    <xf numFmtId="170" fontId="40" fillId="0" borderId="0" xfId="1" applyNumberFormat="1" applyFont="1" applyFill="1" applyBorder="1" applyAlignment="1">
      <alignment horizontal="center"/>
    </xf>
    <xf numFmtId="3" fontId="40" fillId="0" borderId="0" xfId="1" applyNumberFormat="1" applyFont="1" applyFill="1" applyAlignment="1">
      <alignment horizontal="left"/>
    </xf>
    <xf numFmtId="3" fontId="40" fillId="0" borderId="0" xfId="1" applyNumberFormat="1" applyFont="1" applyFill="1" applyAlignment="1">
      <alignment horizontal="right"/>
    </xf>
    <xf numFmtId="164" fontId="40" fillId="0" borderId="0" xfId="1" applyNumberFormat="1" applyFont="1" applyFill="1" applyAlignment="1">
      <alignment horizontal="right"/>
    </xf>
    <xf numFmtId="3" fontId="40" fillId="0" borderId="2" xfId="1" applyNumberFormat="1" applyFont="1" applyFill="1" applyBorder="1"/>
    <xf numFmtId="164" fontId="40" fillId="0" borderId="2" xfId="1" applyNumberFormat="1" applyFont="1" applyFill="1" applyBorder="1" applyAlignment="1">
      <alignment horizontal="right"/>
    </xf>
    <xf numFmtId="0" fontId="40" fillId="0" borderId="0" xfId="1" applyFont="1" applyFill="1"/>
    <xf numFmtId="3" fontId="40" fillId="0" borderId="0" xfId="1" applyNumberFormat="1" applyFont="1" applyFill="1" applyAlignment="1" applyProtection="1">
      <alignment horizontal="left"/>
    </xf>
    <xf numFmtId="0" fontId="37" fillId="0" borderId="0" xfId="1" applyFont="1" applyFill="1"/>
    <xf numFmtId="164" fontId="37" fillId="0" borderId="0" xfId="1" applyNumberFormat="1" applyFont="1" applyFill="1" applyAlignment="1">
      <alignment horizontal="right"/>
    </xf>
    <xf numFmtId="3" fontId="37" fillId="0" borderId="0" xfId="1" applyNumberFormat="1" applyFont="1" applyFill="1"/>
    <xf numFmtId="0" fontId="40" fillId="0" borderId="6" xfId="1" applyFont="1" applyFill="1" applyBorder="1"/>
    <xf numFmtId="3" fontId="40" fillId="0" borderId="4" xfId="1" applyNumberFormat="1" applyFont="1" applyFill="1" applyBorder="1" applyAlignment="1">
      <alignment horizontal="right"/>
    </xf>
    <xf numFmtId="164" fontId="40" fillId="0" borderId="4" xfId="1" applyNumberFormat="1" applyFont="1" applyFill="1" applyBorder="1" applyAlignment="1">
      <alignment horizontal="right"/>
    </xf>
    <xf numFmtId="3" fontId="40" fillId="0" borderId="0" xfId="1" applyNumberFormat="1" applyFont="1" applyFill="1" applyBorder="1" applyAlignment="1">
      <alignment horizontal="left"/>
    </xf>
    <xf numFmtId="0" fontId="14" fillId="0" borderId="8" xfId="0" applyFont="1" applyBorder="1"/>
    <xf numFmtId="3" fontId="40" fillId="0" borderId="1" xfId="4" applyNumberFormat="1" applyFont="1" applyFill="1" applyBorder="1" applyAlignment="1" applyProtection="1">
      <alignment horizontal="left"/>
    </xf>
    <xf numFmtId="3" fontId="40" fillId="0" borderId="0" xfId="4" applyNumberFormat="1" applyFont="1" applyFill="1" applyAlignment="1" applyProtection="1">
      <alignment horizontal="left"/>
    </xf>
    <xf numFmtId="170" fontId="40" fillId="0" borderId="0" xfId="4" applyNumberFormat="1" applyFont="1" applyFill="1" applyAlignment="1" applyProtection="1">
      <alignment horizontal="right" wrapText="1"/>
    </xf>
    <xf numFmtId="170" fontId="40" fillId="0" borderId="0" xfId="4" applyNumberFormat="1" applyFont="1" applyFill="1" applyBorder="1" applyAlignment="1" applyProtection="1">
      <alignment horizontal="right" wrapText="1"/>
    </xf>
    <xf numFmtId="3" fontId="40" fillId="0" borderId="2" xfId="4" applyNumberFormat="1" applyFont="1" applyFill="1" applyBorder="1" applyAlignment="1" applyProtection="1"/>
    <xf numFmtId="3" fontId="40" fillId="0" borderId="2" xfId="4" applyNumberFormat="1" applyFont="1" applyFill="1" applyBorder="1" applyAlignment="1" applyProtection="1">
      <alignment horizontal="right"/>
    </xf>
    <xf numFmtId="3" fontId="40" fillId="0" borderId="0" xfId="4" applyNumberFormat="1" applyFont="1" applyFill="1" applyAlignment="1" applyProtection="1"/>
    <xf numFmtId="3" fontId="40" fillId="0" borderId="0" xfId="4" applyNumberFormat="1" applyFont="1" applyFill="1" applyAlignment="1" applyProtection="1">
      <alignment horizontal="right"/>
    </xf>
    <xf numFmtId="0" fontId="37" fillId="0" borderId="0" xfId="4" applyFont="1" applyFill="1" applyAlignment="1" applyProtection="1">
      <alignment horizontal="left"/>
    </xf>
    <xf numFmtId="0" fontId="40" fillId="0" borderId="0" xfId="4" applyFont="1" applyFill="1" applyAlignment="1" applyProtection="1"/>
    <xf numFmtId="0" fontId="37" fillId="0" borderId="0" xfId="4" applyFont="1" applyFill="1" applyAlignment="1" applyProtection="1"/>
    <xf numFmtId="0" fontId="40" fillId="0" borderId="6" xfId="4" applyFont="1" applyFill="1" applyBorder="1" applyAlignment="1" applyProtection="1"/>
    <xf numFmtId="164" fontId="40" fillId="0" borderId="6" xfId="4" applyNumberFormat="1" applyFont="1" applyFill="1" applyBorder="1" applyAlignment="1" applyProtection="1"/>
    <xf numFmtId="0" fontId="0" fillId="0" borderId="0" xfId="0" applyNumberFormat="1" applyFill="1" applyBorder="1"/>
    <xf numFmtId="0" fontId="14" fillId="0" borderId="0" xfId="0" applyFont="1" applyBorder="1" applyAlignment="1">
      <alignment horizontal="right"/>
    </xf>
    <xf numFmtId="3" fontId="40" fillId="0" borderId="0" xfId="1" applyNumberFormat="1" applyFont="1" applyBorder="1" applyAlignment="1">
      <alignment horizontal="right"/>
    </xf>
    <xf numFmtId="0" fontId="14" fillId="0" borderId="0" xfId="0" applyFont="1" applyFill="1" applyBorder="1" applyAlignment="1">
      <alignment horizontal="right"/>
    </xf>
    <xf numFmtId="0" fontId="42" fillId="0" borderId="0" xfId="0" applyFont="1" applyFill="1" applyBorder="1"/>
    <xf numFmtId="0" fontId="42" fillId="0" borderId="0" xfId="0" applyFont="1" applyFill="1" applyBorder="1" applyAlignment="1">
      <alignment horizontal="left"/>
    </xf>
    <xf numFmtId="0" fontId="42" fillId="0" borderId="0" xfId="0" applyNumberFormat="1" applyFont="1" applyFill="1" applyBorder="1"/>
    <xf numFmtId="0" fontId="42" fillId="0" borderId="0" xfId="0" applyFont="1" applyFill="1" applyBorder="1" applyAlignment="1">
      <alignment horizontal="left" indent="1"/>
    </xf>
    <xf numFmtId="0" fontId="43" fillId="0" borderId="0" xfId="0" applyFont="1" applyFill="1" applyBorder="1" applyAlignment="1">
      <alignment horizontal="left" indent="2"/>
    </xf>
    <xf numFmtId="0" fontId="43" fillId="0" borderId="0" xfId="0" applyNumberFormat="1" applyFont="1" applyFill="1" applyBorder="1"/>
    <xf numFmtId="168" fontId="29" fillId="0" borderId="0" xfId="8" applyNumberFormat="1" applyFont="1" applyBorder="1" applyAlignment="1">
      <alignment horizontal="right"/>
    </xf>
    <xf numFmtId="0" fontId="40" fillId="0" borderId="0" xfId="1" applyFont="1" applyBorder="1" applyAlignment="1">
      <alignment horizontal="right"/>
    </xf>
    <xf numFmtId="0" fontId="40" fillId="0" borderId="0" xfId="1" applyFont="1" applyFill="1" applyBorder="1" applyAlignment="1">
      <alignment horizontal="right"/>
    </xf>
    <xf numFmtId="0" fontId="27" fillId="0" borderId="0" xfId="0" applyNumberFormat="1" applyFont="1" applyFill="1" applyBorder="1"/>
    <xf numFmtId="0" fontId="27" fillId="0" borderId="0" xfId="0" applyFont="1" applyFill="1" applyBorder="1"/>
    <xf numFmtId="174" fontId="40" fillId="0" borderId="0" xfId="1" applyNumberFormat="1" applyFont="1" applyBorder="1" applyAlignment="1">
      <alignment horizontal="right"/>
    </xf>
    <xf numFmtId="174" fontId="40" fillId="0" borderId="0" xfId="1" applyNumberFormat="1" applyFont="1" applyFill="1" applyBorder="1" applyAlignment="1">
      <alignment horizontal="right"/>
    </xf>
    <xf numFmtId="174" fontId="29" fillId="0" borderId="0" xfId="8" applyNumberFormat="1" applyFont="1" applyBorder="1" applyAlignment="1">
      <alignment horizontal="right"/>
    </xf>
    <xf numFmtId="174" fontId="16" fillId="0" borderId="0" xfId="0" applyNumberFormat="1" applyFont="1" applyBorder="1" applyAlignment="1">
      <alignment horizontal="right"/>
    </xf>
    <xf numFmtId="174" fontId="14" fillId="0" borderId="0" xfId="0" applyNumberFormat="1" applyFont="1" applyBorder="1" applyAlignment="1">
      <alignment horizontal="right"/>
    </xf>
    <xf numFmtId="174" fontId="14" fillId="0" borderId="0" xfId="0" applyNumberFormat="1" applyFont="1" applyFill="1" applyBorder="1" applyAlignment="1">
      <alignment horizontal="right"/>
    </xf>
    <xf numFmtId="0" fontId="16" fillId="0" borderId="0" xfId="0" applyFont="1" applyBorder="1" applyAlignment="1">
      <alignment horizontal="right"/>
    </xf>
    <xf numFmtId="0" fontId="16" fillId="0" borderId="0" xfId="0" applyNumberFormat="1" applyFont="1" applyBorder="1" applyAlignment="1">
      <alignment horizontal="right"/>
    </xf>
    <xf numFmtId="0" fontId="29" fillId="0" borderId="0" xfId="0" applyNumberFormat="1" applyFont="1" applyBorder="1" applyAlignment="1">
      <alignment horizontal="right"/>
    </xf>
    <xf numFmtId="0" fontId="13" fillId="0" borderId="0" xfId="0" applyFont="1" applyBorder="1"/>
    <xf numFmtId="3" fontId="40" fillId="0" borderId="0" xfId="1" applyNumberFormat="1" applyFont="1" applyFill="1" applyBorder="1" applyAlignment="1">
      <alignment horizontal="right"/>
    </xf>
    <xf numFmtId="164" fontId="40" fillId="0" borderId="0" xfId="1" applyNumberFormat="1" applyFont="1" applyFill="1" applyBorder="1" applyAlignment="1">
      <alignment horizontal="right"/>
    </xf>
    <xf numFmtId="164" fontId="37" fillId="0" borderId="0" xfId="1" applyNumberFormat="1" applyFont="1" applyFill="1" applyBorder="1" applyAlignment="1">
      <alignment horizontal="right"/>
    </xf>
    <xf numFmtId="166" fontId="37" fillId="0" borderId="0" xfId="2" applyNumberFormat="1" applyFont="1" applyFill="1" applyBorder="1" applyAlignment="1">
      <alignment horizontal="right"/>
    </xf>
    <xf numFmtId="0" fontId="40" fillId="0" borderId="0" xfId="1" applyFont="1" applyFill="1" applyBorder="1"/>
    <xf numFmtId="0" fontId="27" fillId="0" borderId="0" xfId="0" applyFont="1" applyBorder="1"/>
    <xf numFmtId="0" fontId="0" fillId="0" borderId="0" xfId="0" applyNumberFormat="1" applyBorder="1"/>
    <xf numFmtId="0" fontId="27" fillId="0" borderId="0" xfId="0" applyNumberFormat="1" applyFont="1" applyBorder="1"/>
    <xf numFmtId="3" fontId="40" fillId="0" borderId="5" xfId="1" applyNumberFormat="1" applyFont="1" applyFill="1" applyBorder="1" applyAlignment="1">
      <alignment horizontal="right"/>
    </xf>
    <xf numFmtId="173" fontId="23" fillId="0" borderId="0" xfId="0" applyNumberFormat="1" applyFont="1"/>
    <xf numFmtId="172" fontId="14" fillId="0" borderId="0" xfId="0" applyNumberFormat="1" applyFont="1" applyBorder="1" applyAlignment="1"/>
    <xf numFmtId="0" fontId="35" fillId="0" borderId="0" xfId="0" applyFont="1" applyAlignment="1">
      <alignment horizontal="left" wrapText="1"/>
    </xf>
    <xf numFmtId="0" fontId="35" fillId="0" borderId="0" xfId="0" applyFont="1" applyAlignment="1">
      <alignment horizontal="left"/>
    </xf>
    <xf numFmtId="0" fontId="23" fillId="0" borderId="0" xfId="0" pivotButton="1" applyFont="1"/>
    <xf numFmtId="172" fontId="40" fillId="0" borderId="0" xfId="1" applyNumberFormat="1" applyFont="1" applyFill="1" applyAlignment="1">
      <alignment horizontal="right"/>
    </xf>
    <xf numFmtId="0" fontId="40" fillId="0" borderId="3" xfId="1" applyFont="1" applyBorder="1"/>
    <xf numFmtId="174" fontId="14" fillId="2" borderId="0" xfId="0" applyNumberFormat="1" applyFont="1" applyFill="1" applyBorder="1"/>
    <xf numFmtId="166" fontId="0" fillId="0" borderId="0" xfId="0" applyNumberFormat="1"/>
    <xf numFmtId="0" fontId="0" fillId="2" borderId="0" xfId="0" applyFont="1" applyFill="1"/>
    <xf numFmtId="9" fontId="40" fillId="0" borderId="0" xfId="6" applyNumberFormat="1" applyFont="1" applyBorder="1" applyAlignment="1">
      <alignment horizontal="right"/>
    </xf>
    <xf numFmtId="9" fontId="37" fillId="0" borderId="0" xfId="6" applyNumberFormat="1" applyFont="1" applyBorder="1" applyAlignment="1">
      <alignment horizontal="right"/>
    </xf>
    <xf numFmtId="166" fontId="14" fillId="0" borderId="0" xfId="0" applyNumberFormat="1" applyFont="1" applyBorder="1" applyAlignment="1">
      <alignment horizontal="right"/>
    </xf>
    <xf numFmtId="166" fontId="14" fillId="0" borderId="0" xfId="0" applyNumberFormat="1" applyFont="1" applyFill="1" applyBorder="1" applyAlignment="1">
      <alignment horizontal="right"/>
    </xf>
    <xf numFmtId="166" fontId="16" fillId="0" borderId="0" xfId="0" applyNumberFormat="1" applyFont="1" applyBorder="1" applyAlignment="1">
      <alignment horizontal="right"/>
    </xf>
    <xf numFmtId="0" fontId="40" fillId="0" borderId="2" xfId="1" applyFont="1" applyBorder="1" applyAlignment="1">
      <alignment horizontal="right" wrapText="1"/>
    </xf>
    <xf numFmtId="166" fontId="16" fillId="0" borderId="0" xfId="0" applyNumberFormat="1" applyFont="1" applyFill="1" applyBorder="1" applyAlignment="1">
      <alignment horizontal="right"/>
    </xf>
    <xf numFmtId="0" fontId="27" fillId="0" borderId="0" xfId="0" applyFont="1"/>
    <xf numFmtId="3" fontId="16" fillId="0" borderId="0" xfId="0" applyNumberFormat="1" applyFont="1" applyFill="1" applyBorder="1" applyAlignment="1">
      <alignment horizontal="right"/>
    </xf>
    <xf numFmtId="3" fontId="16" fillId="0" borderId="0" xfId="0" applyNumberFormat="1" applyFont="1" applyBorder="1" applyAlignment="1">
      <alignment horizontal="right"/>
    </xf>
    <xf numFmtId="3" fontId="14" fillId="0" borderId="0" xfId="0" applyNumberFormat="1" applyFont="1" applyBorder="1" applyAlignment="1">
      <alignment horizontal="right"/>
    </xf>
    <xf numFmtId="3" fontId="14" fillId="0" borderId="0" xfId="0" applyNumberFormat="1" applyFont="1" applyFill="1" applyBorder="1" applyAlignment="1">
      <alignment horizontal="right"/>
    </xf>
    <xf numFmtId="9" fontId="37" fillId="0" borderId="0" xfId="6" applyNumberFormat="1" applyFont="1" applyAlignment="1">
      <alignment horizontal="right"/>
    </xf>
    <xf numFmtId="9" fontId="40" fillId="0" borderId="0" xfId="6" applyNumberFormat="1" applyFont="1" applyAlignment="1">
      <alignment horizontal="right"/>
    </xf>
    <xf numFmtId="1" fontId="14" fillId="0" borderId="0" xfId="0" applyNumberFormat="1" applyFont="1" applyBorder="1" applyAlignment="1">
      <alignment horizontal="right"/>
    </xf>
    <xf numFmtId="1" fontId="16" fillId="0" borderId="0" xfId="0" applyNumberFormat="1" applyFont="1" applyBorder="1" applyAlignment="1">
      <alignment horizontal="right"/>
    </xf>
    <xf numFmtId="1" fontId="40" fillId="0" borderId="0" xfId="1" applyNumberFormat="1" applyFont="1" applyFill="1" applyAlignment="1">
      <alignment horizontal="right"/>
    </xf>
    <xf numFmtId="1" fontId="37" fillId="0" borderId="0" xfId="1" applyNumberFormat="1" applyFont="1" applyFill="1" applyAlignment="1">
      <alignment horizontal="right"/>
    </xf>
    <xf numFmtId="166" fontId="37" fillId="0" borderId="0" xfId="1" applyNumberFormat="1" applyFont="1" applyAlignment="1">
      <alignment horizontal="right"/>
    </xf>
    <xf numFmtId="166" fontId="16" fillId="0" borderId="0" xfId="0" applyNumberFormat="1" applyFont="1" applyAlignment="1">
      <alignment horizontal="right"/>
    </xf>
    <xf numFmtId="166" fontId="40" fillId="0" borderId="0" xfId="1" applyNumberFormat="1" applyFont="1" applyAlignment="1">
      <alignment horizontal="right"/>
    </xf>
    <xf numFmtId="166" fontId="14" fillId="0" borderId="0" xfId="0" applyNumberFormat="1" applyFont="1" applyAlignment="1">
      <alignment horizontal="right"/>
    </xf>
    <xf numFmtId="166" fontId="40" fillId="0" borderId="0" xfId="1" applyNumberFormat="1" applyFont="1" applyAlignment="1" applyProtection="1">
      <alignment horizontal="right"/>
    </xf>
    <xf numFmtId="9" fontId="37" fillId="0" borderId="0" xfId="6" applyFont="1" applyAlignment="1">
      <alignment horizontal="right"/>
    </xf>
    <xf numFmtId="9" fontId="16" fillId="0" borderId="0" xfId="0" applyNumberFormat="1" applyFont="1" applyBorder="1" applyAlignment="1">
      <alignment horizontal="right"/>
    </xf>
    <xf numFmtId="9" fontId="14" fillId="0" borderId="0" xfId="0" applyNumberFormat="1" applyFont="1" applyBorder="1" applyAlignment="1">
      <alignment horizontal="right"/>
    </xf>
    <xf numFmtId="9" fontId="29" fillId="0" borderId="0" xfId="0" applyNumberFormat="1" applyFont="1" applyBorder="1" applyAlignment="1">
      <alignment horizontal="right"/>
    </xf>
    <xf numFmtId="3" fontId="16" fillId="0" borderId="0" xfId="0" applyNumberFormat="1" applyFont="1" applyFill="1" applyBorder="1"/>
    <xf numFmtId="3" fontId="40" fillId="0" borderId="0" xfId="1" applyNumberFormat="1" applyFont="1" applyAlignment="1">
      <alignment horizontal="right"/>
    </xf>
    <xf numFmtId="3" fontId="16" fillId="0" borderId="0" xfId="0" applyNumberFormat="1" applyFont="1" applyBorder="1"/>
    <xf numFmtId="3" fontId="14" fillId="0" borderId="0" xfId="0" applyNumberFormat="1" applyFont="1" applyBorder="1"/>
    <xf numFmtId="9" fontId="40" fillId="0" borderId="0" xfId="6" applyNumberFormat="1" applyFont="1" applyFill="1" applyAlignment="1">
      <alignment horizontal="right"/>
    </xf>
    <xf numFmtId="166" fontId="16" fillId="0" borderId="0" xfId="0" applyNumberFormat="1" applyFont="1" applyBorder="1"/>
    <xf numFmtId="166" fontId="14" fillId="0" borderId="0" xfId="0" applyNumberFormat="1" applyFont="1" applyBorder="1"/>
    <xf numFmtId="166" fontId="14" fillId="0" borderId="3" xfId="0" applyNumberFormat="1" applyFont="1" applyBorder="1"/>
    <xf numFmtId="166" fontId="40" fillId="0" borderId="0" xfId="4" applyNumberFormat="1" applyFont="1" applyFill="1" applyAlignment="1" applyProtection="1">
      <alignment horizontal="right"/>
    </xf>
    <xf numFmtId="166" fontId="40" fillId="0" borderId="0" xfId="1" applyNumberFormat="1" applyFont="1"/>
    <xf numFmtId="166" fontId="40" fillId="0" borderId="0" xfId="4" applyNumberFormat="1" applyFont="1" applyFill="1" applyAlignment="1" applyProtection="1"/>
    <xf numFmtId="166" fontId="40" fillId="0" borderId="0" xfId="2" applyNumberFormat="1" applyFont="1"/>
    <xf numFmtId="166" fontId="37" fillId="0" borderId="0" xfId="4" applyNumberFormat="1" applyFont="1" applyFill="1" applyAlignment="1" applyProtection="1">
      <alignment horizontal="right"/>
    </xf>
    <xf numFmtId="0" fontId="0" fillId="0" borderId="0" xfId="0" applyFont="1"/>
    <xf numFmtId="0" fontId="43" fillId="0" borderId="0" xfId="0" applyFont="1" applyFill="1" applyBorder="1" applyAlignment="1">
      <alignment horizontal="left" indent="1"/>
    </xf>
    <xf numFmtId="0" fontId="31" fillId="0" borderId="0" xfId="0" applyFont="1"/>
    <xf numFmtId="0" fontId="31" fillId="0" borderId="0" xfId="0" applyFont="1" applyAlignment="1">
      <alignment horizontal="left"/>
    </xf>
    <xf numFmtId="0" fontId="31" fillId="0" borderId="0" xfId="0" applyFont="1" applyAlignment="1">
      <alignment horizontal="left" indent="1"/>
    </xf>
    <xf numFmtId="0" fontId="14" fillId="0" borderId="0" xfId="0" applyFont="1" applyAlignment="1">
      <alignment horizontal="left"/>
    </xf>
    <xf numFmtId="0" fontId="17" fillId="0" borderId="0" xfId="0" applyFont="1"/>
    <xf numFmtId="9" fontId="31" fillId="0" borderId="0" xfId="6" applyNumberFormat="1" applyFont="1" applyAlignment="1">
      <alignment horizontal="right"/>
    </xf>
    <xf numFmtId="9" fontId="29" fillId="0" borderId="0" xfId="6" applyNumberFormat="1" applyFont="1" applyAlignment="1">
      <alignment horizontal="right"/>
    </xf>
    <xf numFmtId="175" fontId="37" fillId="0" borderId="0" xfId="11" applyNumberFormat="1" applyFont="1" applyFill="1" applyBorder="1" applyAlignment="1">
      <alignment horizontal="right"/>
    </xf>
    <xf numFmtId="175" fontId="40" fillId="0" borderId="0" xfId="11" applyNumberFormat="1" applyFont="1" applyFill="1" applyBorder="1" applyAlignment="1">
      <alignment horizontal="right"/>
    </xf>
    <xf numFmtId="175" fontId="40" fillId="0" borderId="4" xfId="11" applyNumberFormat="1" applyFont="1" applyFill="1" applyBorder="1" applyAlignment="1">
      <alignment horizontal="right"/>
    </xf>
    <xf numFmtId="175" fontId="40" fillId="0" borderId="0" xfId="11" applyNumberFormat="1" applyFont="1" applyFill="1" applyAlignment="1">
      <alignment horizontal="right"/>
    </xf>
    <xf numFmtId="175" fontId="37" fillId="0" borderId="0" xfId="11" applyNumberFormat="1" applyFont="1" applyFill="1" applyAlignment="1">
      <alignment horizontal="right"/>
    </xf>
    <xf numFmtId="9" fontId="24" fillId="0" borderId="0" xfId="0" applyNumberFormat="1" applyFont="1"/>
    <xf numFmtId="9" fontId="16" fillId="0" borderId="0" xfId="6" applyFont="1" applyBorder="1" applyAlignment="1">
      <alignment horizontal="right"/>
    </xf>
    <xf numFmtId="166" fontId="23" fillId="0" borderId="0" xfId="0" applyNumberFormat="1" applyFont="1"/>
    <xf numFmtId="9" fontId="16" fillId="0" borderId="0" xfId="6" applyNumberFormat="1" applyFont="1"/>
    <xf numFmtId="0" fontId="45" fillId="0" borderId="0" xfId="0" applyFont="1"/>
    <xf numFmtId="0" fontId="46" fillId="0" borderId="0" xfId="7" applyFont="1"/>
    <xf numFmtId="0" fontId="46" fillId="0" borderId="0" xfId="0" applyFont="1"/>
    <xf numFmtId="0" fontId="46" fillId="0" borderId="0" xfId="7" applyFont="1" applyFill="1"/>
    <xf numFmtId="3" fontId="11" fillId="0" borderId="0" xfId="0" applyNumberFormat="1" applyFont="1" applyBorder="1" applyAlignment="1">
      <alignment horizontal="right"/>
    </xf>
    <xf numFmtId="0" fontId="11" fillId="0" borderId="0" xfId="0" applyFont="1"/>
    <xf numFmtId="166" fontId="37" fillId="0" borderId="0" xfId="1" applyNumberFormat="1" applyFont="1" applyFill="1" applyBorder="1" applyAlignment="1">
      <alignment horizontal="right"/>
    </xf>
    <xf numFmtId="9" fontId="37" fillId="0" borderId="0" xfId="6" applyNumberFormat="1" applyFont="1" applyFill="1" applyBorder="1" applyAlignment="1">
      <alignment horizontal="right"/>
    </xf>
    <xf numFmtId="3" fontId="10" fillId="0" borderId="0" xfId="0" applyNumberFormat="1" applyFont="1" applyFill="1" applyBorder="1" applyAlignment="1">
      <alignment horizontal="right"/>
    </xf>
    <xf numFmtId="166" fontId="12" fillId="0" borderId="0" xfId="0" applyNumberFormat="1" applyFont="1" applyAlignment="1">
      <alignment horizontal="right"/>
    </xf>
    <xf numFmtId="0" fontId="0" fillId="0" borderId="0" xfId="0" applyFill="1"/>
    <xf numFmtId="0" fontId="9" fillId="0" borderId="0" xfId="0" applyFont="1"/>
    <xf numFmtId="3" fontId="14" fillId="0" borderId="0" xfId="0" applyNumberFormat="1" applyFont="1"/>
    <xf numFmtId="3" fontId="0" fillId="0" borderId="0" xfId="0" applyNumberFormat="1"/>
    <xf numFmtId="0" fontId="27"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7" fillId="0" borderId="0" xfId="0" applyFont="1" applyFill="1" applyBorder="1" applyAlignment="1">
      <alignment horizontal="left"/>
    </xf>
    <xf numFmtId="165" fontId="40" fillId="0" borderId="0" xfId="1" applyNumberFormat="1" applyFont="1" applyBorder="1" applyAlignment="1">
      <alignment horizontal="left"/>
    </xf>
    <xf numFmtId="0" fontId="23" fillId="0" borderId="0" xfId="0" applyFont="1" applyBorder="1"/>
    <xf numFmtId="1" fontId="8" fillId="0" borderId="0" xfId="0" applyNumberFormat="1" applyFont="1" applyBorder="1" applyAlignment="1">
      <alignment horizontal="right"/>
    </xf>
    <xf numFmtId="0" fontId="14" fillId="0" borderId="0" xfId="0" applyFont="1" applyFill="1" applyBorder="1"/>
    <xf numFmtId="0" fontId="0" fillId="0" borderId="0" xfId="0" applyFill="1" applyBorder="1"/>
    <xf numFmtId="176" fontId="40" fillId="0" borderId="0" xfId="1" applyNumberFormat="1" applyFont="1" applyAlignment="1">
      <alignment horizontal="right"/>
    </xf>
    <xf numFmtId="176" fontId="37" fillId="0" borderId="0" xfId="1" applyNumberFormat="1" applyFont="1" applyAlignment="1">
      <alignment horizontal="right"/>
    </xf>
    <xf numFmtId="3" fontId="14" fillId="0" borderId="3" xfId="0" applyNumberFormat="1" applyFont="1" applyBorder="1"/>
    <xf numFmtId="176" fontId="14" fillId="0" borderId="0" xfId="11" applyNumberFormat="1" applyFont="1" applyBorder="1" applyAlignment="1">
      <alignment horizontal="right"/>
    </xf>
    <xf numFmtId="0" fontId="7" fillId="0" borderId="0" xfId="0" applyFont="1"/>
    <xf numFmtId="0" fontId="7" fillId="0" borderId="0" xfId="0" quotePrefix="1" applyNumberFormat="1" applyFont="1"/>
    <xf numFmtId="0" fontId="35" fillId="0" borderId="0" xfId="0" applyFont="1" applyAlignment="1">
      <alignment horizontal="left" wrapText="1"/>
    </xf>
    <xf numFmtId="177" fontId="40" fillId="0" borderId="0" xfId="11" applyNumberFormat="1" applyFont="1" applyFill="1" applyBorder="1" applyAlignment="1">
      <alignment horizontal="right"/>
    </xf>
    <xf numFmtId="177" fontId="37"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3" fillId="0" borderId="0" xfId="0" applyFont="1"/>
    <xf numFmtId="0" fontId="29" fillId="0" borderId="0" xfId="0" applyFont="1" applyAlignment="1">
      <alignment horizontal="left" vertical="top" wrapText="1"/>
    </xf>
    <xf numFmtId="0" fontId="29" fillId="0" borderId="0" xfId="0" applyFont="1" applyAlignment="1">
      <alignment vertical="top" wrapText="1"/>
    </xf>
    <xf numFmtId="0" fontId="47" fillId="0" borderId="0" xfId="0" applyFont="1" applyAlignment="1">
      <alignment vertical="top"/>
    </xf>
    <xf numFmtId="0" fontId="47" fillId="0" borderId="0" xfId="0" applyFont="1"/>
    <xf numFmtId="0" fontId="17" fillId="0" borderId="0" xfId="0" applyFont="1" applyAlignment="1">
      <alignment vertical="top" wrapText="1"/>
    </xf>
    <xf numFmtId="0" fontId="29" fillId="0" borderId="0" xfId="0" applyFont="1" applyAlignment="1">
      <alignment horizontal="center" vertical="top" wrapText="1"/>
    </xf>
    <xf numFmtId="0" fontId="37" fillId="0" borderId="0" xfId="0" applyFont="1" applyAlignment="1">
      <alignment horizontal="left" vertical="center" readingOrder="1"/>
    </xf>
    <xf numFmtId="0" fontId="6" fillId="0" borderId="0" xfId="0" applyFont="1"/>
    <xf numFmtId="9" fontId="6" fillId="0" borderId="0" xfId="0" applyNumberFormat="1" applyFont="1"/>
    <xf numFmtId="3" fontId="6" fillId="0" borderId="0" xfId="0" applyNumberFormat="1" applyFont="1"/>
    <xf numFmtId="9" fontId="6" fillId="0" borderId="4" xfId="0" applyNumberFormat="1" applyFont="1" applyBorder="1"/>
    <xf numFmtId="3" fontId="6" fillId="0" borderId="4" xfId="0" applyNumberFormat="1" applyFont="1" applyBorder="1"/>
    <xf numFmtId="0" fontId="6" fillId="0" borderId="4" xfId="0" applyFont="1" applyBorder="1"/>
    <xf numFmtId="0" fontId="6" fillId="0" borderId="5" xfId="0" applyFont="1" applyBorder="1"/>
    <xf numFmtId="0" fontId="6" fillId="0" borderId="9" xfId="0" applyFont="1" applyBorder="1"/>
    <xf numFmtId="0" fontId="16" fillId="0" borderId="9" xfId="0" applyFont="1" applyBorder="1"/>
    <xf numFmtId="0" fontId="16" fillId="0" borderId="4" xfId="0" applyFont="1" applyBorder="1"/>
    <xf numFmtId="0" fontId="5" fillId="0" borderId="4" xfId="0" applyFont="1" applyBorder="1" applyAlignment="1">
      <alignment horizontal="right"/>
    </xf>
    <xf numFmtId="0" fontId="5" fillId="0" borderId="5" xfId="0" applyFont="1" applyBorder="1" applyAlignment="1">
      <alignment horizontal="right"/>
    </xf>
    <xf numFmtId="1" fontId="14" fillId="0" borderId="4" xfId="0" applyNumberFormat="1" applyFont="1" applyBorder="1" applyAlignment="1">
      <alignment horizontal="right"/>
    </xf>
    <xf numFmtId="0" fontId="4" fillId="0" borderId="0" xfId="0" applyFont="1" applyAlignment="1">
      <alignment horizontal="left" indent="1"/>
    </xf>
    <xf numFmtId="178" fontId="16" fillId="0" borderId="0" xfId="0" applyNumberFormat="1" applyFont="1" applyBorder="1" applyAlignment="1">
      <alignment horizontal="right"/>
    </xf>
    <xf numFmtId="178" fontId="14" fillId="0" borderId="0" xfId="0" applyNumberFormat="1" applyFont="1" applyBorder="1" applyAlignment="1">
      <alignment horizontal="right"/>
    </xf>
    <xf numFmtId="178" fontId="14" fillId="0" borderId="0" xfId="0" applyNumberFormat="1" applyFont="1" applyFill="1" applyBorder="1" applyAlignment="1">
      <alignment horizontal="right"/>
    </xf>
    <xf numFmtId="0" fontId="3" fillId="0" borderId="0" xfId="0" applyFont="1" applyAlignment="1">
      <alignment horizontal="left" indent="1"/>
    </xf>
    <xf numFmtId="0" fontId="2" fillId="0" borderId="0" xfId="0" applyFont="1"/>
    <xf numFmtId="0" fontId="0" fillId="2" borderId="0" xfId="0" applyFont="1" applyFill="1" applyBorder="1"/>
    <xf numFmtId="0" fontId="1" fillId="0" borderId="0" xfId="0" applyFont="1"/>
    <xf numFmtId="0" fontId="5" fillId="0" borderId="0" xfId="0" applyFont="1" applyAlignment="1">
      <alignment horizontal="left" vertical="top" wrapText="1"/>
    </xf>
    <xf numFmtId="0" fontId="14" fillId="0" borderId="0" xfId="0" applyFont="1" applyAlignment="1">
      <alignment horizontal="left" vertical="top" wrapText="1"/>
    </xf>
    <xf numFmtId="170" fontId="37" fillId="0" borderId="7" xfId="1" applyNumberFormat="1" applyFont="1" applyFill="1" applyBorder="1" applyAlignment="1">
      <alignment horizontal="center"/>
    </xf>
    <xf numFmtId="170" fontId="37" fillId="0" borderId="8" xfId="1" applyNumberFormat="1" applyFont="1" applyFill="1" applyBorder="1" applyAlignment="1">
      <alignment horizontal="center"/>
    </xf>
    <xf numFmtId="0" fontId="35" fillId="0" borderId="0" xfId="0" applyFont="1" applyAlignment="1">
      <alignment horizontal="left" wrapText="1"/>
    </xf>
    <xf numFmtId="170" fontId="37" fillId="0" borderId="0" xfId="1" applyNumberFormat="1" applyFont="1" applyFill="1" applyBorder="1" applyAlignment="1">
      <alignment horizontal="center"/>
    </xf>
    <xf numFmtId="165" fontId="40" fillId="0" borderId="4" xfId="1" applyNumberFormat="1" applyFont="1" applyBorder="1" applyAlignment="1">
      <alignment horizontal="right" wrapText="1"/>
    </xf>
    <xf numFmtId="165" fontId="40" fillId="0" borderId="5" xfId="1" applyNumberFormat="1" applyFont="1" applyBorder="1" applyAlignment="1">
      <alignment horizontal="right" wrapText="1"/>
    </xf>
    <xf numFmtId="165" fontId="40" fillId="0" borderId="0" xfId="1" applyNumberFormat="1" applyFont="1" applyBorder="1" applyAlignment="1">
      <alignment horizontal="right" wrapText="1"/>
    </xf>
    <xf numFmtId="171" fontId="37" fillId="0" borderId="0" xfId="1" applyNumberFormat="1" applyFont="1" applyFill="1" applyBorder="1" applyAlignment="1">
      <alignment horizontal="center"/>
    </xf>
    <xf numFmtId="165" fontId="40" fillId="0" borderId="4" xfId="1" applyNumberFormat="1" applyFont="1" applyBorder="1" applyAlignment="1">
      <alignment horizontal="center" wrapText="1"/>
    </xf>
    <xf numFmtId="165" fontId="40" fillId="0" borderId="5" xfId="1" applyNumberFormat="1" applyFont="1" applyBorder="1" applyAlignment="1">
      <alignment horizontal="center" wrapText="1"/>
    </xf>
    <xf numFmtId="165" fontId="40" fillId="0" borderId="0" xfId="1" applyNumberFormat="1" applyFont="1" applyBorder="1" applyAlignment="1">
      <alignment horizontal="center" wrapText="1"/>
    </xf>
    <xf numFmtId="170" fontId="31" fillId="0" borderId="7" xfId="1" applyNumberFormat="1" applyFont="1" applyFill="1" applyBorder="1" applyAlignment="1">
      <alignment horizontal="center"/>
    </xf>
    <xf numFmtId="170" fontId="31" fillId="0" borderId="8" xfId="1" applyNumberFormat="1" applyFont="1" applyFill="1" applyBorder="1" applyAlignment="1">
      <alignment horizontal="center"/>
    </xf>
    <xf numFmtId="165" fontId="40" fillId="0" borderId="2" xfId="1" applyNumberFormat="1" applyFont="1" applyBorder="1" applyAlignment="1">
      <alignment horizontal="center" wrapText="1"/>
    </xf>
    <xf numFmtId="170" fontId="40" fillId="0" borderId="1" xfId="4" applyNumberFormat="1" applyFont="1" applyFill="1" applyBorder="1" applyAlignment="1" applyProtection="1">
      <alignment horizontal="center" wrapText="1"/>
    </xf>
    <xf numFmtId="164" fontId="40" fillId="0" borderId="1" xfId="4" applyNumberFormat="1" applyFont="1" applyFill="1" applyBorder="1" applyAlignment="1" applyProtection="1">
      <alignment horizontal="center" wrapText="1"/>
    </xf>
    <xf numFmtId="3" fontId="40" fillId="0" borderId="1" xfId="4" applyNumberFormat="1" applyFont="1" applyFill="1" applyBorder="1" applyAlignment="1" applyProtection="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243155" y="9458683"/>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July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9 per cent compared to 2021. While the quantity of landings is down 10</a:t>
          </a:r>
          <a:r>
            <a:rPr lang="en-GB" sz="1100" b="0" baseline="0">
              <a:latin typeface="Arial" panose="020B0604020202020204" pitchFamily="34" charset="0"/>
              <a:cs typeface="Arial" panose="020B0604020202020204" pitchFamily="34" charset="0"/>
            </a:rPr>
            <a:t> per cent compared to tonnage landed in between January - July 2</a:t>
          </a:r>
          <a:r>
            <a:rPr lang="en-GB" sz="1100" b="0">
              <a:latin typeface="Arial" panose="020B0604020202020204" pitchFamily="34" charset="0"/>
              <a:cs typeface="Arial" panose="020B0604020202020204" pitchFamily="34" charset="0"/>
            </a:rPr>
            <a:t>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4</xdr:col>
      <xdr:colOff>0</xdr:colOff>
      <xdr:row>3</xdr:row>
      <xdr:rowOff>0</xdr:rowOff>
    </xdr:from>
    <xdr:to>
      <xdr:col>18</xdr:col>
      <xdr:colOff>514428</xdr:colOff>
      <xdr:row>24</xdr:row>
      <xdr:rowOff>56643</xdr:rowOff>
    </xdr:to>
    <xdr:pic>
      <xdr:nvPicPr>
        <xdr:cNvPr id="6" name="Picture 5">
          <a:extLst>
            <a:ext uri="{FF2B5EF4-FFF2-40B4-BE49-F238E27FC236}">
              <a16:creationId xmlns:a16="http://schemas.microsoft.com/office/drawing/2014/main" id="{A91B6691-9DAF-4E0D-ACAA-480D04824F7D}"/>
            </a:ext>
          </a:extLst>
        </xdr:cNvPr>
        <xdr:cNvPicPr>
          <a:picLocks noChangeAspect="1"/>
        </xdr:cNvPicPr>
      </xdr:nvPicPr>
      <xdr:blipFill>
        <a:blip xmlns:r="http://schemas.openxmlformats.org/officeDocument/2006/relationships" r:embed="rId3"/>
        <a:stretch>
          <a:fillRect/>
        </a:stretch>
      </xdr:blipFill>
      <xdr:spPr>
        <a:xfrm>
          <a:off x="3088821" y="639536"/>
          <a:ext cx="10257143" cy="4057143"/>
        </a:xfrm>
        <a:prstGeom prst="rect">
          <a:avLst/>
        </a:prstGeom>
      </xdr:spPr>
    </xdr:pic>
    <xdr:clientData/>
  </xdr:twoCellAnchor>
  <xdr:twoCellAnchor editAs="oneCell">
    <xdr:from>
      <xdr:col>4</xdr:col>
      <xdr:colOff>0</xdr:colOff>
      <xdr:row>25</xdr:row>
      <xdr:rowOff>0</xdr:rowOff>
    </xdr:from>
    <xdr:to>
      <xdr:col>18</xdr:col>
      <xdr:colOff>495380</xdr:colOff>
      <xdr:row>46</xdr:row>
      <xdr:rowOff>56643</xdr:rowOff>
    </xdr:to>
    <xdr:pic>
      <xdr:nvPicPr>
        <xdr:cNvPr id="7" name="Picture 6">
          <a:extLst>
            <a:ext uri="{FF2B5EF4-FFF2-40B4-BE49-F238E27FC236}">
              <a16:creationId xmlns:a16="http://schemas.microsoft.com/office/drawing/2014/main" id="{68B16F2B-7FB1-469B-8A8E-28100E4A2132}"/>
            </a:ext>
          </a:extLst>
        </xdr:cNvPr>
        <xdr:cNvPicPr>
          <a:picLocks noChangeAspect="1"/>
        </xdr:cNvPicPr>
      </xdr:nvPicPr>
      <xdr:blipFill>
        <a:blip xmlns:r="http://schemas.openxmlformats.org/officeDocument/2006/relationships" r:embed="rId4"/>
        <a:stretch>
          <a:fillRect/>
        </a:stretch>
      </xdr:blipFill>
      <xdr:spPr>
        <a:xfrm>
          <a:off x="3088821" y="4830536"/>
          <a:ext cx="10238095" cy="40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July 2022 is compared to activity in July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July 2022 compared to 2021, down 8 per cent. The value of landings in July 2022 (£64m) decreased compared 2021, down by 6 per cent.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July 2022 comprised mostly of Shellfish species (39 per cent) (T6).  Shellfish species also comprised the majority of the value landed (55 per cent), this is because Shellfish (in particular Lobsters, crabs and Scallops) typically fetch a high price. However, when compared to July 2021 both quantity and the value of shellfish landings were down 16 per cent and 7 per cent respectively (T6).  Demersal species also contributed to a high proportion of the total landings in July 2022 (33 per cent) driven by landings of Haddock which is typically targetted at this time of year. High quota pelagic species (such as Mackerel) are typically targetted in the winter months therefore landings remained relatively low in July 2022.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into UK ports (by UK and foreign vessels) in July 2022 is down 5 per cent compared to 2021. The value landed also decreased by 5 per cent compared to 2021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19</xdr:col>
      <xdr:colOff>65394</xdr:colOff>
      <xdr:row>23</xdr:row>
      <xdr:rowOff>56643</xdr:rowOff>
    </xdr:to>
    <xdr:pic>
      <xdr:nvPicPr>
        <xdr:cNvPr id="5" name="Picture 4">
          <a:extLst>
            <a:ext uri="{FF2B5EF4-FFF2-40B4-BE49-F238E27FC236}">
              <a16:creationId xmlns:a16="http://schemas.microsoft.com/office/drawing/2014/main" id="{836C74FE-2212-452C-9D0A-82CFB9291439}"/>
            </a:ext>
          </a:extLst>
        </xdr:cNvPr>
        <xdr:cNvPicPr>
          <a:picLocks noChangeAspect="1"/>
        </xdr:cNvPicPr>
      </xdr:nvPicPr>
      <xdr:blipFill>
        <a:blip xmlns:r="http://schemas.openxmlformats.org/officeDocument/2006/relationships" r:embed="rId3"/>
        <a:stretch>
          <a:fillRect/>
        </a:stretch>
      </xdr:blipFill>
      <xdr:spPr>
        <a:xfrm>
          <a:off x="2438400" y="447675"/>
          <a:ext cx="10247619" cy="4057143"/>
        </a:xfrm>
        <a:prstGeom prst="rect">
          <a:avLst/>
        </a:prstGeom>
      </xdr:spPr>
    </xdr:pic>
    <xdr:clientData/>
  </xdr:twoCellAnchor>
  <xdr:twoCellAnchor editAs="oneCell">
    <xdr:from>
      <xdr:col>4</xdr:col>
      <xdr:colOff>0</xdr:colOff>
      <xdr:row>24</xdr:row>
      <xdr:rowOff>0</xdr:rowOff>
    </xdr:from>
    <xdr:to>
      <xdr:col>19</xdr:col>
      <xdr:colOff>55870</xdr:colOff>
      <xdr:row>45</xdr:row>
      <xdr:rowOff>37595</xdr:rowOff>
    </xdr:to>
    <xdr:pic>
      <xdr:nvPicPr>
        <xdr:cNvPr id="6" name="Picture 5">
          <a:extLst>
            <a:ext uri="{FF2B5EF4-FFF2-40B4-BE49-F238E27FC236}">
              <a16:creationId xmlns:a16="http://schemas.microsoft.com/office/drawing/2014/main" id="{EFAB0BC9-D3D5-49BA-8CBD-C424F2971FA7}"/>
            </a:ext>
          </a:extLst>
        </xdr:cNvPr>
        <xdr:cNvPicPr>
          <a:picLocks noChangeAspect="1"/>
        </xdr:cNvPicPr>
      </xdr:nvPicPr>
      <xdr:blipFill>
        <a:blip xmlns:r="http://schemas.openxmlformats.org/officeDocument/2006/relationships" r:embed="rId4"/>
        <a:stretch>
          <a:fillRect/>
        </a:stretch>
      </xdr:blipFill>
      <xdr:spPr>
        <a:xfrm>
          <a:off x="2438400" y="4638675"/>
          <a:ext cx="10238095" cy="4038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F6" sqref="F6"/>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210</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66"/>
      <c r="R7" s="11"/>
      <c r="S7" s="11"/>
      <c r="T7" s="11"/>
      <c r="U7" s="11"/>
    </row>
    <row r="8" spans="4:21" ht="15.75" customHeight="1" x14ac:dyDescent="0.2">
      <c r="E8" s="207" t="s">
        <v>197</v>
      </c>
      <c r="F8" s="248" t="s">
        <v>198</v>
      </c>
      <c r="G8" s="248"/>
      <c r="H8" s="248"/>
      <c r="I8" s="248"/>
      <c r="J8" s="248"/>
      <c r="K8" s="248"/>
      <c r="L8" s="248"/>
      <c r="M8" s="248"/>
      <c r="R8" s="11"/>
      <c r="S8" s="11"/>
      <c r="T8" s="11"/>
      <c r="U8" s="11"/>
    </row>
    <row r="9" spans="4:21" x14ac:dyDescent="0.2">
      <c r="E9" s="207" t="s">
        <v>199</v>
      </c>
      <c r="F9" s="248" t="s">
        <v>200</v>
      </c>
      <c r="G9" s="248"/>
      <c r="H9" s="248"/>
      <c r="I9" s="248"/>
      <c r="J9" s="248"/>
      <c r="K9" s="248"/>
      <c r="L9" s="248"/>
      <c r="M9" s="248"/>
      <c r="R9" s="11"/>
      <c r="S9" s="11"/>
      <c r="T9" s="11"/>
      <c r="U9" s="11"/>
    </row>
    <row r="10" spans="4:21" x14ac:dyDescent="0.2">
      <c r="D10" s="206"/>
      <c r="E10" s="207" t="s">
        <v>208</v>
      </c>
      <c r="F10" s="268" t="s">
        <v>207</v>
      </c>
      <c r="R10" s="11"/>
      <c r="T10" s="11"/>
      <c r="U10" s="11"/>
    </row>
    <row r="11" spans="4:21" x14ac:dyDescent="0.2">
      <c r="D11" s="206"/>
      <c r="E11" s="208" t="s">
        <v>0</v>
      </c>
      <c r="F11" s="1" t="s">
        <v>156</v>
      </c>
      <c r="R11" s="11"/>
      <c r="S11" s="11"/>
      <c r="T11" s="11"/>
      <c r="U11" s="11"/>
    </row>
    <row r="12" spans="4:21" x14ac:dyDescent="0.2">
      <c r="D12" s="206"/>
      <c r="E12" s="207" t="s">
        <v>115</v>
      </c>
      <c r="F12" s="1" t="s">
        <v>157</v>
      </c>
      <c r="R12" s="11"/>
      <c r="S12" s="11"/>
      <c r="T12" s="11"/>
      <c r="U12" s="11"/>
    </row>
    <row r="13" spans="4:21" x14ac:dyDescent="0.2">
      <c r="D13" s="206"/>
      <c r="E13" s="207" t="s">
        <v>116</v>
      </c>
      <c r="F13" s="1" t="s">
        <v>158</v>
      </c>
      <c r="R13" s="11"/>
      <c r="S13" s="11"/>
      <c r="T13" s="11"/>
    </row>
    <row r="14" spans="4:21" x14ac:dyDescent="0.2">
      <c r="D14" s="206"/>
      <c r="E14" s="208" t="s">
        <v>1</v>
      </c>
      <c r="F14" s="1" t="s">
        <v>159</v>
      </c>
    </row>
    <row r="15" spans="4:21" x14ac:dyDescent="0.2">
      <c r="D15" s="206"/>
      <c r="E15" s="208" t="s">
        <v>2</v>
      </c>
      <c r="F15" s="1" t="s">
        <v>160</v>
      </c>
    </row>
    <row r="16" spans="4:21" x14ac:dyDescent="0.2">
      <c r="D16" s="206"/>
      <c r="E16" s="208" t="s">
        <v>39</v>
      </c>
      <c r="F16" s="1" t="s">
        <v>161</v>
      </c>
    </row>
    <row r="17" spans="4:18" x14ac:dyDescent="0.2">
      <c r="D17" s="206"/>
      <c r="E17" s="209" t="s">
        <v>42</v>
      </c>
      <c r="F17" s="1" t="s">
        <v>162</v>
      </c>
    </row>
    <row r="18" spans="4:18" x14ac:dyDescent="0.2">
      <c r="D18" s="206"/>
      <c r="E18" s="209" t="s">
        <v>117</v>
      </c>
      <c r="F18" s="1" t="s">
        <v>163</v>
      </c>
    </row>
    <row r="19" spans="4:18" x14ac:dyDescent="0.2">
      <c r="D19" s="206"/>
      <c r="E19" s="209" t="s">
        <v>124</v>
      </c>
      <c r="F19" s="44" t="s">
        <v>164</v>
      </c>
    </row>
    <row r="20" spans="4:18" x14ac:dyDescent="0.2">
      <c r="E20" s="207" t="s">
        <v>165</v>
      </c>
      <c r="F20" s="248" t="s">
        <v>203</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69" t="s">
        <v>204</v>
      </c>
      <c r="F24" s="270"/>
      <c r="G24" s="270"/>
      <c r="H24" s="270"/>
      <c r="I24" s="270"/>
      <c r="J24" s="270"/>
      <c r="K24" s="270"/>
      <c r="L24" s="270"/>
      <c r="M24" s="270"/>
      <c r="N24" s="270"/>
      <c r="O24" s="270"/>
      <c r="P24" s="270"/>
      <c r="Q24" s="270"/>
      <c r="R24" s="270"/>
    </row>
    <row r="25" spans="4:18" x14ac:dyDescent="0.2">
      <c r="E25" s="270"/>
      <c r="F25" s="270"/>
      <c r="G25" s="270"/>
      <c r="H25" s="270"/>
      <c r="I25" s="270"/>
      <c r="J25" s="270"/>
      <c r="K25" s="270"/>
      <c r="L25" s="270"/>
      <c r="M25" s="270"/>
      <c r="N25" s="270"/>
      <c r="O25" s="270"/>
      <c r="P25" s="270"/>
      <c r="Q25" s="270"/>
      <c r="R25" s="270"/>
    </row>
    <row r="26" spans="4:18" x14ac:dyDescent="0.2">
      <c r="E26" s="270"/>
      <c r="F26" s="270"/>
      <c r="G26" s="270"/>
      <c r="H26" s="270"/>
      <c r="I26" s="270"/>
      <c r="J26" s="270"/>
      <c r="K26" s="270"/>
      <c r="L26" s="270"/>
      <c r="M26" s="270"/>
      <c r="N26" s="270"/>
      <c r="O26" s="270"/>
      <c r="P26" s="270"/>
      <c r="Q26" s="270"/>
      <c r="R26" s="270"/>
    </row>
    <row r="27" spans="4:18" x14ac:dyDescent="0.2">
      <c r="E27" s="270"/>
      <c r="F27" s="270"/>
      <c r="G27" s="270"/>
      <c r="H27" s="270"/>
      <c r="I27" s="270"/>
      <c r="J27" s="270"/>
      <c r="K27" s="270"/>
      <c r="L27" s="270"/>
      <c r="M27" s="270"/>
      <c r="N27" s="270"/>
      <c r="O27" s="270"/>
      <c r="P27" s="270"/>
      <c r="Q27" s="270"/>
      <c r="R27" s="270"/>
    </row>
    <row r="28" spans="4:18" x14ac:dyDescent="0.2">
      <c r="E28" s="270"/>
      <c r="F28" s="270"/>
      <c r="G28" s="270"/>
      <c r="H28" s="270"/>
      <c r="I28" s="270"/>
      <c r="J28" s="270"/>
      <c r="K28" s="270"/>
      <c r="L28" s="270"/>
      <c r="M28" s="270"/>
      <c r="N28" s="270"/>
      <c r="O28" s="270"/>
      <c r="P28" s="270"/>
      <c r="Q28" s="270"/>
      <c r="R28" s="270"/>
    </row>
    <row r="29" spans="4:18" x14ac:dyDescent="0.2">
      <c r="E29" s="270"/>
      <c r="F29" s="270"/>
      <c r="G29" s="270"/>
      <c r="H29" s="270"/>
      <c r="I29" s="270"/>
      <c r="J29" s="270"/>
      <c r="K29" s="270"/>
      <c r="L29" s="270"/>
      <c r="M29" s="270"/>
      <c r="N29" s="270"/>
      <c r="O29" s="270"/>
      <c r="P29" s="270"/>
      <c r="Q29" s="270"/>
      <c r="R29" s="270"/>
    </row>
    <row r="30" spans="4:18" x14ac:dyDescent="0.2">
      <c r="E30" s="270"/>
      <c r="F30" s="270"/>
      <c r="G30" s="270"/>
      <c r="H30" s="270"/>
      <c r="I30" s="270"/>
      <c r="J30" s="270"/>
      <c r="K30" s="270"/>
      <c r="L30" s="270"/>
      <c r="M30" s="270"/>
      <c r="N30" s="270"/>
      <c r="O30" s="270"/>
      <c r="P30" s="270"/>
      <c r="Q30" s="270"/>
      <c r="R30" s="270"/>
    </row>
    <row r="31" spans="4:18" x14ac:dyDescent="0.2">
      <c r="E31" s="270"/>
      <c r="F31" s="270"/>
      <c r="G31" s="270"/>
      <c r="H31" s="270"/>
      <c r="I31" s="270"/>
      <c r="J31" s="270"/>
      <c r="K31" s="270"/>
      <c r="L31" s="270"/>
      <c r="M31" s="270"/>
      <c r="N31" s="270"/>
      <c r="O31" s="270"/>
      <c r="P31" s="270"/>
      <c r="Q31" s="270"/>
      <c r="R31" s="270"/>
    </row>
    <row r="32" spans="4: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row r="40" spans="5:18" x14ac:dyDescent="0.2">
      <c r="E40" s="270"/>
      <c r="F40" s="270"/>
      <c r="G40" s="270"/>
      <c r="H40" s="270"/>
      <c r="I40" s="270"/>
      <c r="J40" s="270"/>
      <c r="K40" s="270"/>
      <c r="L40" s="270"/>
      <c r="M40" s="270"/>
      <c r="N40" s="270"/>
      <c r="O40" s="270"/>
      <c r="P40" s="270"/>
      <c r="Q40" s="270"/>
      <c r="R40" s="270"/>
    </row>
    <row r="41" spans="5:18" x14ac:dyDescent="0.2">
      <c r="E41" s="270"/>
      <c r="F41" s="270"/>
      <c r="G41" s="270"/>
      <c r="H41" s="270"/>
      <c r="I41" s="270"/>
      <c r="J41" s="270"/>
      <c r="K41" s="270"/>
      <c r="L41" s="270"/>
      <c r="M41" s="270"/>
      <c r="N41" s="270"/>
      <c r="O41" s="270"/>
      <c r="P41" s="270"/>
      <c r="Q41" s="270"/>
      <c r="R41" s="270"/>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July'!A1" display="Highlights - July"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topLeftCell="A54" zoomScaleNormal="100" workbookViewId="0">
      <selection activeCell="F14" sqref="F14"/>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28"/>
      <c r="H3" s="35"/>
      <c r="I3" s="35"/>
      <c r="J3" s="35"/>
    </row>
    <row r="4" spans="1:11" x14ac:dyDescent="0.25">
      <c r="A4" s="30"/>
      <c r="B4" s="74"/>
      <c r="C4" s="274">
        <v>44743</v>
      </c>
      <c r="D4" s="274"/>
      <c r="E4" s="274"/>
      <c r="F4" s="90"/>
      <c r="G4" s="278"/>
      <c r="H4" s="278"/>
      <c r="I4" s="278"/>
      <c r="J4" s="42"/>
    </row>
    <row r="5" spans="1:11" x14ac:dyDescent="0.25">
      <c r="A5" s="30"/>
      <c r="B5" s="76"/>
      <c r="C5" s="279" t="s">
        <v>125</v>
      </c>
      <c r="D5" s="87" t="s">
        <v>56</v>
      </c>
      <c r="E5" s="88" t="s">
        <v>57</v>
      </c>
      <c r="F5" s="89"/>
      <c r="G5" s="281"/>
      <c r="H5" s="129"/>
      <c r="I5" s="130"/>
    </row>
    <row r="6" spans="1:11" x14ac:dyDescent="0.25">
      <c r="A6" s="30"/>
      <c r="B6" s="79"/>
      <c r="C6" s="280"/>
      <c r="D6" s="137" t="s">
        <v>166</v>
      </c>
      <c r="E6" s="80" t="s">
        <v>58</v>
      </c>
      <c r="F6" s="79"/>
      <c r="G6" s="281"/>
      <c r="H6" s="46"/>
      <c r="I6" s="45"/>
      <c r="J6" s="45"/>
    </row>
    <row r="7" spans="1:11" x14ac:dyDescent="0.25">
      <c r="A7" s="30"/>
      <c r="B7" s="81" t="s">
        <v>59</v>
      </c>
      <c r="C7" s="162">
        <v>0</v>
      </c>
      <c r="D7" s="162">
        <v>0</v>
      </c>
      <c r="E7" s="200" t="str">
        <f>IF(D7&lt;1,"",IFERROR((D7/C7)*1000,""))</f>
        <v/>
      </c>
      <c r="F7" s="50"/>
      <c r="G7" s="220"/>
      <c r="H7" s="223"/>
      <c r="I7" s="117"/>
      <c r="J7" s="117"/>
      <c r="K7" s="135"/>
    </row>
    <row r="8" spans="1:11" x14ac:dyDescent="0.25">
      <c r="A8" s="30"/>
      <c r="B8" s="81" t="s">
        <v>60</v>
      </c>
      <c r="C8" s="162">
        <v>0</v>
      </c>
      <c r="D8" s="162">
        <v>0</v>
      </c>
      <c r="E8" s="143" t="str">
        <f t="shared" ref="E8:E55" si="0">IF(D8&lt;1,"",IFERROR((D8/C8)*1000,""))</f>
        <v/>
      </c>
      <c r="F8" s="50"/>
      <c r="G8" s="47"/>
      <c r="H8" s="222"/>
      <c r="I8" s="104"/>
      <c r="J8" s="104"/>
      <c r="K8" s="135"/>
    </row>
    <row r="9" spans="1:11" x14ac:dyDescent="0.25">
      <c r="A9" s="30"/>
      <c r="B9" s="81" t="s">
        <v>61</v>
      </c>
      <c r="C9" s="162">
        <v>0</v>
      </c>
      <c r="D9" s="162">
        <v>0</v>
      </c>
      <c r="E9" s="143" t="str">
        <f t="shared" si="0"/>
        <v/>
      </c>
      <c r="F9" s="50"/>
      <c r="G9" s="47"/>
      <c r="H9" s="222"/>
      <c r="I9" s="104"/>
      <c r="J9" s="104"/>
      <c r="K9" s="135"/>
    </row>
    <row r="10" spans="1:11" x14ac:dyDescent="0.25">
      <c r="A10" s="30"/>
      <c r="B10" s="81" t="s">
        <v>62</v>
      </c>
      <c r="C10" s="162">
        <v>14.4704</v>
      </c>
      <c r="D10" s="162">
        <v>0</v>
      </c>
      <c r="E10" s="200" t="str">
        <f t="shared" si="0"/>
        <v/>
      </c>
      <c r="F10" s="50"/>
      <c r="G10" s="47"/>
      <c r="H10" s="222"/>
      <c r="I10" s="104"/>
      <c r="J10" s="104"/>
      <c r="K10" s="135"/>
    </row>
    <row r="11" spans="1:11" x14ac:dyDescent="0.25">
      <c r="A11" s="30"/>
      <c r="B11" s="81" t="s">
        <v>63</v>
      </c>
      <c r="C11" s="162">
        <v>0.59699999999999998</v>
      </c>
      <c r="D11" s="162">
        <v>0</v>
      </c>
      <c r="E11" s="200" t="str">
        <f t="shared" si="0"/>
        <v/>
      </c>
      <c r="F11" s="50"/>
      <c r="G11" s="47"/>
      <c r="H11" s="222"/>
      <c r="I11" s="104"/>
      <c r="J11" s="104"/>
      <c r="K11" s="135"/>
    </row>
    <row r="12" spans="1:11" x14ac:dyDescent="0.25">
      <c r="A12" s="30"/>
      <c r="B12" s="81" t="s">
        <v>64</v>
      </c>
      <c r="C12" s="162">
        <v>1.6299999999999999E-2</v>
      </c>
      <c r="D12" s="162">
        <v>0</v>
      </c>
      <c r="E12" s="200" t="str">
        <f t="shared" si="0"/>
        <v/>
      </c>
      <c r="F12" s="50"/>
      <c r="G12" s="47"/>
      <c r="H12" s="222"/>
      <c r="I12" s="104"/>
      <c r="J12" s="104"/>
      <c r="K12" s="135"/>
    </row>
    <row r="13" spans="1:11" x14ac:dyDescent="0.25">
      <c r="A13" s="30"/>
      <c r="B13" s="81" t="s">
        <v>65</v>
      </c>
      <c r="C13" s="162">
        <v>16.0974</v>
      </c>
      <c r="D13" s="162">
        <v>0.2082</v>
      </c>
      <c r="E13" s="200" t="str">
        <f t="shared" si="0"/>
        <v/>
      </c>
      <c r="F13" s="50"/>
      <c r="G13" s="47"/>
      <c r="H13" s="222"/>
      <c r="I13" s="104"/>
      <c r="J13" s="104"/>
      <c r="K13" s="135"/>
    </row>
    <row r="14" spans="1:11" x14ac:dyDescent="0.25">
      <c r="A14" s="30"/>
      <c r="B14" s="81" t="s">
        <v>66</v>
      </c>
      <c r="C14" s="162">
        <v>61.406500000000001</v>
      </c>
      <c r="D14" s="162">
        <v>84.735194860659476</v>
      </c>
      <c r="E14" s="200">
        <f t="shared" si="0"/>
        <v>1379.905952312206</v>
      </c>
      <c r="F14" s="50"/>
      <c r="G14" s="47"/>
      <c r="H14" s="222"/>
      <c r="I14" s="104"/>
      <c r="J14" s="104"/>
      <c r="K14" s="135"/>
    </row>
    <row r="15" spans="1:11" x14ac:dyDescent="0.25">
      <c r="A15" s="30"/>
      <c r="B15" s="81" t="s">
        <v>67</v>
      </c>
      <c r="C15" s="162">
        <v>0.31569999999999998</v>
      </c>
      <c r="D15" s="162">
        <v>0</v>
      </c>
      <c r="E15" s="200" t="str">
        <f t="shared" si="0"/>
        <v/>
      </c>
      <c r="F15" s="50"/>
      <c r="G15" s="47"/>
      <c r="H15" s="222"/>
      <c r="I15" s="104"/>
      <c r="J15" s="104"/>
      <c r="K15" s="135"/>
    </row>
    <row r="16" spans="1:11" x14ac:dyDescent="0.25">
      <c r="A16" s="30"/>
      <c r="B16" s="81" t="s">
        <v>68</v>
      </c>
      <c r="C16" s="162">
        <v>4.4999999999999998E-2</v>
      </c>
      <c r="D16" s="162">
        <v>0</v>
      </c>
      <c r="E16" s="200" t="str">
        <f t="shared" si="0"/>
        <v/>
      </c>
      <c r="F16" s="50"/>
      <c r="G16" s="47"/>
      <c r="H16" s="222"/>
      <c r="I16" s="104"/>
      <c r="J16" s="104"/>
      <c r="K16" s="135"/>
    </row>
    <row r="17" spans="1:11" x14ac:dyDescent="0.25">
      <c r="A17" s="30"/>
      <c r="B17" s="81" t="s">
        <v>69</v>
      </c>
      <c r="C17" s="162">
        <v>290.52109999999999</v>
      </c>
      <c r="D17" s="162">
        <v>406.36962193863633</v>
      </c>
      <c r="E17" s="200">
        <f t="shared" si="0"/>
        <v>1398.7611293590599</v>
      </c>
      <c r="F17" s="50"/>
      <c r="G17" s="47"/>
      <c r="H17" s="222"/>
      <c r="I17" s="104"/>
      <c r="J17" s="104"/>
      <c r="K17" s="135"/>
    </row>
    <row r="18" spans="1:11" x14ac:dyDescent="0.25">
      <c r="A18" s="30"/>
      <c r="B18" s="81" t="s">
        <v>70</v>
      </c>
      <c r="C18" s="162">
        <v>1.2714000000000001</v>
      </c>
      <c r="D18" s="162">
        <v>0</v>
      </c>
      <c r="E18" s="200" t="str">
        <f t="shared" si="0"/>
        <v/>
      </c>
      <c r="F18" s="50"/>
      <c r="G18" s="47"/>
      <c r="H18" s="222"/>
      <c r="I18" s="104"/>
      <c r="J18" s="104"/>
      <c r="K18" s="135"/>
    </row>
    <row r="19" spans="1:11" x14ac:dyDescent="0.25">
      <c r="A19" s="30"/>
      <c r="B19" s="81" t="s">
        <v>71</v>
      </c>
      <c r="C19" s="162">
        <v>13.7866</v>
      </c>
      <c r="D19" s="162">
        <v>41.331171555918139</v>
      </c>
      <c r="E19" s="200">
        <f t="shared" si="0"/>
        <v>2997.9234587148494</v>
      </c>
      <c r="F19" s="50"/>
      <c r="G19" s="47"/>
      <c r="H19" s="222"/>
      <c r="I19" s="104"/>
      <c r="J19" s="104"/>
      <c r="K19" s="135"/>
    </row>
    <row r="20" spans="1:11" x14ac:dyDescent="0.25">
      <c r="A20" s="30"/>
      <c r="B20" s="81" t="s">
        <v>72</v>
      </c>
      <c r="C20" s="162">
        <v>0</v>
      </c>
      <c r="D20" s="162">
        <v>0</v>
      </c>
      <c r="E20" s="200" t="str">
        <f t="shared" si="0"/>
        <v/>
      </c>
      <c r="F20" s="50"/>
      <c r="G20" s="47"/>
      <c r="H20" s="222"/>
      <c r="I20" s="104"/>
      <c r="J20" s="104"/>
      <c r="K20" s="135"/>
    </row>
    <row r="21" spans="1:11" x14ac:dyDescent="0.25">
      <c r="A21" s="30"/>
      <c r="B21" s="81" t="s">
        <v>73</v>
      </c>
      <c r="C21" s="162">
        <v>0</v>
      </c>
      <c r="D21" s="162">
        <v>0</v>
      </c>
      <c r="E21" s="200" t="str">
        <f t="shared" si="0"/>
        <v/>
      </c>
      <c r="F21" s="50"/>
      <c r="G21" s="47"/>
      <c r="H21" s="222"/>
      <c r="I21" s="104"/>
      <c r="J21" s="104"/>
      <c r="K21" s="135"/>
    </row>
    <row r="22" spans="1:11" x14ac:dyDescent="0.25">
      <c r="A22" s="30"/>
      <c r="B22" s="81" t="s">
        <v>74</v>
      </c>
      <c r="C22" s="162">
        <v>4.7713000000000001</v>
      </c>
      <c r="D22" s="162">
        <v>0</v>
      </c>
      <c r="E22" s="200" t="str">
        <f t="shared" si="0"/>
        <v/>
      </c>
      <c r="F22" s="50"/>
      <c r="G22" s="47"/>
      <c r="H22" s="222"/>
      <c r="I22" s="104"/>
      <c r="J22" s="104"/>
      <c r="K22" s="135"/>
    </row>
    <row r="23" spans="1:11" x14ac:dyDescent="0.25">
      <c r="A23" s="30"/>
      <c r="B23" s="81" t="s">
        <v>75</v>
      </c>
      <c r="C23" s="162">
        <v>156.88579999999999</v>
      </c>
      <c r="D23" s="162">
        <v>205.32182189229161</v>
      </c>
      <c r="E23" s="200">
        <f t="shared" si="0"/>
        <v>1308.7342633450039</v>
      </c>
      <c r="F23" s="50"/>
      <c r="G23" s="47"/>
      <c r="H23" s="222"/>
      <c r="I23" s="104"/>
      <c r="J23" s="104"/>
      <c r="K23" s="135"/>
    </row>
    <row r="24" spans="1:11" x14ac:dyDescent="0.25">
      <c r="A24" s="30"/>
      <c r="B24" s="81" t="s">
        <v>76</v>
      </c>
      <c r="C24" s="162">
        <v>0</v>
      </c>
      <c r="D24" s="162">
        <v>0</v>
      </c>
      <c r="E24" s="200" t="str">
        <f t="shared" si="0"/>
        <v/>
      </c>
      <c r="F24" s="50"/>
      <c r="G24" s="47"/>
      <c r="H24" s="222"/>
      <c r="I24" s="104"/>
      <c r="J24" s="104"/>
      <c r="K24" s="135"/>
    </row>
    <row r="25" spans="1:11" x14ac:dyDescent="0.25">
      <c r="A25" s="30"/>
      <c r="B25" s="81" t="s">
        <v>77</v>
      </c>
      <c r="C25" s="162">
        <v>8.9397999999999982</v>
      </c>
      <c r="D25" s="162">
        <v>4.1200000000000001E-2</v>
      </c>
      <c r="E25" s="200" t="str">
        <f t="shared" si="0"/>
        <v/>
      </c>
      <c r="F25" s="50"/>
      <c r="G25" s="47"/>
      <c r="H25" s="222"/>
      <c r="I25" s="104"/>
      <c r="J25" s="104"/>
      <c r="K25" s="135"/>
    </row>
    <row r="26" spans="1:11" x14ac:dyDescent="0.25">
      <c r="A26" s="30"/>
      <c r="B26" s="81" t="s">
        <v>78</v>
      </c>
      <c r="C26" s="162">
        <v>0</v>
      </c>
      <c r="D26" s="162">
        <v>0</v>
      </c>
      <c r="E26" s="200" t="str">
        <f t="shared" si="0"/>
        <v/>
      </c>
      <c r="F26" s="58"/>
      <c r="G26" s="221"/>
      <c r="H26" s="222"/>
      <c r="I26" s="104"/>
      <c r="J26" s="104"/>
      <c r="K26" s="135"/>
    </row>
    <row r="27" spans="1:11" x14ac:dyDescent="0.25">
      <c r="A27" s="26"/>
      <c r="B27" s="81" t="s">
        <v>79</v>
      </c>
      <c r="C27" s="162">
        <v>1.09E-2</v>
      </c>
      <c r="D27" s="162">
        <v>6.9279999999999994E-2</v>
      </c>
      <c r="E27" s="200" t="str">
        <f t="shared" si="0"/>
        <v/>
      </c>
      <c r="F27" s="58"/>
      <c r="G27" s="220"/>
      <c r="H27" s="222"/>
      <c r="I27" s="104"/>
      <c r="J27" s="104"/>
      <c r="K27" s="135"/>
    </row>
    <row r="28" spans="1:11" x14ac:dyDescent="0.25">
      <c r="A28" s="32"/>
      <c r="B28" s="81" t="s">
        <v>80</v>
      </c>
      <c r="C28" s="162">
        <v>3.0712000000000002</v>
      </c>
      <c r="D28" s="162">
        <v>3.2000000000000001E-2</v>
      </c>
      <c r="E28" s="200" t="str">
        <f t="shared" si="0"/>
        <v/>
      </c>
      <c r="F28" s="58"/>
      <c r="G28" s="221"/>
      <c r="H28" s="222"/>
      <c r="I28" s="104"/>
      <c r="J28" s="104"/>
      <c r="K28" s="135"/>
    </row>
    <row r="29" spans="1:11" x14ac:dyDescent="0.25">
      <c r="A29" s="32"/>
      <c r="B29" s="81" t="s">
        <v>81</v>
      </c>
      <c r="C29" s="162">
        <v>0.25629999999999997</v>
      </c>
      <c r="D29" s="162">
        <v>0</v>
      </c>
      <c r="E29" s="200" t="str">
        <f t="shared" si="0"/>
        <v/>
      </c>
      <c r="F29" s="58"/>
      <c r="G29" s="221"/>
      <c r="H29" s="223"/>
      <c r="I29" s="117"/>
      <c r="J29" s="117"/>
      <c r="K29" s="135"/>
    </row>
    <row r="30" spans="1:11" x14ac:dyDescent="0.25">
      <c r="A30" s="30"/>
      <c r="B30" s="82" t="s">
        <v>82</v>
      </c>
      <c r="C30" s="162">
        <v>230.9134</v>
      </c>
      <c r="D30" s="162">
        <v>171.05408149387529</v>
      </c>
      <c r="E30" s="200">
        <f t="shared" si="0"/>
        <v>740.77156844893057</v>
      </c>
      <c r="F30" s="58"/>
      <c r="G30" s="221"/>
      <c r="H30" s="222"/>
      <c r="I30" s="104"/>
      <c r="J30" s="104"/>
      <c r="K30" s="136"/>
    </row>
    <row r="31" spans="1:11" x14ac:dyDescent="0.25">
      <c r="A31" s="30"/>
      <c r="B31" s="83" t="s">
        <v>31</v>
      </c>
      <c r="C31" s="163">
        <v>803.37610000000006</v>
      </c>
      <c r="D31" s="163">
        <v>909.16257174138093</v>
      </c>
      <c r="E31" s="201">
        <f t="shared" si="0"/>
        <v>1131.6773946117899</v>
      </c>
      <c r="F31" s="58"/>
      <c r="G31" s="221"/>
      <c r="H31" s="223"/>
      <c r="I31" s="117"/>
      <c r="J31" s="117"/>
    </row>
    <row r="32" spans="1:11" x14ac:dyDescent="0.25">
      <c r="A32" s="30"/>
      <c r="B32" s="83"/>
      <c r="C32" s="162"/>
      <c r="D32" s="165"/>
      <c r="E32" s="201" t="str">
        <f t="shared" si="0"/>
        <v/>
      </c>
      <c r="F32" s="58"/>
      <c r="G32" s="223"/>
      <c r="H32" s="222"/>
      <c r="I32" s="104"/>
      <c r="J32" s="104"/>
    </row>
    <row r="33" spans="1:10" x14ac:dyDescent="0.25">
      <c r="A33" s="30"/>
      <c r="B33" s="81" t="s">
        <v>83</v>
      </c>
      <c r="C33" s="162">
        <v>0</v>
      </c>
      <c r="D33" s="162">
        <v>0</v>
      </c>
      <c r="E33" s="200" t="str">
        <f t="shared" si="0"/>
        <v/>
      </c>
      <c r="F33" s="58"/>
      <c r="G33" s="130"/>
      <c r="H33" s="222"/>
      <c r="I33" s="104"/>
      <c r="J33" s="104"/>
    </row>
    <row r="34" spans="1:10" x14ac:dyDescent="0.25">
      <c r="A34" s="30"/>
      <c r="B34" s="81" t="s">
        <v>84</v>
      </c>
      <c r="C34" s="162">
        <v>0</v>
      </c>
      <c r="D34" s="162">
        <v>0</v>
      </c>
      <c r="E34" s="200" t="str">
        <f t="shared" si="0"/>
        <v/>
      </c>
      <c r="F34" s="58"/>
      <c r="G34" s="130"/>
      <c r="H34" s="222"/>
      <c r="I34" s="104"/>
      <c r="J34" s="104"/>
    </row>
    <row r="35" spans="1:10" x14ac:dyDescent="0.25">
      <c r="A35" s="30"/>
      <c r="B35" s="81" t="s">
        <v>85</v>
      </c>
      <c r="C35" s="162">
        <v>0</v>
      </c>
      <c r="D35" s="162">
        <v>0</v>
      </c>
      <c r="E35" s="200" t="str">
        <f t="shared" si="0"/>
        <v/>
      </c>
      <c r="F35" s="50"/>
      <c r="G35" s="130"/>
      <c r="H35" s="222"/>
      <c r="I35" s="104"/>
      <c r="J35" s="104"/>
    </row>
    <row r="36" spans="1:10" x14ac:dyDescent="0.25">
      <c r="A36" s="32"/>
      <c r="B36" s="81" t="s">
        <v>86</v>
      </c>
      <c r="C36" s="162">
        <v>0</v>
      </c>
      <c r="D36" s="162">
        <v>0</v>
      </c>
      <c r="E36" s="200" t="str">
        <f t="shared" si="0"/>
        <v/>
      </c>
      <c r="F36" s="50"/>
      <c r="G36" s="130"/>
      <c r="H36" s="222"/>
      <c r="I36" s="104"/>
      <c r="J36" s="104"/>
    </row>
    <row r="37" spans="1:10" x14ac:dyDescent="0.25">
      <c r="A37" s="32"/>
      <c r="B37" s="81" t="s">
        <v>87</v>
      </c>
      <c r="C37" s="162">
        <v>0</v>
      </c>
      <c r="D37" s="162">
        <v>0</v>
      </c>
      <c r="E37" s="200" t="str">
        <f t="shared" si="0"/>
        <v/>
      </c>
      <c r="F37" s="50"/>
      <c r="G37" s="130"/>
      <c r="H37" s="223"/>
      <c r="I37" s="117"/>
      <c r="J37" s="117"/>
    </row>
    <row r="38" spans="1:10" x14ac:dyDescent="0.25">
      <c r="A38" s="30"/>
      <c r="B38" s="81" t="s">
        <v>88</v>
      </c>
      <c r="C38" s="162">
        <v>7.0000000000000001E-3</v>
      </c>
      <c r="D38" s="162">
        <v>0</v>
      </c>
      <c r="E38" s="200" t="str">
        <f t="shared" si="0"/>
        <v/>
      </c>
      <c r="F38" s="50"/>
      <c r="G38" s="130"/>
      <c r="H38" s="47"/>
      <c r="I38" s="45"/>
      <c r="J38" s="45"/>
    </row>
    <row r="39" spans="1:10" x14ac:dyDescent="0.25">
      <c r="A39" s="30"/>
      <c r="B39" s="83" t="s">
        <v>6</v>
      </c>
      <c r="C39" s="163">
        <v>7.0000000000000001E-3</v>
      </c>
      <c r="D39" s="163">
        <v>0</v>
      </c>
      <c r="E39" s="201" t="str">
        <f t="shared" si="0"/>
        <v/>
      </c>
      <c r="F39" s="50"/>
      <c r="G39" s="131"/>
      <c r="H39" s="47"/>
      <c r="I39" s="45"/>
      <c r="J39" s="45"/>
    </row>
    <row r="40" spans="1:10" x14ac:dyDescent="0.25">
      <c r="A40" s="30"/>
      <c r="B40" s="83"/>
      <c r="C40" s="162"/>
      <c r="D40" s="165"/>
      <c r="E40" s="201" t="str">
        <f t="shared" si="0"/>
        <v/>
      </c>
      <c r="F40" s="50"/>
      <c r="G40" s="131"/>
      <c r="H40" s="47"/>
      <c r="I40" s="45"/>
      <c r="J40" s="45"/>
    </row>
    <row r="41" spans="1:10" x14ac:dyDescent="0.25">
      <c r="A41" s="30"/>
      <c r="B41" s="81" t="s">
        <v>89</v>
      </c>
      <c r="C41" s="162">
        <v>0</v>
      </c>
      <c r="D41" s="162">
        <v>0</v>
      </c>
      <c r="E41" s="200" t="str">
        <f t="shared" si="0"/>
        <v/>
      </c>
      <c r="F41" s="50"/>
      <c r="G41" s="130"/>
      <c r="H41" s="46"/>
      <c r="I41" s="45"/>
      <c r="J41" s="45"/>
    </row>
    <row r="42" spans="1:10" x14ac:dyDescent="0.25">
      <c r="A42" s="30"/>
      <c r="B42" s="81" t="s">
        <v>90</v>
      </c>
      <c r="C42" s="162">
        <v>0</v>
      </c>
      <c r="D42" s="162">
        <v>0</v>
      </c>
      <c r="E42" s="200" t="str">
        <f t="shared" si="0"/>
        <v/>
      </c>
      <c r="F42" s="50"/>
      <c r="G42" s="130"/>
    </row>
    <row r="43" spans="1:10" x14ac:dyDescent="0.25">
      <c r="A43" s="30"/>
      <c r="B43" s="81" t="s">
        <v>91</v>
      </c>
      <c r="C43" s="162">
        <v>0</v>
      </c>
      <c r="D43" s="162">
        <v>0</v>
      </c>
      <c r="E43" s="200" t="str">
        <f t="shared" si="0"/>
        <v/>
      </c>
      <c r="F43" s="50"/>
      <c r="G43" s="130"/>
    </row>
    <row r="44" spans="1:10" x14ac:dyDescent="0.25">
      <c r="A44" s="30"/>
      <c r="B44" s="81" t="s">
        <v>92</v>
      </c>
      <c r="C44" s="162">
        <v>0</v>
      </c>
      <c r="D44" s="162">
        <v>0</v>
      </c>
      <c r="E44" s="200" t="str">
        <f t="shared" si="0"/>
        <v/>
      </c>
      <c r="F44" s="50"/>
      <c r="G44" s="130"/>
    </row>
    <row r="45" spans="1:10" x14ac:dyDescent="0.25">
      <c r="A45" s="30"/>
      <c r="B45" s="81" t="s">
        <v>93</v>
      </c>
      <c r="C45" s="162">
        <v>0</v>
      </c>
      <c r="D45" s="162">
        <v>0</v>
      </c>
      <c r="E45" s="200" t="str">
        <f t="shared" si="0"/>
        <v/>
      </c>
      <c r="F45" s="50"/>
      <c r="G45" s="130"/>
    </row>
    <row r="46" spans="1:10" x14ac:dyDescent="0.25">
      <c r="A46" s="30"/>
      <c r="B46" s="81" t="s">
        <v>94</v>
      </c>
      <c r="C46" s="162">
        <v>3.2490000000000001</v>
      </c>
      <c r="D46" s="162">
        <v>9.00197</v>
      </c>
      <c r="E46" s="200">
        <f t="shared" si="0"/>
        <v>2770.6894429055092</v>
      </c>
      <c r="F46" s="50"/>
      <c r="G46" s="130"/>
    </row>
    <row r="47" spans="1:10" x14ac:dyDescent="0.25">
      <c r="A47" s="30"/>
      <c r="B47" s="81" t="s">
        <v>95</v>
      </c>
      <c r="C47" s="162">
        <v>0</v>
      </c>
      <c r="D47" s="162">
        <v>0</v>
      </c>
      <c r="E47" s="200" t="str">
        <f t="shared" si="0"/>
        <v/>
      </c>
      <c r="F47" s="50"/>
      <c r="G47" s="130"/>
    </row>
    <row r="48" spans="1:10" x14ac:dyDescent="0.25">
      <c r="A48" s="30"/>
      <c r="B48" s="81" t="s">
        <v>96</v>
      </c>
      <c r="C48" s="162">
        <v>0</v>
      </c>
      <c r="D48" s="162">
        <v>0</v>
      </c>
      <c r="E48" s="200" t="str">
        <f t="shared" si="0"/>
        <v/>
      </c>
      <c r="F48" s="50"/>
      <c r="G48" s="130"/>
    </row>
    <row r="49" spans="1:12" x14ac:dyDescent="0.25">
      <c r="A49" s="30"/>
      <c r="B49" s="81" t="s">
        <v>97</v>
      </c>
      <c r="C49" s="162">
        <v>0</v>
      </c>
      <c r="D49" s="162">
        <v>0</v>
      </c>
      <c r="E49" s="200" t="str">
        <f t="shared" si="0"/>
        <v/>
      </c>
      <c r="F49" s="50"/>
      <c r="G49" s="130"/>
      <c r="H49" s="130"/>
      <c r="I49" s="129"/>
    </row>
    <row r="50" spans="1:12" x14ac:dyDescent="0.25">
      <c r="A50" s="33"/>
      <c r="B50" s="81" t="s">
        <v>98</v>
      </c>
      <c r="C50" s="162">
        <v>0</v>
      </c>
      <c r="D50" s="162">
        <v>0</v>
      </c>
      <c r="E50" s="200" t="str">
        <f t="shared" si="0"/>
        <v/>
      </c>
      <c r="F50" s="50"/>
      <c r="G50" s="130"/>
      <c r="H50" s="130"/>
      <c r="I50" s="129"/>
    </row>
    <row r="51" spans="1:12" x14ac:dyDescent="0.25">
      <c r="A51" s="33"/>
      <c r="B51" s="81" t="s">
        <v>99</v>
      </c>
      <c r="C51" s="162">
        <v>0</v>
      </c>
      <c r="D51" s="162">
        <v>0</v>
      </c>
      <c r="E51" s="200" t="str">
        <f t="shared" si="0"/>
        <v/>
      </c>
      <c r="F51" s="50"/>
      <c r="G51" s="130"/>
      <c r="H51" s="130"/>
      <c r="I51" s="129"/>
    </row>
    <row r="52" spans="1:12" x14ac:dyDescent="0.25">
      <c r="A52" s="33"/>
      <c r="B52" s="81" t="s">
        <v>100</v>
      </c>
      <c r="C52" s="162">
        <v>0</v>
      </c>
      <c r="D52" s="162">
        <v>0</v>
      </c>
      <c r="E52" s="200" t="str">
        <f t="shared" si="0"/>
        <v/>
      </c>
      <c r="F52" s="50"/>
      <c r="G52" s="130"/>
      <c r="H52" s="130"/>
      <c r="I52" s="129"/>
    </row>
    <row r="53" spans="1:12" x14ac:dyDescent="0.25">
      <c r="A53" s="30"/>
      <c r="B53" s="85" t="s">
        <v>7</v>
      </c>
      <c r="C53" s="163">
        <v>3.2490000000000001</v>
      </c>
      <c r="D53" s="163">
        <v>9.00197</v>
      </c>
      <c r="E53" s="201">
        <f t="shared" si="0"/>
        <v>2770.6894429055092</v>
      </c>
      <c r="F53" s="50"/>
      <c r="G53" s="131"/>
      <c r="H53" s="131"/>
      <c r="I53" s="131"/>
    </row>
    <row r="54" spans="1:12" x14ac:dyDescent="0.25">
      <c r="A54" s="34"/>
      <c r="B54" s="85"/>
      <c r="C54" s="162"/>
      <c r="D54" s="164"/>
      <c r="E54" s="201" t="str">
        <f t="shared" si="0"/>
        <v/>
      </c>
      <c r="F54" s="50"/>
      <c r="G54" s="131"/>
      <c r="H54" s="131"/>
      <c r="I54" s="131"/>
    </row>
    <row r="55" spans="1:12" x14ac:dyDescent="0.25">
      <c r="A55" s="35"/>
      <c r="B55" s="85" t="s">
        <v>101</v>
      </c>
      <c r="C55" s="163">
        <v>806.63210000000004</v>
      </c>
      <c r="D55" s="163">
        <v>918.16454174138096</v>
      </c>
      <c r="E55" s="201">
        <f t="shared" si="0"/>
        <v>1138.2692825408026</v>
      </c>
      <c r="F55" s="50"/>
      <c r="G55" s="132"/>
      <c r="H55" s="131"/>
      <c r="I55" s="131"/>
    </row>
    <row r="56" spans="1:12" ht="15.75" thickBot="1" x14ac:dyDescent="0.3">
      <c r="A56" s="35"/>
      <c r="B56" s="86"/>
      <c r="C56" s="86"/>
      <c r="D56" s="86"/>
      <c r="E56" s="86"/>
      <c r="F56" s="86"/>
      <c r="G56" s="133"/>
      <c r="H56" s="133"/>
      <c r="I56" s="133"/>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topLeftCell="A34" workbookViewId="0">
      <selection activeCell="D21" sqref="D21"/>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2" width="9.140625" style="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82">
        <v>44743</v>
      </c>
      <c r="D4" s="282"/>
      <c r="E4" s="282"/>
      <c r="F4" s="282"/>
      <c r="G4" s="283"/>
      <c r="H4" s="282"/>
      <c r="I4" s="282"/>
      <c r="J4" s="282"/>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20210</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66">
        <f>SUM(D9,D19,D25,D35)</f>
        <v>61627.872070000005</v>
      </c>
      <c r="E8" s="166">
        <f>SUM(E9,E19,E25,E35)</f>
        <v>58610.661138222145</v>
      </c>
      <c r="F8" s="171">
        <f t="shared" ref="F8:F40" si="0">IFERROR((E8-D8)/D8,"")</f>
        <v>-4.8958544736880757E-2</v>
      </c>
      <c r="G8" s="166"/>
      <c r="H8" s="166">
        <f>SUM(H9,H19,H25,H35)</f>
        <v>28813.382099999999</v>
      </c>
      <c r="I8" s="166">
        <f>SUM(I9,I19,I25,I35)</f>
        <v>27246.500100000005</v>
      </c>
      <c r="J8" s="171">
        <f t="shared" ref="J8:J40" si="1">IFERROR((I8-H8)/H8,"")</f>
        <v>-5.4380356827322757E-2</v>
      </c>
      <c r="M8" s="204"/>
    </row>
    <row r="9" spans="1:16374" s="5" customFormat="1" ht="22.5" customHeight="1" x14ac:dyDescent="0.25">
      <c r="A9" s="1"/>
      <c r="B9" s="52" t="s">
        <v>8</v>
      </c>
      <c r="C9" s="55"/>
      <c r="D9" s="166">
        <f>SUM(D10:D18)</f>
        <v>23277.295510000004</v>
      </c>
      <c r="E9" s="166">
        <f>SUM(E10:E18)</f>
        <v>23857.299183561907</v>
      </c>
      <c r="F9" s="171">
        <f t="shared" si="0"/>
        <v>2.4917141826580832E-2</v>
      </c>
      <c r="G9" s="167"/>
      <c r="H9" s="166">
        <f>SUM(H10:H18)</f>
        <v>9594.7903999999999</v>
      </c>
      <c r="I9" s="166">
        <f>SUM(I10:I18)</f>
        <v>9204.1911</v>
      </c>
      <c r="J9" s="171">
        <f t="shared" si="1"/>
        <v>-4.0709518782192457E-2</v>
      </c>
      <c r="L9" s="223"/>
      <c r="M9" s="117"/>
      <c r="N9" s="117"/>
      <c r="O9" s="117"/>
      <c r="P9" s="117"/>
      <c r="Q9" s="117"/>
      <c r="R9" s="117"/>
    </row>
    <row r="10" spans="1:16374" s="5" customFormat="1" ht="15" x14ac:dyDescent="0.25">
      <c r="A10" s="1"/>
      <c r="B10" s="55"/>
      <c r="C10" s="55" t="s">
        <v>103</v>
      </c>
      <c r="D10" s="229">
        <v>1595.9242300000001</v>
      </c>
      <c r="E10" s="229">
        <v>2257.52862</v>
      </c>
      <c r="F10" s="65">
        <f t="shared" si="0"/>
        <v>0.41455877263045249</v>
      </c>
      <c r="G10" s="169"/>
      <c r="H10" s="229">
        <v>399.4545</v>
      </c>
      <c r="I10" s="229">
        <v>367.2962</v>
      </c>
      <c r="J10" s="65">
        <f t="shared" si="1"/>
        <v>-8.0505539429396838E-2</v>
      </c>
      <c r="L10" s="222"/>
      <c r="M10" s="104"/>
      <c r="N10" s="104"/>
      <c r="O10" s="104"/>
      <c r="P10" s="104"/>
      <c r="Q10" s="104"/>
      <c r="R10" s="104"/>
    </row>
    <row r="11" spans="1:16374" s="5" customFormat="1" ht="15" x14ac:dyDescent="0.25">
      <c r="A11" s="1"/>
      <c r="B11" s="1"/>
      <c r="C11" s="233" t="s">
        <v>16</v>
      </c>
      <c r="D11" s="168">
        <v>3018.8014199999998</v>
      </c>
      <c r="E11" s="229">
        <v>3501.5408200000002</v>
      </c>
      <c r="F11" s="65">
        <f t="shared" si="0"/>
        <v>0.15991094902824063</v>
      </c>
      <c r="G11" s="169"/>
      <c r="H11" s="229">
        <v>932.69590000000005</v>
      </c>
      <c r="I11" s="229">
        <v>923.62699999999995</v>
      </c>
      <c r="J11" s="65">
        <f t="shared" si="1"/>
        <v>-9.7233192512158548E-3</v>
      </c>
      <c r="L11" s="222"/>
      <c r="M11" s="104"/>
      <c r="N11" s="104"/>
      <c r="O11" s="104"/>
      <c r="P11" s="104"/>
      <c r="Q11" s="104"/>
      <c r="R11" s="104"/>
    </row>
    <row r="12" spans="1:16374" s="5" customFormat="1" ht="15" x14ac:dyDescent="0.25">
      <c r="A12" s="1"/>
      <c r="B12" s="1"/>
      <c r="C12" s="234" t="s">
        <v>17</v>
      </c>
      <c r="D12" s="168">
        <v>892.64176999999995</v>
      </c>
      <c r="E12" s="229">
        <v>510.35214378408028</v>
      </c>
      <c r="F12" s="65">
        <f t="shared" si="0"/>
        <v>-0.42826768706546153</v>
      </c>
      <c r="G12" s="169"/>
      <c r="H12" s="229">
        <v>269.61709999999999</v>
      </c>
      <c r="I12" s="229">
        <v>219.28790000000001</v>
      </c>
      <c r="J12" s="65">
        <f t="shared" si="1"/>
        <v>-0.18666916898075081</v>
      </c>
      <c r="L12" s="222"/>
      <c r="M12" s="104"/>
      <c r="N12" s="104"/>
      <c r="O12" s="104"/>
      <c r="P12" s="104"/>
      <c r="Q12" s="104"/>
      <c r="R12" s="104"/>
    </row>
    <row r="13" spans="1:16374" s="5" customFormat="1" ht="15" x14ac:dyDescent="0.25">
      <c r="A13" s="1"/>
      <c r="B13" s="1"/>
      <c r="C13" s="233" t="s">
        <v>132</v>
      </c>
      <c r="D13" s="168">
        <v>126.74999</v>
      </c>
      <c r="E13" s="229">
        <v>494.83416</v>
      </c>
      <c r="F13" s="65">
        <f t="shared" si="0"/>
        <v>2.9040173494293766</v>
      </c>
      <c r="G13" s="169"/>
      <c r="H13" s="229">
        <v>29.096599999999999</v>
      </c>
      <c r="I13" s="229">
        <v>178.48179999999999</v>
      </c>
      <c r="J13" s="65">
        <f t="shared" si="1"/>
        <v>5.1341118893616438</v>
      </c>
      <c r="L13" s="222"/>
      <c r="M13" s="104"/>
      <c r="N13" s="104"/>
      <c r="O13" s="104"/>
      <c r="P13" s="104"/>
      <c r="Q13" s="104"/>
      <c r="R13" s="104"/>
      <c r="S13" s="142"/>
      <c r="T13" s="142"/>
      <c r="U13" s="142"/>
      <c r="V13" s="142"/>
      <c r="W13" s="142"/>
      <c r="X13" s="142"/>
      <c r="Y13" s="142"/>
      <c r="Z13" s="142"/>
      <c r="AA13" s="142"/>
      <c r="AB13" s="142"/>
      <c r="AC13" s="142"/>
      <c r="AD13" s="142"/>
      <c r="AE13" s="142"/>
    </row>
    <row r="14" spans="1:16374" s="5" customFormat="1" ht="15" x14ac:dyDescent="0.25">
      <c r="A14" s="1"/>
      <c r="B14" s="1"/>
      <c r="C14" s="233" t="s">
        <v>130</v>
      </c>
      <c r="D14" s="229">
        <v>0</v>
      </c>
      <c r="E14" s="229">
        <v>348.73115210836409</v>
      </c>
      <c r="F14" s="65" t="str">
        <f t="shared" si="0"/>
        <v/>
      </c>
      <c r="G14" s="169"/>
      <c r="H14" s="229"/>
      <c r="I14" s="229">
        <v>550.20769999999993</v>
      </c>
      <c r="J14" s="65" t="str">
        <f t="shared" si="1"/>
        <v/>
      </c>
      <c r="L14" s="222"/>
      <c r="M14" s="104"/>
      <c r="N14" s="104"/>
      <c r="O14" s="104"/>
      <c r="P14" s="104"/>
      <c r="Q14" s="104"/>
      <c r="R14" s="104"/>
    </row>
    <row r="15" spans="1:16374" s="5" customFormat="1" ht="15" customHeight="1" x14ac:dyDescent="0.25">
      <c r="A15" s="6"/>
      <c r="B15" s="3"/>
      <c r="C15" s="233" t="s">
        <v>18</v>
      </c>
      <c r="D15" s="168">
        <v>3066.01647</v>
      </c>
      <c r="E15" s="229">
        <v>3276.7645900000002</v>
      </c>
      <c r="F15" s="65">
        <f t="shared" si="0"/>
        <v>6.8736786661814708E-2</v>
      </c>
      <c r="G15" s="169"/>
      <c r="H15" s="229">
        <v>1199.1224999999999</v>
      </c>
      <c r="I15" s="229">
        <v>1175.8005000000001</v>
      </c>
      <c r="J15" s="65">
        <f t="shared" si="1"/>
        <v>-1.9449222243765663E-2</v>
      </c>
      <c r="K15" s="6"/>
      <c r="L15" s="222"/>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33" t="s">
        <v>19</v>
      </c>
      <c r="D16" s="168">
        <v>1747.88966</v>
      </c>
      <c r="E16" s="229">
        <v>2307.4684099999999</v>
      </c>
      <c r="F16" s="65">
        <f t="shared" si="0"/>
        <v>0.32014535173804959</v>
      </c>
      <c r="G16" s="169"/>
      <c r="H16" s="229">
        <v>916.69100000000003</v>
      </c>
      <c r="I16" s="229">
        <v>1231.3268</v>
      </c>
      <c r="J16" s="65">
        <f t="shared" si="1"/>
        <v>0.3432299433505947</v>
      </c>
      <c r="K16" s="6"/>
      <c r="L16" s="222"/>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33" t="s">
        <v>104</v>
      </c>
      <c r="D17" s="168">
        <v>520.80023999999992</v>
      </c>
      <c r="E17" s="229">
        <v>644.66448499435307</v>
      </c>
      <c r="F17" s="65">
        <f t="shared" si="0"/>
        <v>0.23783446220061877</v>
      </c>
      <c r="G17" s="169"/>
      <c r="H17" s="229">
        <v>349.41239999999999</v>
      </c>
      <c r="I17" s="229">
        <v>438.09890000000001</v>
      </c>
      <c r="J17" s="65"/>
      <c r="K17" s="6"/>
      <c r="L17" s="222"/>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229">
        <v>12308.471729999999</v>
      </c>
      <c r="E18" s="229">
        <v>10515.41480267511</v>
      </c>
      <c r="F18" s="65">
        <f t="shared" si="0"/>
        <v>-0.14567664992515603</v>
      </c>
      <c r="G18" s="169"/>
      <c r="H18" s="229">
        <v>5498.7003999999997</v>
      </c>
      <c r="I18" s="229">
        <v>4120.0643</v>
      </c>
      <c r="J18" s="65">
        <f t="shared" si="1"/>
        <v>-0.25072035203081799</v>
      </c>
      <c r="K18" s="7"/>
      <c r="L18" s="222"/>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66">
        <f>SUM(D20:D24)</f>
        <v>3105.9965200000011</v>
      </c>
      <c r="E19" s="166">
        <f>SUM(E20:E24)</f>
        <v>2775.2303000000002</v>
      </c>
      <c r="F19" s="171">
        <f t="shared" si="0"/>
        <v>-0.10649278512391919</v>
      </c>
      <c r="G19" s="167"/>
      <c r="H19" s="166">
        <f>SUM(H20:H24)</f>
        <v>1695.6622000000002</v>
      </c>
      <c r="I19" s="166">
        <f>SUM(I20:I24)</f>
        <v>1079.415</v>
      </c>
      <c r="J19" s="171">
        <f t="shared" si="1"/>
        <v>-0.36342568702657885</v>
      </c>
      <c r="L19" s="223"/>
      <c r="M19" s="117"/>
      <c r="N19" s="117"/>
      <c r="O19" s="117"/>
      <c r="P19" s="117"/>
      <c r="Q19" s="117"/>
      <c r="R19" s="117"/>
    </row>
    <row r="20" spans="1:16374" s="5" customFormat="1" ht="15" x14ac:dyDescent="0.25">
      <c r="A20" s="1"/>
      <c r="B20" s="55"/>
      <c r="C20" s="55" t="s">
        <v>107</v>
      </c>
      <c r="D20" s="229">
        <v>926.36059000000103</v>
      </c>
      <c r="E20" s="229">
        <v>999.95082000000002</v>
      </c>
      <c r="F20" s="65">
        <f t="shared" si="0"/>
        <v>7.9440156235488071E-2</v>
      </c>
      <c r="G20" s="169"/>
      <c r="H20" s="229">
        <v>521.18820000000005</v>
      </c>
      <c r="I20" s="229">
        <v>401.5514</v>
      </c>
      <c r="J20" s="65">
        <f t="shared" si="1"/>
        <v>-0.22954625603572767</v>
      </c>
      <c r="L20" s="222"/>
      <c r="M20" s="104"/>
      <c r="N20" s="104"/>
      <c r="O20" s="104"/>
      <c r="P20" s="104"/>
      <c r="Q20" s="104"/>
      <c r="R20" s="104"/>
    </row>
    <row r="21" spans="1:16374" s="5" customFormat="1" ht="15" x14ac:dyDescent="0.25">
      <c r="A21" s="1"/>
      <c r="B21" s="1"/>
      <c r="C21" s="71" t="s">
        <v>20</v>
      </c>
      <c r="D21" s="229">
        <v>0</v>
      </c>
      <c r="E21" s="229">
        <v>0</v>
      </c>
      <c r="F21" s="65" t="str">
        <f t="shared" si="0"/>
        <v/>
      </c>
      <c r="G21" s="169"/>
      <c r="H21" s="229">
        <v>0</v>
      </c>
      <c r="I21" s="229">
        <v>0</v>
      </c>
      <c r="J21" s="65" t="str">
        <f t="shared" si="1"/>
        <v/>
      </c>
      <c r="L21" s="222"/>
      <c r="M21" s="104"/>
      <c r="N21" s="104"/>
      <c r="O21" s="104"/>
      <c r="P21" s="104"/>
      <c r="Q21" s="104"/>
      <c r="R21" s="104"/>
    </row>
    <row r="22" spans="1:16374" s="5" customFormat="1" ht="15" x14ac:dyDescent="0.25">
      <c r="A22" s="1"/>
      <c r="B22" s="1"/>
      <c r="C22" s="1" t="s">
        <v>108</v>
      </c>
      <c r="D22" s="229">
        <v>1063.8162</v>
      </c>
      <c r="E22" s="229">
        <v>796.29222000000004</v>
      </c>
      <c r="F22" s="65">
        <f t="shared" si="0"/>
        <v>-0.25147575304831787</v>
      </c>
      <c r="G22" s="169"/>
      <c r="H22" s="229">
        <v>621.34699999999998</v>
      </c>
      <c r="I22" s="229">
        <v>339.25209999999998</v>
      </c>
      <c r="J22" s="65">
        <f t="shared" si="1"/>
        <v>-0.45400541082519108</v>
      </c>
      <c r="L22" s="222"/>
      <c r="M22" s="104"/>
      <c r="N22" s="104"/>
      <c r="O22" s="104"/>
      <c r="P22" s="104"/>
      <c r="Q22" s="104"/>
      <c r="R22" s="104"/>
    </row>
    <row r="23" spans="1:16374" s="5" customFormat="1" ht="15" customHeight="1" x14ac:dyDescent="0.25">
      <c r="A23" s="38"/>
      <c r="B23" s="52"/>
      <c r="C23" s="55" t="s">
        <v>109</v>
      </c>
      <c r="D23" s="229">
        <v>827.75746000000004</v>
      </c>
      <c r="E23" s="229">
        <v>815.13529000000005</v>
      </c>
      <c r="F23" s="65">
        <f t="shared" si="0"/>
        <v>-1.5248633337596235E-2</v>
      </c>
      <c r="G23" s="170"/>
      <c r="H23" s="229">
        <v>431.16430000000003</v>
      </c>
      <c r="I23" s="229">
        <v>293.51920000000001</v>
      </c>
      <c r="J23" s="65">
        <f t="shared" si="1"/>
        <v>-0.31924048442786196</v>
      </c>
      <c r="K23" s="38"/>
      <c r="L23" s="222"/>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229">
        <v>288.06227000000001</v>
      </c>
      <c r="E24" s="229">
        <v>163.85196999999999</v>
      </c>
      <c r="F24" s="65">
        <f t="shared" si="0"/>
        <v>-0.4311925334754878</v>
      </c>
      <c r="G24" s="170"/>
      <c r="H24" s="229">
        <v>121.9627</v>
      </c>
      <c r="I24" s="229">
        <v>45.092300000000002</v>
      </c>
      <c r="J24" s="65">
        <f t="shared" si="1"/>
        <v>-0.63027794563419792</v>
      </c>
      <c r="K24" s="38"/>
      <c r="L24" s="223"/>
      <c r="M24" s="117"/>
      <c r="N24" s="117"/>
      <c r="O24" s="117"/>
      <c r="P24" s="117"/>
      <c r="Q24" s="117"/>
      <c r="R24" s="11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66">
        <f>SUM(D26:D34)</f>
        <v>34031.395400000001</v>
      </c>
      <c r="E25" s="166">
        <f>SUM(E26:E34)</f>
        <v>30507.271465239777</v>
      </c>
      <c r="F25" s="171">
        <f t="shared" si="0"/>
        <v>-0.10355508181014006</v>
      </c>
      <c r="G25" s="167"/>
      <c r="H25" s="166">
        <f>SUM(H26:H34)</f>
        <v>17054.442299999999</v>
      </c>
      <c r="I25" s="166">
        <f>SUM(I26:I34)</f>
        <v>16306.449200000003</v>
      </c>
      <c r="J25" s="171">
        <f t="shared" si="1"/>
        <v>-4.3859135751392823E-2</v>
      </c>
      <c r="L25" s="222"/>
      <c r="M25" s="104"/>
      <c r="N25" s="104"/>
      <c r="O25" s="104"/>
      <c r="P25" s="104"/>
      <c r="Q25" s="104"/>
      <c r="R25" s="104"/>
    </row>
    <row r="26" spans="1:16374" s="5" customFormat="1" ht="15" x14ac:dyDescent="0.25">
      <c r="A26" s="1"/>
      <c r="B26" s="55"/>
      <c r="C26" s="55" t="s">
        <v>110</v>
      </c>
      <c r="D26" s="229">
        <v>613.37414999999999</v>
      </c>
      <c r="E26" s="229">
        <v>390.57720999999998</v>
      </c>
      <c r="F26" s="65">
        <f t="shared" si="0"/>
        <v>-0.3632317077594483</v>
      </c>
      <c r="G26" s="169"/>
      <c r="H26" s="229">
        <v>253.35120000000001</v>
      </c>
      <c r="I26" s="229">
        <v>130.55670000000001</v>
      </c>
      <c r="J26" s="65">
        <f t="shared" si="1"/>
        <v>-0.4846809488172939</v>
      </c>
      <c r="L26" s="222"/>
      <c r="M26" s="104"/>
      <c r="N26" s="104"/>
      <c r="O26" s="104"/>
      <c r="P26" s="104"/>
      <c r="Q26" s="104"/>
      <c r="R26" s="104"/>
    </row>
    <row r="27" spans="1:16374" s="5" customFormat="1" ht="15" x14ac:dyDescent="0.25">
      <c r="A27" s="1"/>
      <c r="B27" s="1"/>
      <c r="C27" s="71" t="s">
        <v>21</v>
      </c>
      <c r="D27" s="229">
        <v>3426.5790200000001</v>
      </c>
      <c r="E27" s="229">
        <v>3248.24071</v>
      </c>
      <c r="F27" s="65">
        <f t="shared" si="0"/>
        <v>-5.2045585103710837E-2</v>
      </c>
      <c r="G27" s="169"/>
      <c r="H27" s="229">
        <v>1551.1081999999999</v>
      </c>
      <c r="I27" s="229">
        <v>1156.7861</v>
      </c>
      <c r="J27" s="65">
        <f t="shared" si="1"/>
        <v>-0.25421959602818156</v>
      </c>
      <c r="L27" s="222"/>
      <c r="M27" s="104"/>
      <c r="N27" s="104"/>
      <c r="O27" s="104"/>
      <c r="P27" s="104"/>
      <c r="Q27" s="104"/>
      <c r="R27" s="104"/>
    </row>
    <row r="28" spans="1:16374" s="5" customFormat="1" ht="15" x14ac:dyDescent="0.25">
      <c r="A28" s="1"/>
      <c r="B28" s="1"/>
      <c r="C28" s="1" t="s">
        <v>22</v>
      </c>
      <c r="D28" s="229">
        <v>872.98142999999993</v>
      </c>
      <c r="E28" s="229">
        <v>631.03904999999997</v>
      </c>
      <c r="F28" s="65">
        <f t="shared" si="0"/>
        <v>-0.2771449330829408</v>
      </c>
      <c r="G28" s="169"/>
      <c r="H28" s="229">
        <v>573.54079999999999</v>
      </c>
      <c r="I28" s="229">
        <v>384.89780000000002</v>
      </c>
      <c r="J28" s="65">
        <f t="shared" si="1"/>
        <v>-0.32890946903864549</v>
      </c>
      <c r="L28" s="222"/>
      <c r="M28" s="104"/>
      <c r="N28" s="104"/>
      <c r="O28" s="104"/>
      <c r="P28" s="104"/>
      <c r="Q28" s="104"/>
      <c r="R28" s="104"/>
    </row>
    <row r="29" spans="1:16374" s="5" customFormat="1" ht="15" x14ac:dyDescent="0.25">
      <c r="A29" s="1"/>
      <c r="B29" s="1"/>
      <c r="C29" s="1" t="s">
        <v>111</v>
      </c>
      <c r="D29" s="229">
        <v>1318.1261300000001</v>
      </c>
      <c r="E29" s="229">
        <v>1655.17841</v>
      </c>
      <c r="F29" s="65">
        <f t="shared" si="0"/>
        <v>0.2557056356966384</v>
      </c>
      <c r="G29" s="169"/>
      <c r="H29" s="229">
        <v>601.19540000000006</v>
      </c>
      <c r="I29" s="229">
        <v>723.46630000000005</v>
      </c>
      <c r="J29" s="65">
        <f t="shared" si="1"/>
        <v>0.20337963331056752</v>
      </c>
      <c r="L29" s="222"/>
      <c r="M29" s="104"/>
      <c r="N29" s="104"/>
      <c r="O29" s="104"/>
      <c r="P29" s="104"/>
      <c r="Q29" s="104"/>
      <c r="R29" s="104"/>
    </row>
    <row r="30" spans="1:16374" s="5" customFormat="1" ht="15" x14ac:dyDescent="0.25">
      <c r="A30" s="1"/>
      <c r="B30" s="1"/>
      <c r="C30" s="71" t="s">
        <v>23</v>
      </c>
      <c r="D30" s="229">
        <v>9102.7636500000008</v>
      </c>
      <c r="E30" s="229">
        <v>10536.58575</v>
      </c>
      <c r="F30" s="65">
        <f t="shared" si="0"/>
        <v>0.15751503116309071</v>
      </c>
      <c r="G30" s="169"/>
      <c r="H30" s="229">
        <v>6725.4910999999984</v>
      </c>
      <c r="I30" s="229">
        <v>8222.9200999999994</v>
      </c>
      <c r="J30" s="65">
        <f t="shared" si="1"/>
        <v>0.2226497630782682</v>
      </c>
      <c r="L30" s="222"/>
      <c r="M30" s="104"/>
      <c r="N30" s="104"/>
      <c r="O30" s="104"/>
      <c r="P30" s="104"/>
      <c r="Q30" s="104"/>
      <c r="R30" s="104"/>
    </row>
    <row r="31" spans="1:16374" s="5" customFormat="1" ht="15" x14ac:dyDescent="0.25">
      <c r="A31" s="1"/>
      <c r="B31" s="1"/>
      <c r="C31" s="1" t="s">
        <v>112</v>
      </c>
      <c r="D31" s="229">
        <v>668.63721999999996</v>
      </c>
      <c r="E31" s="229">
        <v>401.62792000000002</v>
      </c>
      <c r="F31" s="65">
        <f t="shared" si="0"/>
        <v>-0.39933358780116962</v>
      </c>
      <c r="G31" s="169"/>
      <c r="H31" s="229">
        <v>297.07299999999998</v>
      </c>
      <c r="I31" s="229">
        <v>192.5334</v>
      </c>
      <c r="J31" s="65">
        <f t="shared" si="1"/>
        <v>-0.35189869156739245</v>
      </c>
      <c r="L31" s="222"/>
      <c r="M31" s="104"/>
      <c r="N31" s="104"/>
      <c r="O31" s="104"/>
      <c r="P31" s="104"/>
      <c r="Q31" s="104"/>
      <c r="R31" s="104"/>
    </row>
    <row r="32" spans="1:16374" s="5" customFormat="1" ht="15" x14ac:dyDescent="0.25">
      <c r="A32" s="1"/>
      <c r="B32" s="1"/>
      <c r="C32" s="1" t="s">
        <v>113</v>
      </c>
      <c r="D32" s="229">
        <v>2205.6980600000002</v>
      </c>
      <c r="E32" s="229">
        <v>2068.6411959557031</v>
      </c>
      <c r="F32" s="65">
        <f t="shared" si="0"/>
        <v>-6.2137636392669747E-2</v>
      </c>
      <c r="G32" s="169"/>
      <c r="H32" s="229">
        <v>1296.6188</v>
      </c>
      <c r="I32" s="229">
        <v>1190.0581</v>
      </c>
      <c r="J32" s="65">
        <f t="shared" si="1"/>
        <v>-8.2183522250332944E-2</v>
      </c>
      <c r="L32" s="222"/>
      <c r="M32" s="104"/>
      <c r="N32" s="104"/>
      <c r="O32" s="104"/>
      <c r="P32" s="104"/>
      <c r="Q32" s="104"/>
      <c r="R32" s="104"/>
    </row>
    <row r="33" spans="1:18" s="5" customFormat="1" ht="15" x14ac:dyDescent="0.25">
      <c r="A33" s="1"/>
      <c r="B33" s="1"/>
      <c r="C33" s="1" t="s">
        <v>24</v>
      </c>
      <c r="D33" s="229">
        <v>2655.39914</v>
      </c>
      <c r="E33" s="229">
        <v>1560.8196543583831</v>
      </c>
      <c r="F33" s="65">
        <f t="shared" si="0"/>
        <v>-0.41220902317593461</v>
      </c>
      <c r="G33" s="169"/>
      <c r="H33" s="229">
        <v>1244.6296</v>
      </c>
      <c r="I33" s="229">
        <v>813.6182</v>
      </c>
      <c r="J33" s="65">
        <f t="shared" si="1"/>
        <v>-0.34629692239361815</v>
      </c>
      <c r="L33" s="222"/>
      <c r="M33" s="104"/>
      <c r="N33" s="104"/>
      <c r="O33" s="104"/>
      <c r="P33" s="104"/>
      <c r="Q33" s="104"/>
      <c r="R33" s="104"/>
    </row>
    <row r="34" spans="1:18" s="5" customFormat="1" ht="15" x14ac:dyDescent="0.25">
      <c r="A34" s="1"/>
      <c r="B34" s="1"/>
      <c r="C34" s="1" t="s">
        <v>114</v>
      </c>
      <c r="D34" s="229">
        <v>13167.836600000001</v>
      </c>
      <c r="E34" s="229">
        <v>10014.561564925691</v>
      </c>
      <c r="F34" s="65">
        <f t="shared" si="0"/>
        <v>-0.23946796507744558</v>
      </c>
      <c r="G34" s="169"/>
      <c r="H34" s="229">
        <v>4511.4342000000006</v>
      </c>
      <c r="I34" s="229">
        <v>3491.6125000000002</v>
      </c>
      <c r="J34" s="65">
        <f t="shared" si="1"/>
        <v>-0.22605265970630808</v>
      </c>
      <c r="L34" s="223"/>
      <c r="M34" s="117"/>
      <c r="N34" s="117"/>
      <c r="O34" s="117"/>
      <c r="P34" s="117"/>
      <c r="Q34" s="117"/>
      <c r="R34" s="117"/>
    </row>
    <row r="35" spans="1:18" s="5" customFormat="1" ht="24" customHeight="1" x14ac:dyDescent="0.25">
      <c r="A35" s="1"/>
      <c r="B35" s="52" t="s">
        <v>15</v>
      </c>
      <c r="C35" s="55"/>
      <c r="D35" s="166">
        <f>SUM(D36:D40)</f>
        <v>1213.1846399999999</v>
      </c>
      <c r="E35" s="166">
        <f>SUM(E36:E40)</f>
        <v>1470.8601894204626</v>
      </c>
      <c r="F35" s="171">
        <f t="shared" si="0"/>
        <v>0.21239598732511372</v>
      </c>
      <c r="G35" s="167"/>
      <c r="H35" s="166">
        <f>SUM(H36:H40)</f>
        <v>468.48719999999997</v>
      </c>
      <c r="I35" s="166">
        <f>SUM(I36:I40)</f>
        <v>656.44479999999999</v>
      </c>
      <c r="J35" s="171">
        <f t="shared" si="1"/>
        <v>0.40120114274200025</v>
      </c>
      <c r="L35" s="222"/>
      <c r="M35" s="104"/>
      <c r="N35" s="104"/>
      <c r="O35" s="104"/>
      <c r="P35" s="104"/>
      <c r="Q35" s="104"/>
      <c r="R35" s="104"/>
    </row>
    <row r="36" spans="1:18" s="5" customFormat="1" ht="15" x14ac:dyDescent="0.25">
      <c r="A36" s="1"/>
      <c r="B36" s="55"/>
      <c r="C36" s="55" t="s">
        <v>135</v>
      </c>
      <c r="D36" s="229">
        <v>56.257539999999999</v>
      </c>
      <c r="E36" s="229">
        <v>118.31583000000001</v>
      </c>
      <c r="F36" s="65">
        <f t="shared" si="0"/>
        <v>1.103110623038263</v>
      </c>
      <c r="G36" s="169"/>
      <c r="H36" s="229">
        <v>21.563300000000002</v>
      </c>
      <c r="I36" s="229">
        <v>70.948800000000006</v>
      </c>
      <c r="J36" s="65">
        <f t="shared" si="1"/>
        <v>2.2902570571294749</v>
      </c>
      <c r="L36" s="222"/>
      <c r="M36" s="104"/>
      <c r="N36" s="104"/>
      <c r="O36" s="104"/>
      <c r="P36" s="104"/>
      <c r="Q36" s="104"/>
      <c r="R36" s="104"/>
    </row>
    <row r="37" spans="1:18" s="5" customFormat="1" ht="15" x14ac:dyDescent="0.25">
      <c r="A37" s="1"/>
      <c r="B37" s="55"/>
      <c r="C37" s="55" t="s">
        <v>133</v>
      </c>
      <c r="D37" s="229">
        <v>149.24159</v>
      </c>
      <c r="E37" s="229">
        <v>193.6524094204625</v>
      </c>
      <c r="F37" s="65">
        <f>IFERROR((E37-D37)/D37,"")</f>
        <v>0.29757669708867684</v>
      </c>
      <c r="G37" s="169"/>
      <c r="H37" s="229">
        <v>44.857799999999997</v>
      </c>
      <c r="I37" s="229">
        <v>71.899299999999997</v>
      </c>
      <c r="J37" s="65">
        <f>IFERROR((I37-H37)/H37,"")</f>
        <v>0.6028271560352938</v>
      </c>
      <c r="L37" s="222"/>
      <c r="M37" s="104"/>
      <c r="N37" s="104"/>
      <c r="O37" s="104"/>
      <c r="P37" s="104"/>
      <c r="Q37" s="104"/>
      <c r="R37" s="104"/>
    </row>
    <row r="38" spans="1:18" s="5" customFormat="1" ht="15" x14ac:dyDescent="0.25">
      <c r="A38" s="1"/>
      <c r="B38" s="55"/>
      <c r="C38" s="55" t="s">
        <v>25</v>
      </c>
      <c r="D38" s="229">
        <v>241.8073</v>
      </c>
      <c r="E38" s="229">
        <v>425.74860999999999</v>
      </c>
      <c r="F38" s="65">
        <f t="shared" si="0"/>
        <v>0.76069378385185227</v>
      </c>
      <c r="G38" s="169"/>
      <c r="H38" s="229">
        <v>106.8968</v>
      </c>
      <c r="I38" s="229">
        <v>159.48580000000001</v>
      </c>
      <c r="J38" s="65">
        <f t="shared" si="1"/>
        <v>0.49196047028535944</v>
      </c>
      <c r="L38" s="222"/>
      <c r="M38" s="104"/>
      <c r="N38" s="104"/>
      <c r="O38" s="104"/>
      <c r="P38" s="104"/>
      <c r="Q38" s="104"/>
      <c r="R38" s="104"/>
    </row>
    <row r="39" spans="1:18" s="5" customFormat="1" ht="15" x14ac:dyDescent="0.25">
      <c r="A39" s="1"/>
      <c r="B39" s="55"/>
      <c r="C39" s="55" t="s">
        <v>134</v>
      </c>
      <c r="D39" s="229">
        <v>157.66580999999999</v>
      </c>
      <c r="E39" s="229">
        <v>150.24222</v>
      </c>
      <c r="F39" s="65">
        <f t="shared" si="0"/>
        <v>-4.7084336166477628E-2</v>
      </c>
      <c r="G39" s="169"/>
      <c r="H39" s="229">
        <v>109.98650000000001</v>
      </c>
      <c r="I39" s="229">
        <v>116.125</v>
      </c>
      <c r="J39" s="65"/>
      <c r="L39" s="222"/>
      <c r="M39" s="104"/>
      <c r="N39" s="104"/>
      <c r="O39" s="104"/>
      <c r="P39" s="104"/>
      <c r="Q39" s="104"/>
      <c r="R39" s="104"/>
    </row>
    <row r="40" spans="1:18" s="5" customFormat="1" ht="15" x14ac:dyDescent="0.25">
      <c r="A40" s="1"/>
      <c r="B40" s="1"/>
      <c r="C40" s="71" t="s">
        <v>105</v>
      </c>
      <c r="D40" s="229">
        <v>608.2124</v>
      </c>
      <c r="E40" s="229">
        <v>582.90111999999999</v>
      </c>
      <c r="F40" s="65">
        <f t="shared" si="0"/>
        <v>-4.1615856565897065E-2</v>
      </c>
      <c r="G40" s="169"/>
      <c r="H40" s="229">
        <v>185.18279999999999</v>
      </c>
      <c r="I40" s="229">
        <v>237.98589999999999</v>
      </c>
      <c r="J40" s="65">
        <f t="shared" si="1"/>
        <v>0.28514041260851442</v>
      </c>
      <c r="L40" s="223"/>
      <c r="M40" s="117"/>
      <c r="N40" s="117"/>
      <c r="O40" s="117"/>
      <c r="P40" s="117"/>
      <c r="Q40" s="117"/>
      <c r="R40" s="117"/>
    </row>
    <row r="41" spans="1:18" ht="15.75" thickBot="1" x14ac:dyDescent="0.3">
      <c r="B41" s="8"/>
      <c r="C41" s="8"/>
      <c r="D41" s="8"/>
      <c r="E41" s="8"/>
      <c r="F41" s="8"/>
      <c r="G41" s="8"/>
      <c r="H41" s="8"/>
      <c r="I41" s="8"/>
      <c r="J41" s="8"/>
      <c r="L41" s="227"/>
      <c r="M41" s="227"/>
      <c r="N41" s="228"/>
      <c r="O41" s="228"/>
      <c r="P41" s="228"/>
      <c r="Q41" s="228"/>
      <c r="R41" s="228"/>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73" t="s">
        <v>126</v>
      </c>
      <c r="D45" s="273"/>
      <c r="E45" s="273"/>
      <c r="F45" s="273"/>
      <c r="G45" s="273"/>
      <c r="H45" s="273"/>
      <c r="I45" s="273"/>
      <c r="J45" s="273"/>
      <c r="N45"/>
      <c r="O45"/>
      <c r="P45"/>
      <c r="Q45"/>
      <c r="R45"/>
    </row>
    <row r="46" spans="1:18" ht="15" x14ac:dyDescent="0.25">
      <c r="B46" s="16"/>
      <c r="C46" s="273"/>
      <c r="D46" s="273"/>
      <c r="E46" s="273"/>
      <c r="F46" s="273"/>
      <c r="G46" s="273"/>
      <c r="H46" s="273"/>
      <c r="I46" s="273"/>
      <c r="J46" s="273"/>
      <c r="N46"/>
      <c r="O46"/>
      <c r="P46"/>
      <c r="Q46"/>
      <c r="R46"/>
    </row>
    <row r="47" spans="1:18" ht="15" x14ac:dyDescent="0.25">
      <c r="B47" s="16"/>
      <c r="C47" s="140"/>
      <c r="D47" s="140"/>
      <c r="E47" s="140"/>
      <c r="F47" s="140"/>
      <c r="G47" s="140"/>
      <c r="H47" s="140"/>
      <c r="I47" s="140"/>
      <c r="J47" s="140"/>
      <c r="N47"/>
      <c r="O47"/>
      <c r="P47"/>
      <c r="Q47"/>
      <c r="R47"/>
    </row>
    <row r="48" spans="1:18" ht="15" x14ac:dyDescent="0.25">
      <c r="B48" s="16"/>
      <c r="C48" s="141" t="s">
        <v>179</v>
      </c>
      <c r="D48" s="140"/>
      <c r="E48" s="140"/>
      <c r="F48" s="140"/>
      <c r="G48" s="140"/>
      <c r="H48" s="140"/>
      <c r="I48" s="140"/>
      <c r="J48" s="140"/>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topLeftCell="A5" workbookViewId="0">
      <selection activeCell="M9" sqref="M9"/>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82">
        <v>44743</v>
      </c>
      <c r="D4" s="282"/>
      <c r="E4" s="282"/>
      <c r="F4" s="282"/>
      <c r="G4" s="283"/>
      <c r="H4" s="282"/>
      <c r="I4" s="282"/>
      <c r="J4" s="282"/>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57">
        <f>SUM(D9,D14,D19)</f>
        <v>67871.332070000004</v>
      </c>
      <c r="E8" s="157">
        <f>SUM(E9,E14,E19)</f>
        <v>63950.618274679975</v>
      </c>
      <c r="F8" s="172">
        <f>IF(E8&lt;1,"",IFERROR((E8-D8)/D8,""))</f>
        <v>-5.7766860848942059E-2</v>
      </c>
      <c r="G8" s="126"/>
      <c r="H8" s="157">
        <f>SUM(H9,H14,H19)</f>
        <v>35058.872299999995</v>
      </c>
      <c r="I8" s="157">
        <f>SUM(I9,I14,I19)</f>
        <v>32264.894699999997</v>
      </c>
      <c r="J8" s="172">
        <f>IF(I8&lt;1,"",IFERROR((I8-H8)/H8,""))</f>
        <v>-7.9693881083562373E-2</v>
      </c>
      <c r="K8" s="24"/>
      <c r="M8"/>
      <c r="N8"/>
      <c r="O8"/>
      <c r="P8"/>
      <c r="Q8"/>
      <c r="R8"/>
      <c r="S8"/>
    </row>
    <row r="9" spans="1:19" s="5" customFormat="1" ht="21.75" customHeight="1" x14ac:dyDescent="0.25">
      <c r="A9" s="1"/>
      <c r="B9" s="52" t="s">
        <v>33</v>
      </c>
      <c r="C9" s="55"/>
      <c r="D9" s="157">
        <f>SUM(D10:D13)</f>
        <v>23485.037270000001</v>
      </c>
      <c r="E9" s="157">
        <f>SUM(E10:E13)</f>
        <v>24428.890624730397</v>
      </c>
      <c r="F9" s="172">
        <f t="shared" ref="F9:F23" si="0">IF(E9&lt;1,"",IFERROR((E9-D9)/D9,""))</f>
        <v>4.0189561714516958E-2</v>
      </c>
      <c r="G9" s="126"/>
      <c r="H9" s="157">
        <f>SUM(H10:H13)</f>
        <v>10287.910499999998</v>
      </c>
      <c r="I9" s="157">
        <f>SUM(I10:I13)</f>
        <v>10520.440399999999</v>
      </c>
      <c r="J9" s="172">
        <f t="shared" ref="J9:J23" si="1">IF(I9&lt;1,"",IFERROR((I9-H9)/H9,""))</f>
        <v>2.2602247560376949E-2</v>
      </c>
      <c r="K9" s="24"/>
      <c r="M9"/>
      <c r="N9"/>
      <c r="O9"/>
      <c r="P9"/>
      <c r="Q9"/>
      <c r="R9"/>
      <c r="S9"/>
    </row>
    <row r="10" spans="1:19" s="5" customFormat="1" ht="15" x14ac:dyDescent="0.25">
      <c r="A10" s="1"/>
      <c r="B10" s="55"/>
      <c r="C10" s="55" t="s">
        <v>5</v>
      </c>
      <c r="D10" s="158">
        <v>9344.1162100000001</v>
      </c>
      <c r="E10" s="158">
        <v>11172.574749749951</v>
      </c>
      <c r="F10" s="173">
        <f t="shared" si="0"/>
        <v>0.19568020117227869</v>
      </c>
      <c r="G10" s="56"/>
      <c r="H10" s="158">
        <v>3733.5800999999992</v>
      </c>
      <c r="I10" s="158">
        <v>3858.3053</v>
      </c>
      <c r="J10" s="173">
        <f t="shared" si="1"/>
        <v>3.3406327615684683E-2</v>
      </c>
      <c r="K10" s="24"/>
      <c r="M10"/>
      <c r="N10"/>
      <c r="O10"/>
      <c r="P10"/>
      <c r="Q10"/>
      <c r="R10"/>
      <c r="S10"/>
    </row>
    <row r="11" spans="1:19" s="5" customFormat="1" ht="15" x14ac:dyDescent="0.25">
      <c r="A11" s="1"/>
      <c r="B11" s="55"/>
      <c r="C11" s="55" t="s">
        <v>26</v>
      </c>
      <c r="D11" s="158">
        <v>368.56984</v>
      </c>
      <c r="E11" s="158">
        <v>188.79038</v>
      </c>
      <c r="F11" s="173">
        <f t="shared" si="0"/>
        <v>-0.48777583103381439</v>
      </c>
      <c r="G11" s="56"/>
      <c r="H11" s="158">
        <v>238.90819999999999</v>
      </c>
      <c r="I11" s="158">
        <v>126.9413</v>
      </c>
      <c r="J11" s="173">
        <f t="shared" si="1"/>
        <v>-0.46866076593436307</v>
      </c>
      <c r="K11" s="24"/>
      <c r="M11"/>
      <c r="N11"/>
      <c r="O11"/>
      <c r="P11"/>
      <c r="Q11"/>
      <c r="R11"/>
      <c r="S11"/>
    </row>
    <row r="12" spans="1:19" s="5" customFormat="1" ht="15" x14ac:dyDescent="0.25">
      <c r="A12" s="1"/>
      <c r="B12" s="1"/>
      <c r="C12" s="1" t="s">
        <v>27</v>
      </c>
      <c r="D12" s="158">
        <v>13366.612069999999</v>
      </c>
      <c r="E12" s="158">
        <v>12695.962858632471</v>
      </c>
      <c r="F12" s="173">
        <f t="shared" si="0"/>
        <v>-5.0173462643741451E-2</v>
      </c>
      <c r="G12" s="56"/>
      <c r="H12" s="158">
        <v>6218.9838</v>
      </c>
      <c r="I12" s="158">
        <v>6437.6498000000001</v>
      </c>
      <c r="J12" s="173">
        <f t="shared" si="1"/>
        <v>3.5161049945169526E-2</v>
      </c>
      <c r="K12" s="24"/>
      <c r="M12"/>
      <c r="N12"/>
      <c r="O12"/>
      <c r="P12"/>
      <c r="Q12"/>
      <c r="R12"/>
      <c r="S12"/>
    </row>
    <row r="13" spans="1:19" s="5" customFormat="1" ht="15" x14ac:dyDescent="0.25">
      <c r="A13" s="1"/>
      <c r="B13" s="1"/>
      <c r="C13" s="1" t="s">
        <v>28</v>
      </c>
      <c r="D13" s="158">
        <v>405.73915</v>
      </c>
      <c r="E13" s="158">
        <v>371.56263634797449</v>
      </c>
      <c r="F13" s="173">
        <f t="shared" si="0"/>
        <v>-8.4232723541776799E-2</v>
      </c>
      <c r="G13" s="56"/>
      <c r="H13" s="158">
        <v>96.438400000000001</v>
      </c>
      <c r="I13" s="158">
        <v>97.543999999999997</v>
      </c>
      <c r="J13" s="173">
        <f t="shared" si="1"/>
        <v>1.1464312970766784E-2</v>
      </c>
      <c r="K13" s="24"/>
      <c r="M13"/>
      <c r="N13"/>
      <c r="O13"/>
      <c r="P13"/>
      <c r="Q13"/>
      <c r="R13"/>
      <c r="S13"/>
    </row>
    <row r="14" spans="1:19" s="5" customFormat="1" ht="24.75" customHeight="1" x14ac:dyDescent="0.25">
      <c r="A14" s="1"/>
      <c r="B14" s="52" t="s">
        <v>29</v>
      </c>
      <c r="C14" s="55"/>
      <c r="D14" s="157">
        <f>SUM(D15:D18)</f>
        <v>6680.4627700000001</v>
      </c>
      <c r="E14" s="157">
        <f>SUM(E15:E18)</f>
        <v>4624.5904821083641</v>
      </c>
      <c r="F14" s="172">
        <f t="shared" si="0"/>
        <v>-0.30774399299461047</v>
      </c>
      <c r="G14" s="126"/>
      <c r="H14" s="157">
        <f>SUM(H15:H18)</f>
        <v>9660.8355999999985</v>
      </c>
      <c r="I14" s="157">
        <f>SUM(I15:I18)</f>
        <v>9055.8202999999994</v>
      </c>
      <c r="J14" s="172">
        <f t="shared" si="1"/>
        <v>-6.262556626054161E-2</v>
      </c>
      <c r="K14" s="24"/>
      <c r="M14"/>
      <c r="N14"/>
      <c r="O14"/>
      <c r="P14"/>
      <c r="Q14"/>
      <c r="R14"/>
      <c r="S14"/>
    </row>
    <row r="15" spans="1:19" s="5" customFormat="1" ht="15" x14ac:dyDescent="0.25">
      <c r="A15" s="1"/>
      <c r="B15" s="52"/>
      <c r="C15" s="55" t="s">
        <v>5</v>
      </c>
      <c r="D15" s="158">
        <v>4412.97066</v>
      </c>
      <c r="E15" s="158">
        <v>1681.722882108364</v>
      </c>
      <c r="F15" s="173">
        <f t="shared" si="0"/>
        <v>-0.61891364985681463</v>
      </c>
      <c r="G15" s="56"/>
      <c r="H15" s="158">
        <v>6204.2492000000002</v>
      </c>
      <c r="I15" s="158">
        <v>4637.3316000000004</v>
      </c>
      <c r="J15" s="173">
        <f t="shared" si="1"/>
        <v>-0.25255555498963511</v>
      </c>
      <c r="K15" s="24"/>
      <c r="M15"/>
      <c r="N15"/>
      <c r="O15"/>
      <c r="P15"/>
      <c r="Q15"/>
      <c r="R15"/>
      <c r="S15"/>
    </row>
    <row r="16" spans="1:19" s="5" customFormat="1" ht="15" x14ac:dyDescent="0.25">
      <c r="A16" s="1"/>
      <c r="B16" s="52"/>
      <c r="C16" s="55" t="s">
        <v>26</v>
      </c>
      <c r="D16" s="158">
        <v>0.311</v>
      </c>
      <c r="E16" s="158">
        <v>2.8389999999999999E-2</v>
      </c>
      <c r="F16" s="173" t="str">
        <f t="shared" si="0"/>
        <v/>
      </c>
      <c r="G16" s="56"/>
      <c r="H16" s="158">
        <v>0.496</v>
      </c>
      <c r="I16" s="158">
        <v>2.1700000000000001E-2</v>
      </c>
      <c r="J16" s="173" t="str">
        <f t="shared" si="1"/>
        <v/>
      </c>
      <c r="K16" s="24"/>
      <c r="M16"/>
      <c r="N16"/>
      <c r="O16"/>
      <c r="P16"/>
      <c r="Q16"/>
      <c r="R16"/>
      <c r="S16"/>
    </row>
    <row r="17" spans="1:19" s="5" customFormat="1" ht="15" x14ac:dyDescent="0.25">
      <c r="A17" s="1"/>
      <c r="B17" s="55"/>
      <c r="C17" s="1" t="s">
        <v>27</v>
      </c>
      <c r="D17" s="158">
        <v>2266.4483700000001</v>
      </c>
      <c r="E17" s="158">
        <v>2942.8080799999998</v>
      </c>
      <c r="F17" s="173">
        <f t="shared" si="0"/>
        <v>0.29842273000906688</v>
      </c>
      <c r="G17" s="56"/>
      <c r="H17" s="158">
        <v>3455.8371999999999</v>
      </c>
      <c r="I17" s="158">
        <v>4418.4579000000003</v>
      </c>
      <c r="J17" s="173">
        <f t="shared" si="1"/>
        <v>0.2785492036488294</v>
      </c>
      <c r="K17" s="24"/>
      <c r="M17"/>
      <c r="N17"/>
      <c r="O17"/>
      <c r="P17"/>
      <c r="Q17"/>
      <c r="R17"/>
      <c r="S17"/>
    </row>
    <row r="18" spans="1:19" s="5" customFormat="1" ht="15" x14ac:dyDescent="0.25">
      <c r="A18" s="1"/>
      <c r="B18" s="68"/>
      <c r="C18" s="11" t="s">
        <v>28</v>
      </c>
      <c r="D18" s="158">
        <v>0.73274000000000017</v>
      </c>
      <c r="E18" s="158">
        <v>3.1130000000000001E-2</v>
      </c>
      <c r="F18" s="174" t="str">
        <f t="shared" si="0"/>
        <v/>
      </c>
      <c r="G18" s="127"/>
      <c r="H18" s="158">
        <v>0.25319999999999998</v>
      </c>
      <c r="I18" s="158">
        <v>9.1000000000000004E-3</v>
      </c>
      <c r="J18" s="174" t="str">
        <f t="shared" si="1"/>
        <v/>
      </c>
      <c r="K18" s="24"/>
      <c r="M18"/>
      <c r="N18"/>
      <c r="O18"/>
      <c r="P18"/>
      <c r="Q18"/>
      <c r="R18"/>
      <c r="S18"/>
    </row>
    <row r="19" spans="1:19" s="5" customFormat="1" ht="24" customHeight="1" x14ac:dyDescent="0.25">
      <c r="A19" s="1"/>
      <c r="B19" s="52" t="s">
        <v>30</v>
      </c>
      <c r="C19" s="55"/>
      <c r="D19" s="157">
        <f>SUM(D20:D23)</f>
        <v>37705.832030000005</v>
      </c>
      <c r="E19" s="157">
        <f>SUM(E20:E23)</f>
        <v>34897.137167841211</v>
      </c>
      <c r="F19" s="172">
        <f t="shared" si="0"/>
        <v>-7.4489666742378322E-2</v>
      </c>
      <c r="G19" s="126"/>
      <c r="H19" s="157">
        <f>SUM(H20:H23)</f>
        <v>15110.126200000001</v>
      </c>
      <c r="I19" s="157">
        <f>SUM(I20:I23)</f>
        <v>12688.634</v>
      </c>
      <c r="J19" s="172">
        <f t="shared" si="1"/>
        <v>-0.16025625252554149</v>
      </c>
      <c r="K19" s="24"/>
      <c r="M19"/>
      <c r="N19"/>
      <c r="O19"/>
      <c r="P19"/>
      <c r="Q19"/>
      <c r="R19"/>
      <c r="S19"/>
    </row>
    <row r="20" spans="1:19" s="5" customFormat="1" ht="15" x14ac:dyDescent="0.25">
      <c r="A20" s="1"/>
      <c r="B20" s="55"/>
      <c r="C20" s="55" t="s">
        <v>5</v>
      </c>
      <c r="D20" s="158">
        <v>15950.222519999999</v>
      </c>
      <c r="E20" s="158">
        <v>15840.22145645919</v>
      </c>
      <c r="F20" s="173">
        <f t="shared" si="0"/>
        <v>-6.8965221897612063E-3</v>
      </c>
      <c r="G20" s="56"/>
      <c r="H20" s="158">
        <v>6970.7343000000001</v>
      </c>
      <c r="I20" s="158">
        <v>5858.8901999999998</v>
      </c>
      <c r="J20" s="173">
        <f t="shared" si="1"/>
        <v>-0.15950171849183811</v>
      </c>
      <c r="K20" s="24"/>
      <c r="M20"/>
      <c r="N20"/>
      <c r="O20"/>
      <c r="P20"/>
      <c r="Q20"/>
      <c r="R20"/>
      <c r="S20"/>
    </row>
    <row r="21" spans="1:19" s="5" customFormat="1" ht="15" x14ac:dyDescent="0.25">
      <c r="A21" s="1"/>
      <c r="B21" s="55"/>
      <c r="C21" s="55" t="s">
        <v>26</v>
      </c>
      <c r="D21" s="158">
        <v>3543.7041400000012</v>
      </c>
      <c r="E21" s="158">
        <v>3429.5251800000001</v>
      </c>
      <c r="F21" s="173">
        <f t="shared" si="0"/>
        <v>-3.222022931067859E-2</v>
      </c>
      <c r="G21" s="56"/>
      <c r="H21" s="158">
        <v>1710.4549</v>
      </c>
      <c r="I21" s="158">
        <v>1109.1674</v>
      </c>
      <c r="J21" s="173">
        <f t="shared" si="1"/>
        <v>-0.35153660000038583</v>
      </c>
      <c r="K21" s="24"/>
      <c r="M21"/>
      <c r="N21"/>
      <c r="O21"/>
      <c r="P21"/>
      <c r="Q21"/>
      <c r="R21"/>
      <c r="S21"/>
    </row>
    <row r="22" spans="1:19" s="5" customFormat="1" ht="15" x14ac:dyDescent="0.25">
      <c r="A22" s="1"/>
      <c r="B22" s="1"/>
      <c r="C22" s="1" t="s">
        <v>27</v>
      </c>
      <c r="D22" s="158">
        <v>17148.58251</v>
      </c>
      <c r="E22" s="158">
        <v>14429.533301961559</v>
      </c>
      <c r="F22" s="173">
        <f t="shared" si="0"/>
        <v>-0.15855824855802855</v>
      </c>
      <c r="G22" s="56"/>
      <c r="H22" s="158">
        <v>5981.4729000000007</v>
      </c>
      <c r="I22" s="158">
        <v>5102.5837999999994</v>
      </c>
      <c r="J22" s="173">
        <f t="shared" si="1"/>
        <v>-0.14693523061853228</v>
      </c>
      <c r="K22" s="24"/>
      <c r="M22"/>
      <c r="N22"/>
      <c r="O22"/>
      <c r="P22"/>
      <c r="Q22"/>
      <c r="R22"/>
      <c r="S22"/>
    </row>
    <row r="23" spans="1:19" s="5" customFormat="1" ht="15" x14ac:dyDescent="0.25">
      <c r="A23" s="1"/>
      <c r="B23" s="1"/>
      <c r="C23" s="1" t="s">
        <v>28</v>
      </c>
      <c r="D23" s="158">
        <v>1063.32286</v>
      </c>
      <c r="E23" s="158">
        <v>1197.857229420463</v>
      </c>
      <c r="F23" s="173">
        <f t="shared" si="0"/>
        <v>0.12652259674024408</v>
      </c>
      <c r="G23" s="56"/>
      <c r="H23" s="158">
        <v>447.46409999999997</v>
      </c>
      <c r="I23" s="158">
        <v>617.99260000000004</v>
      </c>
      <c r="J23" s="173">
        <f t="shared" si="1"/>
        <v>0.38109984689274529</v>
      </c>
      <c r="K23" s="24"/>
      <c r="M23"/>
      <c r="N23"/>
      <c r="O23"/>
      <c r="P23"/>
      <c r="Q23"/>
    </row>
    <row r="24" spans="1:19" s="5" customFormat="1" ht="15.75" thickBot="1" x14ac:dyDescent="0.3">
      <c r="A24" s="1"/>
      <c r="B24" s="69"/>
      <c r="C24" s="70"/>
      <c r="D24" s="7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73" t="s">
        <v>126</v>
      </c>
      <c r="D28" s="273"/>
      <c r="E28" s="273"/>
      <c r="F28" s="273"/>
      <c r="G28" s="273"/>
      <c r="H28" s="273"/>
      <c r="I28" s="273"/>
      <c r="J28" s="273"/>
      <c r="K28" s="19"/>
      <c r="L28" s="19"/>
      <c r="M28" s="19"/>
    </row>
    <row r="29" spans="1:19" s="5" customFormat="1" x14ac:dyDescent="0.2">
      <c r="A29" s="1"/>
      <c r="B29" s="16"/>
      <c r="C29" s="273"/>
      <c r="D29" s="273"/>
      <c r="E29" s="273"/>
      <c r="F29" s="273"/>
      <c r="G29" s="273"/>
      <c r="H29" s="273"/>
      <c r="I29" s="273"/>
      <c r="J29" s="273"/>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4"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P32" sqref="P32"/>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83">
        <v>44743</v>
      </c>
      <c r="D4" s="283"/>
      <c r="E4" s="283"/>
      <c r="F4" s="283"/>
      <c r="G4" s="283"/>
      <c r="H4" s="283"/>
      <c r="I4" s="283"/>
      <c r="J4" s="283"/>
      <c r="K4" s="283"/>
      <c r="L4" s="283"/>
      <c r="M4" s="283"/>
      <c r="N4" s="283"/>
    </row>
    <row r="5" spans="1:14" s="5" customFormat="1" x14ac:dyDescent="0.2">
      <c r="A5" s="1"/>
      <c r="B5" s="58"/>
      <c r="C5" s="58"/>
      <c r="D5" s="59" t="s">
        <v>4</v>
      </c>
      <c r="E5" s="60"/>
      <c r="F5" s="60"/>
      <c r="G5" s="66"/>
      <c r="H5" s="59" t="s">
        <v>125</v>
      </c>
      <c r="I5" s="60"/>
      <c r="J5" s="60"/>
      <c r="K5" s="224"/>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75">
        <f>SUM(D14,D20,D26,D32)</f>
        <v>67871.332070000004</v>
      </c>
      <c r="E8" s="175">
        <f>SUM(E14,E20,E26,E32)</f>
        <v>63950.61827467996</v>
      </c>
      <c r="F8" s="160">
        <f t="shared" ref="F8:F36" si="0">(E8-D8)/D8</f>
        <v>-5.7766860848942274E-2</v>
      </c>
      <c r="G8" s="72"/>
      <c r="H8" s="177">
        <f>SUM(H14,H20,H26,H32)</f>
        <v>35058.872300000003</v>
      </c>
      <c r="I8" s="177">
        <f>SUM(I14,I20,I26,I32)</f>
        <v>32264.894700000001</v>
      </c>
      <c r="J8" s="160">
        <f t="shared" ref="J8:J36" si="1">(I8-H8)/H8</f>
        <v>-7.9693881083562457E-2</v>
      </c>
      <c r="K8" s="166"/>
      <c r="L8" s="177">
        <f>SUM(L14,L20,L26,L32)</f>
        <v>20614</v>
      </c>
      <c r="M8" s="177">
        <f>SUM(M14,M20,M26,M32)</f>
        <v>17497</v>
      </c>
      <c r="N8" s="195">
        <f t="shared" ref="N8:N36" si="2">(M8-L8)/L8</f>
        <v>-0.15120791694964586</v>
      </c>
    </row>
    <row r="9" spans="1:14" s="5" customFormat="1" x14ac:dyDescent="0.2">
      <c r="A9" s="1"/>
      <c r="B9" s="50"/>
      <c r="C9" s="1" t="s">
        <v>34</v>
      </c>
      <c r="D9" s="176">
        <f>SUM(D15,D21,D27,D33)</f>
        <v>16550.989750000001</v>
      </c>
      <c r="E9" s="176">
        <f t="shared" ref="D9:E13" si="3">SUM(E15,E21,E27,E33)</f>
        <v>13235.854590000001</v>
      </c>
      <c r="F9" s="179">
        <f t="shared" si="0"/>
        <v>-0.20029830300632021</v>
      </c>
      <c r="G9" s="51"/>
      <c r="H9" s="178">
        <f t="shared" ref="H9:I13" si="4">SUM(H15,H21,H27,H33)</f>
        <v>4169.5532000000003</v>
      </c>
      <c r="I9" s="178">
        <f t="shared" si="4"/>
        <v>3173.8902000000003</v>
      </c>
      <c r="J9" s="161">
        <f t="shared" si="1"/>
        <v>-0.23879369137201559</v>
      </c>
      <c r="K9" s="168"/>
      <c r="L9" s="178">
        <f>SUM(L15,L21,L27,L33)</f>
        <v>14240</v>
      </c>
      <c r="M9" s="178">
        <f t="shared" ref="L9:M13" si="5">SUM(M15,M21,M27,M33)</f>
        <v>11838</v>
      </c>
      <c r="N9" s="196">
        <f t="shared" si="2"/>
        <v>-0.16867977528089886</v>
      </c>
    </row>
    <row r="10" spans="1:14" s="5" customFormat="1" x14ac:dyDescent="0.2">
      <c r="A10" s="1"/>
      <c r="B10" s="50"/>
      <c r="C10" s="1" t="s">
        <v>35</v>
      </c>
      <c r="D10" s="176">
        <f t="shared" si="3"/>
        <v>5031.2021899999991</v>
      </c>
      <c r="E10" s="176">
        <f t="shared" si="3"/>
        <v>4486.8372400000007</v>
      </c>
      <c r="F10" s="179">
        <f t="shared" si="0"/>
        <v>-0.10819778840969188</v>
      </c>
      <c r="G10" s="51"/>
      <c r="H10" s="178">
        <f t="shared" si="4"/>
        <v>1668.6909000000001</v>
      </c>
      <c r="I10" s="178">
        <f t="shared" si="4"/>
        <v>1558.2975999999999</v>
      </c>
      <c r="J10" s="161">
        <f t="shared" si="1"/>
        <v>-6.6155631339513007E-2</v>
      </c>
      <c r="K10" s="168"/>
      <c r="L10" s="178">
        <f t="shared" si="5"/>
        <v>2354</v>
      </c>
      <c r="M10" s="178">
        <f t="shared" si="5"/>
        <v>2038</v>
      </c>
      <c r="N10" s="196">
        <f t="shared" si="2"/>
        <v>-0.13423959218351741</v>
      </c>
    </row>
    <row r="11" spans="1:14" s="5" customFormat="1" x14ac:dyDescent="0.2">
      <c r="A11" s="1"/>
      <c r="B11" s="1"/>
      <c r="C11" s="1" t="s">
        <v>36</v>
      </c>
      <c r="D11" s="176">
        <f t="shared" si="3"/>
        <v>7013.8178500000004</v>
      </c>
      <c r="E11" s="176">
        <f t="shared" si="3"/>
        <v>6901.470286352097</v>
      </c>
      <c r="F11" s="179">
        <f t="shared" si="0"/>
        <v>-1.6018032696401341E-2</v>
      </c>
      <c r="G11" s="1"/>
      <c r="H11" s="178">
        <f t="shared" si="4"/>
        <v>4200.6180999999997</v>
      </c>
      <c r="I11" s="178">
        <f t="shared" si="4"/>
        <v>3671.4990000000003</v>
      </c>
      <c r="J11" s="161">
        <f t="shared" si="1"/>
        <v>-0.12596220065804112</v>
      </c>
      <c r="K11" s="168"/>
      <c r="L11" s="178">
        <f t="shared" si="5"/>
        <v>1716</v>
      </c>
      <c r="M11" s="178">
        <f t="shared" si="5"/>
        <v>1665</v>
      </c>
      <c r="N11" s="196">
        <f t="shared" si="2"/>
        <v>-2.972027972027972E-2</v>
      </c>
    </row>
    <row r="12" spans="1:14" s="5" customFormat="1" x14ac:dyDescent="0.2">
      <c r="A12" s="1"/>
      <c r="B12" s="1"/>
      <c r="C12" s="1" t="s">
        <v>37</v>
      </c>
      <c r="D12" s="176">
        <f t="shared" si="3"/>
        <v>17797.700130000001</v>
      </c>
      <c r="E12" s="176">
        <f t="shared" si="3"/>
        <v>15763.252841489113</v>
      </c>
      <c r="F12" s="179">
        <f t="shared" si="0"/>
        <v>-0.11430956099106317</v>
      </c>
      <c r="G12" s="1"/>
      <c r="H12" s="178">
        <f t="shared" si="4"/>
        <v>7846.1031000000003</v>
      </c>
      <c r="I12" s="178">
        <f t="shared" si="4"/>
        <v>6291.5522000000001</v>
      </c>
      <c r="J12" s="161">
        <f t="shared" si="1"/>
        <v>-0.19813031771147643</v>
      </c>
      <c r="K12" s="168"/>
      <c r="L12" s="178">
        <f t="shared" si="5"/>
        <v>1842</v>
      </c>
      <c r="M12" s="178">
        <f t="shared" si="5"/>
        <v>1500</v>
      </c>
      <c r="N12" s="196">
        <f t="shared" si="2"/>
        <v>-0.18566775244299674</v>
      </c>
    </row>
    <row r="13" spans="1:14" s="5" customFormat="1" x14ac:dyDescent="0.2">
      <c r="A13" s="1"/>
      <c r="B13" s="1"/>
      <c r="C13" s="1" t="s">
        <v>38</v>
      </c>
      <c r="D13" s="176">
        <f t="shared" si="3"/>
        <v>21477.622149999999</v>
      </c>
      <c r="E13" s="176">
        <f t="shared" si="3"/>
        <v>23563.203316838761</v>
      </c>
      <c r="F13" s="179">
        <f t="shared" si="0"/>
        <v>9.7104844860061074E-2</v>
      </c>
      <c r="G13" s="1"/>
      <c r="H13" s="178">
        <f t="shared" si="4"/>
        <v>17173.906999999999</v>
      </c>
      <c r="I13" s="178">
        <f t="shared" si="4"/>
        <v>17569.655699999999</v>
      </c>
      <c r="J13" s="161">
        <f t="shared" si="1"/>
        <v>2.3043603298888257E-2</v>
      </c>
      <c r="K13" s="168"/>
      <c r="L13" s="178">
        <f t="shared" si="5"/>
        <v>462</v>
      </c>
      <c r="M13" s="178">
        <f t="shared" si="5"/>
        <v>456</v>
      </c>
      <c r="N13" s="196">
        <f t="shared" si="2"/>
        <v>-1.2987012987012988E-2</v>
      </c>
    </row>
    <row r="14" spans="1:14" s="5" customFormat="1" ht="23.25" customHeight="1" x14ac:dyDescent="0.25">
      <c r="A14" s="1"/>
      <c r="B14" s="57" t="s">
        <v>8</v>
      </c>
      <c r="C14" s="1"/>
      <c r="D14" s="177">
        <f>SUM(D15:D19)</f>
        <v>29707.309390000002</v>
      </c>
      <c r="E14" s="177">
        <f>SUM(E15:E19)</f>
        <v>28694.519088317502</v>
      </c>
      <c r="F14" s="160">
        <f t="shared" si="0"/>
        <v>-3.4092293192443175E-2</v>
      </c>
      <c r="G14" s="3"/>
      <c r="H14" s="177">
        <f>SUM(H15:H19)</f>
        <v>16908.563600000001</v>
      </c>
      <c r="I14" s="177">
        <f>SUM(I15:I19)</f>
        <v>14354.527099999999</v>
      </c>
      <c r="J14" s="160">
        <f t="shared" si="1"/>
        <v>-0.15104987983722057</v>
      </c>
      <c r="K14" s="180"/>
      <c r="L14" s="177">
        <f>SUM(L15:L19)</f>
        <v>12379</v>
      </c>
      <c r="M14" s="177">
        <f>SUM(M15:M19)</f>
        <v>11264</v>
      </c>
      <c r="N14" s="195">
        <f t="shared" si="2"/>
        <v>-9.0071895952823333E-2</v>
      </c>
    </row>
    <row r="15" spans="1:14" x14ac:dyDescent="0.2">
      <c r="C15" s="1" t="s">
        <v>34</v>
      </c>
      <c r="D15" s="178">
        <v>7939.8914199999999</v>
      </c>
      <c r="E15" s="178">
        <v>7663.9368600000007</v>
      </c>
      <c r="F15" s="161">
        <f t="shared" si="0"/>
        <v>-3.4755457650830095E-2</v>
      </c>
      <c r="H15" s="178">
        <v>2299.2957000000001</v>
      </c>
      <c r="I15" s="178">
        <v>1706.4521999999999</v>
      </c>
      <c r="J15" s="161">
        <f t="shared" si="1"/>
        <v>-0.25783699765106338</v>
      </c>
      <c r="K15" s="181"/>
      <c r="L15" s="178">
        <v>9488</v>
      </c>
      <c r="M15" s="178">
        <v>8493</v>
      </c>
      <c r="N15" s="196">
        <f t="shared" si="2"/>
        <v>-0.10486930860033727</v>
      </c>
    </row>
    <row r="16" spans="1:14" x14ac:dyDescent="0.2">
      <c r="C16" s="1" t="s">
        <v>35</v>
      </c>
      <c r="D16" s="178">
        <v>2353.3575099999998</v>
      </c>
      <c r="E16" s="178">
        <v>2722.5869400000001</v>
      </c>
      <c r="F16" s="161">
        <f t="shared" si="0"/>
        <v>0.15689474651898527</v>
      </c>
      <c r="H16" s="178">
        <v>929.49260000000004</v>
      </c>
      <c r="I16" s="178">
        <v>972.02049999999997</v>
      </c>
      <c r="J16" s="161">
        <f t="shared" si="1"/>
        <v>4.5753887658707484E-2</v>
      </c>
      <c r="K16" s="181"/>
      <c r="L16" s="178">
        <v>1294</v>
      </c>
      <c r="M16" s="178">
        <v>1231</v>
      </c>
      <c r="N16" s="196">
        <f t="shared" si="2"/>
        <v>-4.8686244204018549E-2</v>
      </c>
    </row>
    <row r="17" spans="2:14" x14ac:dyDescent="0.2">
      <c r="C17" s="1" t="s">
        <v>36</v>
      </c>
      <c r="D17" s="178">
        <v>5493.7240099999999</v>
      </c>
      <c r="E17" s="178">
        <v>5506.7451026751078</v>
      </c>
      <c r="F17" s="161">
        <f t="shared" si="0"/>
        <v>2.3701759774255324E-3</v>
      </c>
      <c r="H17" s="178">
        <v>3470.0677999999998</v>
      </c>
      <c r="I17" s="178">
        <v>2997.6075999999998</v>
      </c>
      <c r="J17" s="161">
        <f t="shared" si="1"/>
        <v>-0.13615301695257942</v>
      </c>
      <c r="K17" s="181"/>
      <c r="L17" s="178">
        <v>1028</v>
      </c>
      <c r="M17" s="178">
        <v>983</v>
      </c>
      <c r="N17" s="196">
        <f t="shared" si="2"/>
        <v>-4.3774319066147857E-2</v>
      </c>
    </row>
    <row r="18" spans="2:14" x14ac:dyDescent="0.2">
      <c r="C18" s="1" t="s">
        <v>37</v>
      </c>
      <c r="D18" s="178">
        <v>4395.4782400000004</v>
      </c>
      <c r="E18" s="178">
        <v>4277.8288437840802</v>
      </c>
      <c r="F18" s="161">
        <f t="shared" si="0"/>
        <v>-2.6766005834195687E-2</v>
      </c>
      <c r="H18" s="178">
        <v>1588.7293</v>
      </c>
      <c r="I18" s="178">
        <v>1447.3720000000001</v>
      </c>
      <c r="J18" s="161">
        <f t="shared" si="1"/>
        <v>-8.897506957289697E-2</v>
      </c>
      <c r="K18" s="181"/>
      <c r="L18" s="178">
        <v>366</v>
      </c>
      <c r="M18" s="178">
        <v>367</v>
      </c>
      <c r="N18" s="196">
        <f t="shared" si="2"/>
        <v>2.7322404371584699E-3</v>
      </c>
    </row>
    <row r="19" spans="2:14" x14ac:dyDescent="0.2">
      <c r="C19" s="1" t="s">
        <v>38</v>
      </c>
      <c r="D19" s="178">
        <v>9524.8582100000003</v>
      </c>
      <c r="E19" s="178">
        <v>8523.4213418583149</v>
      </c>
      <c r="F19" s="161">
        <f t="shared" si="0"/>
        <v>-0.10513929405167338</v>
      </c>
      <c r="H19" s="178">
        <v>8620.9781999999996</v>
      </c>
      <c r="I19" s="178">
        <v>7231.0748000000003</v>
      </c>
      <c r="J19" s="161">
        <f t="shared" si="1"/>
        <v>-0.16122339805939878</v>
      </c>
      <c r="K19" s="181"/>
      <c r="L19" s="178">
        <v>203</v>
      </c>
      <c r="M19" s="178">
        <v>190</v>
      </c>
      <c r="N19" s="196">
        <f t="shared" si="2"/>
        <v>-6.4039408866995079E-2</v>
      </c>
    </row>
    <row r="20" spans="2:14" ht="24" customHeight="1" x14ac:dyDescent="0.25">
      <c r="B20" s="57" t="s">
        <v>13</v>
      </c>
      <c r="D20" s="177">
        <f>SUM(D21:D25)</f>
        <v>3912.5849800000005</v>
      </c>
      <c r="E20" s="177">
        <f>SUM(E21:E25)</f>
        <v>3618.3439499999999</v>
      </c>
      <c r="F20" s="160">
        <f t="shared" si="0"/>
        <v>-7.5203741644993119E-2</v>
      </c>
      <c r="G20" s="3"/>
      <c r="H20" s="177">
        <f>SUM(H21:H25)</f>
        <v>1949.8590999999999</v>
      </c>
      <c r="I20" s="177">
        <f>SUM(I21:I25)</f>
        <v>1236.1303999999998</v>
      </c>
      <c r="J20" s="160">
        <f t="shared" si="1"/>
        <v>-0.36604116676943488</v>
      </c>
      <c r="K20" s="180"/>
      <c r="L20" s="177">
        <f>SUM(L21:L25)</f>
        <v>852</v>
      </c>
      <c r="M20" s="177">
        <f>SUM(M21:M25)</f>
        <v>639</v>
      </c>
      <c r="N20" s="195">
        <f t="shared" si="2"/>
        <v>-0.25</v>
      </c>
    </row>
    <row r="21" spans="2:14" x14ac:dyDescent="0.2">
      <c r="C21" s="1" t="s">
        <v>34</v>
      </c>
      <c r="D21" s="178">
        <v>482.87328000000002</v>
      </c>
      <c r="E21" s="178">
        <v>301.40451999999999</v>
      </c>
      <c r="F21" s="161">
        <f t="shared" si="0"/>
        <v>-0.37581031611440591</v>
      </c>
      <c r="H21" s="178">
        <v>212.60470000000001</v>
      </c>
      <c r="I21" s="178">
        <v>88.819400000000002</v>
      </c>
      <c r="J21" s="161">
        <f t="shared" si="1"/>
        <v>-0.58223218959881884</v>
      </c>
      <c r="K21" s="181"/>
      <c r="L21" s="178">
        <v>300</v>
      </c>
      <c r="M21" s="178">
        <v>187</v>
      </c>
      <c r="N21" s="196">
        <f t="shared" si="2"/>
        <v>-0.37666666666666665</v>
      </c>
    </row>
    <row r="22" spans="2:14" x14ac:dyDescent="0.2">
      <c r="C22" s="1" t="s">
        <v>35</v>
      </c>
      <c r="D22" s="178">
        <v>200.64409000000001</v>
      </c>
      <c r="E22" s="178">
        <v>153.57765000000001</v>
      </c>
      <c r="F22" s="161">
        <f t="shared" si="0"/>
        <v>-0.23457675728201113</v>
      </c>
      <c r="H22" s="178">
        <v>117.5172</v>
      </c>
      <c r="I22" s="178">
        <v>54.321399999999997</v>
      </c>
      <c r="J22" s="161">
        <f t="shared" si="1"/>
        <v>-0.53775787714479251</v>
      </c>
      <c r="K22" s="181"/>
      <c r="L22" s="178">
        <v>152</v>
      </c>
      <c r="M22" s="178">
        <v>96</v>
      </c>
      <c r="N22" s="196">
        <f t="shared" si="2"/>
        <v>-0.36842105263157893</v>
      </c>
    </row>
    <row r="23" spans="2:14" x14ac:dyDescent="0.2">
      <c r="C23" s="1" t="s">
        <v>36</v>
      </c>
      <c r="D23" s="178">
        <v>436.34546999999998</v>
      </c>
      <c r="E23" s="178">
        <v>478.95863000000003</v>
      </c>
      <c r="F23" s="161">
        <f t="shared" si="0"/>
        <v>9.7659224008902978E-2</v>
      </c>
      <c r="H23" s="178">
        <v>229.93279999999999</v>
      </c>
      <c r="I23" s="178">
        <v>178.70509999999999</v>
      </c>
      <c r="J23" s="161">
        <f t="shared" si="1"/>
        <v>-0.2227942250953322</v>
      </c>
      <c r="K23" s="181"/>
      <c r="L23" s="178">
        <v>111</v>
      </c>
      <c r="M23" s="178">
        <v>128</v>
      </c>
      <c r="N23" s="196">
        <f t="shared" si="2"/>
        <v>0.15315315315315314</v>
      </c>
    </row>
    <row r="24" spans="2:14" x14ac:dyDescent="0.2">
      <c r="C24" s="1" t="s">
        <v>37</v>
      </c>
      <c r="D24" s="178">
        <v>2498.5810400000009</v>
      </c>
      <c r="E24" s="178">
        <v>2255.3985899999998</v>
      </c>
      <c r="F24" s="161">
        <f t="shared" si="0"/>
        <v>-9.732822194152288E-2</v>
      </c>
      <c r="H24" s="178">
        <v>1269.6669999999999</v>
      </c>
      <c r="I24" s="178">
        <v>861.25609999999995</v>
      </c>
      <c r="J24" s="161">
        <f t="shared" si="1"/>
        <v>-0.32166772862490717</v>
      </c>
      <c r="K24" s="181"/>
      <c r="L24" s="178">
        <v>279</v>
      </c>
      <c r="M24" s="178">
        <v>225</v>
      </c>
      <c r="N24" s="196">
        <f t="shared" si="2"/>
        <v>-0.19354838709677419</v>
      </c>
    </row>
    <row r="25" spans="2:14" x14ac:dyDescent="0.2">
      <c r="C25" s="1" t="s">
        <v>38</v>
      </c>
      <c r="D25" s="178">
        <v>294.14109999999999</v>
      </c>
      <c r="E25" s="178">
        <v>429.00456000000003</v>
      </c>
      <c r="F25" s="161">
        <f t="shared" si="0"/>
        <v>0.45849920327353111</v>
      </c>
      <c r="H25" s="178">
        <v>120.1374</v>
      </c>
      <c r="I25" s="178">
        <v>53.028399999999998</v>
      </c>
      <c r="J25" s="161">
        <f t="shared" si="1"/>
        <v>-0.55860206729960871</v>
      </c>
      <c r="K25" s="181"/>
      <c r="L25" s="178">
        <v>10</v>
      </c>
      <c r="M25" s="178">
        <v>3</v>
      </c>
      <c r="N25" s="196">
        <f t="shared" si="2"/>
        <v>-0.7</v>
      </c>
    </row>
    <row r="26" spans="2:14" ht="21" customHeight="1" x14ac:dyDescent="0.25">
      <c r="B26" s="57" t="s">
        <v>14</v>
      </c>
      <c r="D26" s="177">
        <f>SUM(D27:D31)</f>
        <v>32781.642950000001</v>
      </c>
      <c r="E26" s="177">
        <f>SUM(E27:E31)</f>
        <v>30068.304240594029</v>
      </c>
      <c r="F26" s="160">
        <f t="shared" si="0"/>
        <v>-8.2770064744603425E-2</v>
      </c>
      <c r="G26" s="3"/>
      <c r="H26" s="177">
        <f>SUM(H27:H31)</f>
        <v>15656.293900000001</v>
      </c>
      <c r="I26" s="177">
        <f>SUM(I27:I31)</f>
        <v>15958.691500000001</v>
      </c>
      <c r="J26" s="160">
        <f t="shared" si="1"/>
        <v>1.9314762608026937E-2</v>
      </c>
      <c r="K26" s="180"/>
      <c r="L26" s="177">
        <f>SUM(L27:L31)</f>
        <v>6383</v>
      </c>
      <c r="M26" s="177">
        <f>SUM(M27:M31)</f>
        <v>4771</v>
      </c>
      <c r="N26" s="195">
        <f t="shared" si="2"/>
        <v>-0.25254582484725052</v>
      </c>
    </row>
    <row r="27" spans="2:14" x14ac:dyDescent="0.2">
      <c r="C27" s="1" t="s">
        <v>34</v>
      </c>
      <c r="D27" s="178">
        <v>7392.9463000000014</v>
      </c>
      <c r="E27" s="178">
        <v>4466.2266300000001</v>
      </c>
      <c r="F27" s="161">
        <f t="shared" si="0"/>
        <v>-0.39588001200549783</v>
      </c>
      <c r="H27" s="178">
        <v>1438.9872</v>
      </c>
      <c r="I27" s="178">
        <v>1083.9499000000001</v>
      </c>
      <c r="J27" s="161">
        <f t="shared" si="1"/>
        <v>-0.24672721202801523</v>
      </c>
      <c r="K27" s="181"/>
      <c r="L27" s="178">
        <v>3599</v>
      </c>
      <c r="M27" s="178">
        <v>2493</v>
      </c>
      <c r="N27" s="196">
        <f t="shared" si="2"/>
        <v>-0.3073075854404001</v>
      </c>
    </row>
    <row r="28" spans="2:14" x14ac:dyDescent="0.2">
      <c r="C28" s="1" t="s">
        <v>35</v>
      </c>
      <c r="D28" s="178">
        <v>2139.1474800000001</v>
      </c>
      <c r="E28" s="178">
        <v>1240.35203</v>
      </c>
      <c r="F28" s="161">
        <f t="shared" si="0"/>
        <v>-0.42016525667505639</v>
      </c>
      <c r="H28" s="178">
        <v>473.33199999999999</v>
      </c>
      <c r="I28" s="178">
        <v>315.35520000000002</v>
      </c>
      <c r="J28" s="161">
        <f t="shared" si="1"/>
        <v>-0.33375474297110691</v>
      </c>
      <c r="K28" s="181"/>
      <c r="L28" s="178">
        <v>794</v>
      </c>
      <c r="M28" s="178">
        <v>584</v>
      </c>
      <c r="N28" s="196">
        <f t="shared" si="2"/>
        <v>-0.26448362720403024</v>
      </c>
    </row>
    <row r="29" spans="2:14" x14ac:dyDescent="0.2">
      <c r="C29" s="1" t="s">
        <v>36</v>
      </c>
      <c r="D29" s="178">
        <v>979.68281999999999</v>
      </c>
      <c r="E29" s="178">
        <v>840.31574367698897</v>
      </c>
      <c r="F29" s="161">
        <f t="shared" si="0"/>
        <v>-0.14225734439541465</v>
      </c>
      <c r="H29" s="178">
        <v>429.9588</v>
      </c>
      <c r="I29" s="178">
        <v>414.98680000000002</v>
      </c>
      <c r="J29" s="161">
        <f t="shared" si="1"/>
        <v>-3.4821941079005665E-2</v>
      </c>
      <c r="K29" s="181"/>
      <c r="L29" s="178">
        <v>563</v>
      </c>
      <c r="M29" s="178">
        <v>539</v>
      </c>
      <c r="N29" s="196">
        <f t="shared" si="2"/>
        <v>-4.2628774422735348E-2</v>
      </c>
    </row>
    <row r="30" spans="2:14" x14ac:dyDescent="0.2">
      <c r="C30" s="1" t="s">
        <v>37</v>
      </c>
      <c r="D30" s="178">
        <v>10841.14502</v>
      </c>
      <c r="E30" s="178">
        <v>9107.0167282845705</v>
      </c>
      <c r="F30" s="161">
        <f t="shared" si="0"/>
        <v>-0.15995803842825354</v>
      </c>
      <c r="H30" s="178">
        <v>4951.2880999999998</v>
      </c>
      <c r="I30" s="178">
        <v>3926.8359</v>
      </c>
      <c r="J30" s="161">
        <f t="shared" si="1"/>
        <v>-0.20690619881319364</v>
      </c>
      <c r="K30" s="181"/>
      <c r="L30" s="178">
        <v>1184</v>
      </c>
      <c r="M30" s="178">
        <v>895</v>
      </c>
      <c r="N30" s="196">
        <f t="shared" si="2"/>
        <v>-0.24408783783783783</v>
      </c>
    </row>
    <row r="31" spans="2:14" x14ac:dyDescent="0.2">
      <c r="C31" s="1" t="s">
        <v>38</v>
      </c>
      <c r="D31" s="178">
        <v>11428.72133</v>
      </c>
      <c r="E31" s="178">
        <v>14414.39310863247</v>
      </c>
      <c r="F31" s="161">
        <f t="shared" si="0"/>
        <v>0.26124285407110104</v>
      </c>
      <c r="H31" s="178">
        <v>8362.7278000000006</v>
      </c>
      <c r="I31" s="178">
        <v>10217.563700000001</v>
      </c>
      <c r="J31" s="161">
        <f t="shared" si="1"/>
        <v>0.22179795209883549</v>
      </c>
      <c r="K31" s="181"/>
      <c r="L31" s="178">
        <v>243</v>
      </c>
      <c r="M31" s="178">
        <v>260</v>
      </c>
      <c r="N31" s="196">
        <f t="shared" si="2"/>
        <v>6.9958847736625515E-2</v>
      </c>
    </row>
    <row r="32" spans="2:14" ht="23.25" customHeight="1" x14ac:dyDescent="0.25">
      <c r="B32" s="57" t="s">
        <v>15</v>
      </c>
      <c r="D32" s="177">
        <f>SUM(D33:D37)</f>
        <v>1469.79475</v>
      </c>
      <c r="E32" s="177">
        <f>SUM(E33:E37)</f>
        <v>1569.4509957684372</v>
      </c>
      <c r="F32" s="160">
        <f t="shared" si="0"/>
        <v>6.7802831496327765E-2</v>
      </c>
      <c r="G32" s="3"/>
      <c r="H32" s="177">
        <f>SUM(H33:H37)</f>
        <v>544.15570000000002</v>
      </c>
      <c r="I32" s="177">
        <f>SUM(I33:I37)</f>
        <v>715.54570000000001</v>
      </c>
      <c r="J32" s="160">
        <f t="shared" si="1"/>
        <v>0.31496499990719562</v>
      </c>
      <c r="K32" s="180"/>
      <c r="L32" s="177">
        <f>SUM(L33:L37)</f>
        <v>1000</v>
      </c>
      <c r="M32" s="177">
        <f>SUM(M33:M37)</f>
        <v>823</v>
      </c>
      <c r="N32" s="195">
        <f t="shared" si="2"/>
        <v>-0.17699999999999999</v>
      </c>
    </row>
    <row r="33" spans="2:14" x14ac:dyDescent="0.2">
      <c r="C33" s="1" t="s">
        <v>34</v>
      </c>
      <c r="D33" s="178">
        <v>735.27874999999995</v>
      </c>
      <c r="E33" s="178">
        <v>804.28658000000007</v>
      </c>
      <c r="F33" s="161">
        <f t="shared" si="0"/>
        <v>9.3852610319555857E-2</v>
      </c>
      <c r="H33" s="178">
        <v>218.66560000000001</v>
      </c>
      <c r="I33" s="178">
        <v>294.6687</v>
      </c>
      <c r="J33" s="161">
        <f t="shared" si="1"/>
        <v>0.34757684793584354</v>
      </c>
      <c r="K33" s="181"/>
      <c r="L33" s="178">
        <v>853</v>
      </c>
      <c r="M33" s="178">
        <v>665</v>
      </c>
      <c r="N33" s="196">
        <f t="shared" si="2"/>
        <v>-0.22039859320046892</v>
      </c>
    </row>
    <row r="34" spans="2:14" x14ac:dyDescent="0.2">
      <c r="C34" s="1" t="s">
        <v>35</v>
      </c>
      <c r="D34" s="178">
        <v>338.05311</v>
      </c>
      <c r="E34" s="178">
        <v>370.32062000000002</v>
      </c>
      <c r="F34" s="161">
        <f t="shared" si="0"/>
        <v>9.5451007683378553E-2</v>
      </c>
      <c r="H34" s="178">
        <v>148.34909999999999</v>
      </c>
      <c r="I34" s="178">
        <v>216.60050000000001</v>
      </c>
      <c r="J34" s="161">
        <f t="shared" si="1"/>
        <v>0.46007289562255532</v>
      </c>
      <c r="K34" s="181"/>
      <c r="L34" s="178">
        <v>114</v>
      </c>
      <c r="M34" s="178">
        <v>127</v>
      </c>
      <c r="N34" s="196">
        <f t="shared" si="2"/>
        <v>0.11403508771929824</v>
      </c>
    </row>
    <row r="35" spans="2:14" x14ac:dyDescent="0.2">
      <c r="C35" s="1" t="s">
        <v>36</v>
      </c>
      <c r="D35" s="178">
        <v>104.06555</v>
      </c>
      <c r="E35" s="178">
        <v>75.450810000000004</v>
      </c>
      <c r="F35" s="161">
        <f t="shared" si="0"/>
        <v>-0.27496842134596894</v>
      </c>
      <c r="H35" s="178">
        <v>70.658699999999996</v>
      </c>
      <c r="I35" s="178">
        <v>80.1995</v>
      </c>
      <c r="J35" s="161">
        <f t="shared" si="1"/>
        <v>0.13502654308669712</v>
      </c>
      <c r="K35" s="181"/>
      <c r="L35" s="178">
        <v>14</v>
      </c>
      <c r="M35" s="178">
        <v>15</v>
      </c>
      <c r="N35" s="196">
        <f t="shared" si="2"/>
        <v>7.1428571428571425E-2</v>
      </c>
    </row>
    <row r="36" spans="2:14" x14ac:dyDescent="0.2">
      <c r="C36" s="1" t="s">
        <v>37</v>
      </c>
      <c r="D36" s="178">
        <v>62.495829999999998</v>
      </c>
      <c r="E36" s="178">
        <v>123.0086794204625</v>
      </c>
      <c r="F36" s="161">
        <f t="shared" si="0"/>
        <v>0.96827019371472467</v>
      </c>
      <c r="H36" s="178">
        <v>36.418700000000001</v>
      </c>
      <c r="I36" s="178">
        <v>56.088200000000001</v>
      </c>
      <c r="J36" s="161">
        <f t="shared" si="1"/>
        <v>0.54009341354853413</v>
      </c>
      <c r="K36" s="181"/>
      <c r="L36" s="178">
        <v>13</v>
      </c>
      <c r="M36" s="178">
        <v>13</v>
      </c>
      <c r="N36" s="196">
        <f t="shared" si="2"/>
        <v>0</v>
      </c>
    </row>
    <row r="37" spans="2:14" x14ac:dyDescent="0.2">
      <c r="C37" s="1" t="s">
        <v>38</v>
      </c>
      <c r="D37" s="178">
        <v>229.90151</v>
      </c>
      <c r="E37" s="158">
        <v>196.3843063479745</v>
      </c>
      <c r="F37" s="161">
        <f>IFERROR((E37-D37)/D37,"")</f>
        <v>-0.14578940195749693</v>
      </c>
      <c r="H37" s="178">
        <v>70.063599999999994</v>
      </c>
      <c r="I37" s="178">
        <v>67.988799999999998</v>
      </c>
      <c r="J37" s="161">
        <f>IFERROR((I37-H37)/H37,"")</f>
        <v>-2.9613094388526943E-2</v>
      </c>
      <c r="K37" s="181"/>
      <c r="L37" s="178">
        <v>6</v>
      </c>
      <c r="M37" s="178">
        <v>3</v>
      </c>
      <c r="N37" s="196">
        <f>IFERROR((M37-L37)/L37,"")</f>
        <v>-0.5</v>
      </c>
    </row>
    <row r="38" spans="2:14" ht="15" thickBot="1" x14ac:dyDescent="0.25">
      <c r="B38" s="8"/>
      <c r="C38" s="8"/>
      <c r="D38" s="8"/>
      <c r="E38" s="231"/>
      <c r="F38" s="8"/>
      <c r="G38" s="8"/>
      <c r="H38" s="73"/>
      <c r="I38" s="182"/>
      <c r="J38" s="8"/>
      <c r="K38" s="73"/>
      <c r="L38" s="73"/>
      <c r="M38" s="182"/>
      <c r="N38" s="8"/>
    </row>
    <row r="39" spans="2:14" x14ac:dyDescent="0.2">
      <c r="E39" s="218"/>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73" t="s">
        <v>126</v>
      </c>
      <c r="D42" s="273"/>
      <c r="E42" s="273"/>
      <c r="F42" s="273"/>
      <c r="G42" s="273"/>
      <c r="H42" s="273"/>
      <c r="I42" s="273"/>
      <c r="J42" s="273"/>
    </row>
    <row r="43" spans="2:14" x14ac:dyDescent="0.2">
      <c r="B43" s="16"/>
      <c r="C43" s="273"/>
      <c r="D43" s="273"/>
      <c r="E43" s="273"/>
      <c r="F43" s="273"/>
      <c r="G43" s="273"/>
      <c r="H43" s="273"/>
      <c r="I43" s="273"/>
      <c r="J43" s="273"/>
    </row>
    <row r="45" spans="2:14" x14ac:dyDescent="0.2">
      <c r="B45" s="18"/>
    </row>
  </sheetData>
  <mergeCells count="2">
    <mergeCell ref="C42:J43"/>
    <mergeCell ref="C4:N4"/>
  </mergeCells>
  <phoneticPr fontId="44"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topLeftCell="C1" workbookViewId="0">
      <selection activeCell="H40" sqref="H40"/>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202</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85" t="s">
        <v>119</v>
      </c>
      <c r="D4" s="285"/>
      <c r="E4" s="287" t="s">
        <v>120</v>
      </c>
      <c r="F4" s="287"/>
      <c r="G4" s="286" t="s">
        <v>121</v>
      </c>
      <c r="H4" s="286"/>
      <c r="I4" s="287" t="s">
        <v>123</v>
      </c>
      <c r="J4" s="287"/>
      <c r="K4" s="286" t="s">
        <v>122</v>
      </c>
      <c r="L4" s="286"/>
    </row>
    <row r="5" spans="1:15" x14ac:dyDescent="0.25">
      <c r="B5" s="92"/>
      <c r="C5" s="93"/>
      <c r="D5" s="93"/>
      <c r="E5" s="93"/>
      <c r="F5" s="93"/>
      <c r="G5" s="93"/>
      <c r="H5" s="93"/>
      <c r="I5" s="93"/>
      <c r="J5" s="93"/>
      <c r="K5" s="93"/>
      <c r="L5" s="93"/>
    </row>
    <row r="6" spans="1:15" x14ac:dyDescent="0.25">
      <c r="B6" s="92"/>
      <c r="C6" s="281" t="s">
        <v>125</v>
      </c>
      <c r="D6" s="94" t="s">
        <v>56</v>
      </c>
      <c r="E6" s="281" t="s">
        <v>125</v>
      </c>
      <c r="F6" s="94" t="s">
        <v>56</v>
      </c>
      <c r="G6" s="281" t="s">
        <v>125</v>
      </c>
      <c r="H6" s="94" t="s">
        <v>56</v>
      </c>
      <c r="I6" s="281" t="s">
        <v>125</v>
      </c>
      <c r="J6" s="94" t="s">
        <v>56</v>
      </c>
      <c r="K6" s="281" t="s">
        <v>125</v>
      </c>
      <c r="L6" s="93" t="s">
        <v>56</v>
      </c>
    </row>
    <row r="7" spans="1:15" x14ac:dyDescent="0.25">
      <c r="B7" s="95"/>
      <c r="C7" s="284"/>
      <c r="D7" s="96" t="s">
        <v>118</v>
      </c>
      <c r="E7" s="284"/>
      <c r="F7" s="96" t="s">
        <v>118</v>
      </c>
      <c r="G7" s="284"/>
      <c r="H7" s="96" t="s">
        <v>118</v>
      </c>
      <c r="I7" s="284"/>
      <c r="J7" s="96" t="s">
        <v>118</v>
      </c>
      <c r="K7" s="284"/>
      <c r="L7" s="96" t="s">
        <v>118</v>
      </c>
    </row>
    <row r="8" spans="1:15" x14ac:dyDescent="0.25">
      <c r="B8" s="97"/>
      <c r="C8" s="98"/>
      <c r="D8" s="98"/>
      <c r="E8" s="98"/>
      <c r="F8" s="98"/>
      <c r="G8" s="98"/>
      <c r="H8" s="98"/>
      <c r="I8" s="98"/>
      <c r="J8" s="98"/>
      <c r="K8" s="98"/>
      <c r="L8" s="50"/>
    </row>
    <row r="9" spans="1:15" x14ac:dyDescent="0.25">
      <c r="B9" s="99">
        <v>2022</v>
      </c>
      <c r="C9" s="187"/>
      <c r="D9" s="187"/>
      <c r="E9" s="187"/>
      <c r="F9" s="187"/>
      <c r="G9" s="187"/>
      <c r="H9" s="187"/>
      <c r="I9" s="187"/>
      <c r="J9" s="187"/>
      <c r="K9" s="187"/>
      <c r="L9" s="185"/>
    </row>
    <row r="10" spans="1:15" x14ac:dyDescent="0.25">
      <c r="B10" s="100" t="s">
        <v>44</v>
      </c>
      <c r="C10" s="151">
        <v>50148.287800000013</v>
      </c>
      <c r="D10" s="183">
        <v>77596.82934162562</v>
      </c>
      <c r="E10" s="151">
        <v>46478.44</v>
      </c>
      <c r="F10" s="183">
        <v>56794.081639836382</v>
      </c>
      <c r="G10" s="168">
        <v>96626.727800000008</v>
      </c>
      <c r="H10" s="183">
        <v>134390.91098146199</v>
      </c>
      <c r="I10" s="183">
        <v>786.45310000000006</v>
      </c>
      <c r="J10" s="183">
        <v>1165.6608950917939</v>
      </c>
      <c r="K10" s="183">
        <v>50934.740899999997</v>
      </c>
      <c r="L10" s="183">
        <v>78762.490236717422</v>
      </c>
    </row>
    <row r="11" spans="1:15" x14ac:dyDescent="0.25">
      <c r="B11" s="100" t="s">
        <v>45</v>
      </c>
      <c r="C11" s="215">
        <v>21903.815900000001</v>
      </c>
      <c r="D11" s="215">
        <v>38414.154259726703</v>
      </c>
      <c r="E11" s="215">
        <v>14633.6697</v>
      </c>
      <c r="F11" s="215">
        <v>12553.183656882509</v>
      </c>
      <c r="G11" s="215">
        <v>36537.4856</v>
      </c>
      <c r="H11" s="215">
        <v>50967.337916609213</v>
      </c>
      <c r="I11" s="215">
        <v>1780.761</v>
      </c>
      <c r="J11" s="215">
        <v>1590.257671132041</v>
      </c>
      <c r="K11" s="215">
        <v>23684.5769</v>
      </c>
      <c r="L11" s="215">
        <v>40004.41193085874</v>
      </c>
    </row>
    <row r="12" spans="1:15" x14ac:dyDescent="0.25">
      <c r="B12" s="100" t="s">
        <v>46</v>
      </c>
      <c r="C12" s="215">
        <v>33162.140599999999</v>
      </c>
      <c r="D12" s="215">
        <v>51479.283388906108</v>
      </c>
      <c r="E12" s="215">
        <v>28976.621500000001</v>
      </c>
      <c r="F12" s="215">
        <v>12589.05058663927</v>
      </c>
      <c r="G12" s="215">
        <v>62138.7621</v>
      </c>
      <c r="H12" s="215">
        <v>64068.333975545393</v>
      </c>
      <c r="I12" s="215">
        <v>2693.6653000000001</v>
      </c>
      <c r="J12" s="215">
        <v>3836.6147955038418</v>
      </c>
      <c r="K12" s="215">
        <v>35855.805899999999</v>
      </c>
      <c r="L12" s="215">
        <v>55315.898184409947</v>
      </c>
    </row>
    <row r="13" spans="1:15" x14ac:dyDescent="0.25">
      <c r="B13" s="100" t="s">
        <v>47</v>
      </c>
      <c r="C13" s="215">
        <v>23330.727200000001</v>
      </c>
      <c r="D13" s="215">
        <v>48837.961993477868</v>
      </c>
      <c r="E13" s="215">
        <v>9340.1653999999999</v>
      </c>
      <c r="F13" s="215">
        <v>7341.9748930491742</v>
      </c>
      <c r="G13" s="215">
        <v>32670.892599999999</v>
      </c>
      <c r="H13" s="215">
        <v>56179.936886527037</v>
      </c>
      <c r="I13" s="215">
        <v>1702.1538</v>
      </c>
      <c r="J13" s="215">
        <v>2208.069801135784</v>
      </c>
      <c r="K13" s="215">
        <v>25032.881000000001</v>
      </c>
      <c r="L13" s="215">
        <v>51046.031794613649</v>
      </c>
      <c r="N13" s="146"/>
      <c r="O13" s="146"/>
    </row>
    <row r="14" spans="1:15" x14ac:dyDescent="0.25">
      <c r="B14" s="100" t="s">
        <v>40</v>
      </c>
      <c r="C14" s="215">
        <v>19315.495599999998</v>
      </c>
      <c r="D14" s="215">
        <v>46455.885319558642</v>
      </c>
      <c r="E14" s="215">
        <v>5237.4396999999999</v>
      </c>
      <c r="F14" s="215">
        <v>10817.23849725501</v>
      </c>
      <c r="G14" s="215">
        <v>24552.935300000001</v>
      </c>
      <c r="H14" s="215">
        <v>57273.123816813648</v>
      </c>
      <c r="I14" s="215">
        <v>1876.6333</v>
      </c>
      <c r="J14" s="215">
        <v>2893.4127580250552</v>
      </c>
      <c r="K14" s="215">
        <v>21192.1289</v>
      </c>
      <c r="L14" s="215">
        <v>49349.298077583699</v>
      </c>
    </row>
    <row r="15" spans="1:15" x14ac:dyDescent="0.25">
      <c r="B15" s="100" t="s">
        <v>48</v>
      </c>
      <c r="C15" s="215">
        <v>24486.7772</v>
      </c>
      <c r="D15" s="215">
        <v>59528.942759597106</v>
      </c>
      <c r="E15" s="215">
        <v>1730.4222</v>
      </c>
      <c r="F15" s="215">
        <v>5495.8507926476859</v>
      </c>
      <c r="G15" s="215">
        <v>26217.199400000001</v>
      </c>
      <c r="H15" s="215">
        <v>65024.793552244802</v>
      </c>
      <c r="I15" s="215">
        <v>1426.4023999999999</v>
      </c>
      <c r="J15" s="215">
        <v>1992.8664155360671</v>
      </c>
      <c r="K15" s="215">
        <v>25913.179599999999</v>
      </c>
      <c r="L15" s="215">
        <v>61521.809175133167</v>
      </c>
      <c r="N15" s="146"/>
    </row>
    <row r="16" spans="1:15" x14ac:dyDescent="0.25">
      <c r="B16" s="100" t="s">
        <v>49</v>
      </c>
      <c r="C16" s="215">
        <v>26439.867999999999</v>
      </c>
      <c r="D16" s="215">
        <v>57692.496596480771</v>
      </c>
      <c r="E16" s="215">
        <v>5825.0267000000003</v>
      </c>
      <c r="F16" s="215">
        <v>6258.1216781992071</v>
      </c>
      <c r="G16" s="215">
        <v>32264.894700000001</v>
      </c>
      <c r="H16" s="215">
        <v>63950.618274679982</v>
      </c>
      <c r="I16" s="215">
        <v>806.63210000000004</v>
      </c>
      <c r="J16" s="215">
        <v>918.16454174138073</v>
      </c>
      <c r="K16" s="215">
        <v>27246.500100000001</v>
      </c>
      <c r="L16" s="215">
        <v>58610.661138222153</v>
      </c>
    </row>
    <row r="17" spans="2:15" x14ac:dyDescent="0.25">
      <c r="B17" s="100" t="s">
        <v>50</v>
      </c>
      <c r="C17" s="215"/>
      <c r="D17" s="215"/>
      <c r="E17" s="215"/>
      <c r="F17" s="215"/>
      <c r="G17" s="215"/>
      <c r="H17" s="215"/>
      <c r="I17" s="215"/>
      <c r="J17" s="215"/>
      <c r="K17" s="215"/>
      <c r="L17" s="215"/>
    </row>
    <row r="18" spans="2:15" x14ac:dyDescent="0.25">
      <c r="B18" s="100" t="s">
        <v>51</v>
      </c>
      <c r="C18" s="215"/>
      <c r="D18" s="215"/>
      <c r="E18" s="215"/>
      <c r="F18" s="215"/>
      <c r="G18" s="215"/>
      <c r="H18" s="215"/>
      <c r="I18" s="215"/>
      <c r="J18" s="215"/>
      <c r="K18" s="215"/>
      <c r="L18" s="215"/>
    </row>
    <row r="19" spans="2:15" x14ac:dyDescent="0.25">
      <c r="B19" s="100" t="s">
        <v>52</v>
      </c>
      <c r="C19" s="215"/>
      <c r="D19" s="215"/>
      <c r="E19" s="215"/>
      <c r="F19" s="215"/>
      <c r="G19" s="215"/>
      <c r="H19" s="215"/>
      <c r="I19" s="215"/>
      <c r="J19" s="215"/>
      <c r="K19" s="215"/>
      <c r="L19" s="215"/>
      <c r="N19" s="146"/>
      <c r="O19" s="146"/>
    </row>
    <row r="20" spans="2:15" x14ac:dyDescent="0.25">
      <c r="B20" s="100" t="s">
        <v>53</v>
      </c>
      <c r="C20" s="215"/>
      <c r="D20" s="215"/>
      <c r="E20" s="215"/>
      <c r="F20" s="215"/>
      <c r="G20" s="215"/>
      <c r="H20" s="215"/>
      <c r="I20" s="215"/>
      <c r="J20" s="215"/>
      <c r="K20" s="215"/>
      <c r="L20" s="215"/>
    </row>
    <row r="21" spans="2:15" x14ac:dyDescent="0.25">
      <c r="B21" s="100" t="s">
        <v>54</v>
      </c>
      <c r="C21" s="215"/>
      <c r="D21" s="215"/>
      <c r="E21" s="215"/>
      <c r="F21" s="215"/>
      <c r="G21" s="215"/>
      <c r="H21" s="215"/>
      <c r="I21" s="215"/>
      <c r="J21" s="215"/>
      <c r="K21" s="215"/>
      <c r="L21" s="215"/>
      <c r="N21" s="146"/>
      <c r="O21" s="146"/>
    </row>
    <row r="22" spans="2:15" x14ac:dyDescent="0.25">
      <c r="B22" s="101" t="s">
        <v>55</v>
      </c>
      <c r="C22" s="154">
        <f>SUM(C10:C21)</f>
        <v>198787.11230000001</v>
      </c>
      <c r="D22" s="154">
        <f t="shared" ref="D22:L22" si="0">SUM(D10:D21)</f>
        <v>380005.55365937279</v>
      </c>
      <c r="E22" s="154">
        <f t="shared" si="0"/>
        <v>112221.78520000001</v>
      </c>
      <c r="F22" s="154">
        <f t="shared" si="0"/>
        <v>111849.50174450924</v>
      </c>
      <c r="G22" s="154">
        <f t="shared" si="0"/>
        <v>311008.89750000002</v>
      </c>
      <c r="H22" s="154">
        <f>SUM(H10:H21)</f>
        <v>491855.05540388206</v>
      </c>
      <c r="I22" s="154">
        <f t="shared" si="0"/>
        <v>11072.700999999999</v>
      </c>
      <c r="J22" s="154">
        <f t="shared" si="0"/>
        <v>14605.046878165964</v>
      </c>
      <c r="K22" s="154">
        <f t="shared" si="0"/>
        <v>209859.81330000001</v>
      </c>
      <c r="L22" s="154">
        <f t="shared" si="0"/>
        <v>394610.60053753882</v>
      </c>
      <c r="M22" s="154"/>
    </row>
    <row r="23" spans="2:15" x14ac:dyDescent="0.25">
      <c r="B23" s="100"/>
      <c r="C23" s="183"/>
      <c r="D23" s="183"/>
      <c r="E23" s="183"/>
      <c r="F23" s="183"/>
      <c r="G23" s="183"/>
      <c r="H23" s="183"/>
      <c r="I23" s="183"/>
      <c r="J23" s="183"/>
      <c r="K23" s="183"/>
      <c r="L23" s="184"/>
    </row>
    <row r="24" spans="2:15" x14ac:dyDescent="0.25">
      <c r="B24" s="99">
        <v>2021</v>
      </c>
      <c r="C24" s="183"/>
      <c r="D24" s="183"/>
      <c r="E24" s="183"/>
      <c r="F24" s="183"/>
      <c r="G24" s="183"/>
      <c r="H24" s="183"/>
      <c r="I24" s="183"/>
      <c r="J24" s="183"/>
      <c r="K24" s="183"/>
      <c r="L24" s="185"/>
    </row>
    <row r="25" spans="2:15" x14ac:dyDescent="0.25">
      <c r="B25" s="100" t="s">
        <v>44</v>
      </c>
      <c r="C25" s="186">
        <v>57219.542200000004</v>
      </c>
      <c r="D25" s="186">
        <v>72854.161689684188</v>
      </c>
      <c r="E25" s="186">
        <v>57961.917699999998</v>
      </c>
      <c r="F25" s="186">
        <v>57014.402644039823</v>
      </c>
      <c r="G25" s="186">
        <v>115181.4599</v>
      </c>
      <c r="H25" s="186">
        <v>129868.564333724</v>
      </c>
      <c r="I25" s="186">
        <v>1392.5842</v>
      </c>
      <c r="J25" s="186">
        <v>738.73658637178551</v>
      </c>
      <c r="K25" s="186">
        <v>58612.126400000001</v>
      </c>
      <c r="L25" s="185">
        <v>73592.898276055974</v>
      </c>
      <c r="N25" s="146"/>
      <c r="O25" s="146"/>
    </row>
    <row r="26" spans="2:15" x14ac:dyDescent="0.25">
      <c r="B26" s="100" t="s">
        <v>45</v>
      </c>
      <c r="C26" s="186">
        <v>18318.463</v>
      </c>
      <c r="D26" s="186">
        <v>31739.983830000001</v>
      </c>
      <c r="E26" s="186">
        <v>7810.6048000000001</v>
      </c>
      <c r="F26" s="186">
        <v>8285.9902767447475</v>
      </c>
      <c r="G26" s="186">
        <v>26129.067800000001</v>
      </c>
      <c r="H26" s="186">
        <v>40025.974106744747</v>
      </c>
      <c r="I26" s="186">
        <v>1697.9774</v>
      </c>
      <c r="J26" s="186">
        <v>1709.5559000000001</v>
      </c>
      <c r="K26" s="186">
        <v>20016.440399999999</v>
      </c>
      <c r="L26" s="185">
        <v>33449.539729999997</v>
      </c>
    </row>
    <row r="27" spans="2:15" x14ac:dyDescent="0.25">
      <c r="B27" s="100" t="s">
        <v>46</v>
      </c>
      <c r="C27" s="186">
        <v>29295.992999999999</v>
      </c>
      <c r="D27" s="186">
        <v>43947.80830626627</v>
      </c>
      <c r="E27" s="186">
        <v>32052.7709</v>
      </c>
      <c r="F27" s="186">
        <v>15013.16939609654</v>
      </c>
      <c r="G27" s="186">
        <v>61348.763899999998</v>
      </c>
      <c r="H27" s="186">
        <v>58960.977702362812</v>
      </c>
      <c r="I27" s="186">
        <v>2853.7483999999999</v>
      </c>
      <c r="J27" s="186">
        <v>3270.6937766769361</v>
      </c>
      <c r="K27" s="186">
        <v>32149.741399999999</v>
      </c>
      <c r="L27" s="184">
        <v>47218.502082943211</v>
      </c>
    </row>
    <row r="28" spans="2:15" x14ac:dyDescent="0.25">
      <c r="B28" s="100" t="s">
        <v>47</v>
      </c>
      <c r="C28" s="186">
        <v>33210.075199999999</v>
      </c>
      <c r="D28" s="186">
        <v>45447.86641966318</v>
      </c>
      <c r="E28" s="186">
        <v>26281.722900000001</v>
      </c>
      <c r="F28" s="186">
        <v>13925.44965686447</v>
      </c>
      <c r="G28" s="186">
        <v>59491.7981</v>
      </c>
      <c r="H28" s="186">
        <v>59373.316076527648</v>
      </c>
      <c r="I28" s="186">
        <v>1610.0528999999999</v>
      </c>
      <c r="J28" s="186">
        <v>1263.3083086945969</v>
      </c>
      <c r="K28" s="186">
        <v>34820.128100000002</v>
      </c>
      <c r="L28" s="184">
        <v>46711.174728357772</v>
      </c>
    </row>
    <row r="29" spans="2:15" x14ac:dyDescent="0.25">
      <c r="B29" s="100" t="s">
        <v>40</v>
      </c>
      <c r="C29" s="186">
        <v>17837.028600000001</v>
      </c>
      <c r="D29" s="186">
        <v>39756.048919889363</v>
      </c>
      <c r="E29" s="186">
        <v>1462.1415999999999</v>
      </c>
      <c r="F29" s="186">
        <v>2473.2517021365961</v>
      </c>
      <c r="G29" s="186">
        <v>19299.1702</v>
      </c>
      <c r="H29" s="186">
        <v>42229.300622025949</v>
      </c>
      <c r="I29" s="186">
        <v>999.01730000000009</v>
      </c>
      <c r="J29" s="186">
        <v>848.77829000000008</v>
      </c>
      <c r="K29" s="186">
        <v>18836.045900000001</v>
      </c>
      <c r="L29" s="184">
        <v>40604.827209889358</v>
      </c>
    </row>
    <row r="30" spans="2:15" x14ac:dyDescent="0.25">
      <c r="B30" s="100" t="s">
        <v>48</v>
      </c>
      <c r="C30" s="186">
        <v>24672.004099999998</v>
      </c>
      <c r="D30" s="186">
        <v>51189.055270909012</v>
      </c>
      <c r="E30" s="186">
        <v>3045.0801000000001</v>
      </c>
      <c r="F30" s="186">
        <v>4023.9825500000002</v>
      </c>
      <c r="G30" s="186">
        <v>27717.084200000001</v>
      </c>
      <c r="H30" s="186">
        <v>55213.037820909012</v>
      </c>
      <c r="I30" s="186">
        <v>1115.1581000000001</v>
      </c>
      <c r="J30" s="186">
        <v>767.13432999999998</v>
      </c>
      <c r="K30" s="186">
        <v>25787.162199999999</v>
      </c>
      <c r="L30" s="184">
        <v>51956.189600909012</v>
      </c>
    </row>
    <row r="31" spans="2:15" x14ac:dyDescent="0.25">
      <c r="B31" s="100" t="s">
        <v>49</v>
      </c>
      <c r="C31" s="186">
        <v>27239.174200000001</v>
      </c>
      <c r="D31" s="186">
        <v>60566.862099999998</v>
      </c>
      <c r="E31" s="186">
        <v>7819.6980999999996</v>
      </c>
      <c r="F31" s="186">
        <v>7304.4699700000001</v>
      </c>
      <c r="G31" s="186">
        <v>35058.872300000003</v>
      </c>
      <c r="H31" s="186">
        <v>67871.332070000004</v>
      </c>
      <c r="I31" s="186">
        <v>1574.2079000000001</v>
      </c>
      <c r="J31" s="186">
        <v>1061.0099700000001</v>
      </c>
      <c r="K31" s="186">
        <v>28813.382099999999</v>
      </c>
      <c r="L31" s="184">
        <v>61627.872070000012</v>
      </c>
    </row>
    <row r="32" spans="2:15" x14ac:dyDescent="0.25">
      <c r="B32" s="100" t="s">
        <v>50</v>
      </c>
      <c r="C32" s="186">
        <v>39227.101600000002</v>
      </c>
      <c r="D32" s="186">
        <v>75956.616202133126</v>
      </c>
      <c r="E32" s="186">
        <v>11225.6252</v>
      </c>
      <c r="F32" s="186">
        <v>10350.039421905491</v>
      </c>
      <c r="G32" s="186">
        <v>50452.726799999997</v>
      </c>
      <c r="H32" s="186">
        <v>86306.655624038627</v>
      </c>
      <c r="I32" s="186">
        <v>1107.4865</v>
      </c>
      <c r="J32" s="186">
        <v>619.82050000000004</v>
      </c>
      <c r="K32" s="186">
        <v>40334.588100000001</v>
      </c>
      <c r="L32" s="184">
        <v>76576.436702133127</v>
      </c>
    </row>
    <row r="33" spans="1:15" x14ac:dyDescent="0.25">
      <c r="B33" s="100" t="s">
        <v>51</v>
      </c>
      <c r="C33" s="186">
        <v>43950.9185</v>
      </c>
      <c r="D33" s="186">
        <v>67847.282384622056</v>
      </c>
      <c r="E33" s="186">
        <v>23312.253700000001</v>
      </c>
      <c r="F33" s="186">
        <v>16605.750800000002</v>
      </c>
      <c r="G33" s="186">
        <v>67263.172200000001</v>
      </c>
      <c r="H33" s="186">
        <v>84453.033184622051</v>
      </c>
      <c r="I33" s="186">
        <v>1612.2889</v>
      </c>
      <c r="J33" s="186">
        <v>1355.07933774814</v>
      </c>
      <c r="K33" s="186">
        <v>45563.207399999999</v>
      </c>
      <c r="L33" s="184">
        <v>69202.361722370188</v>
      </c>
    </row>
    <row r="34" spans="1:15" x14ac:dyDescent="0.25">
      <c r="B34" s="100" t="s">
        <v>52</v>
      </c>
      <c r="C34" s="186">
        <v>45186.042200000004</v>
      </c>
      <c r="D34" s="186">
        <v>81294.06696364902</v>
      </c>
      <c r="E34" s="186">
        <v>39873.818500000001</v>
      </c>
      <c r="F34" s="186">
        <v>45735.456669250321</v>
      </c>
      <c r="G34" s="186">
        <v>85059.860700000005</v>
      </c>
      <c r="H34" s="186">
        <v>127029.52363289931</v>
      </c>
      <c r="I34" s="186">
        <v>3259.4324999999999</v>
      </c>
      <c r="J34" s="186">
        <v>2482.523193784335</v>
      </c>
      <c r="K34" s="186">
        <v>48445.474699999999</v>
      </c>
      <c r="L34" s="184">
        <v>83776.590157433355</v>
      </c>
    </row>
    <row r="35" spans="1:15" x14ac:dyDescent="0.25">
      <c r="B35" s="100" t="s">
        <v>53</v>
      </c>
      <c r="C35" s="186">
        <v>42752.558500000006</v>
      </c>
      <c r="D35" s="186">
        <v>78511.430599302534</v>
      </c>
      <c r="E35" s="186">
        <v>23118.901000000002</v>
      </c>
      <c r="F35" s="186">
        <v>26534.098809953499</v>
      </c>
      <c r="G35" s="186">
        <v>65871.459499999997</v>
      </c>
      <c r="H35" s="186">
        <v>105045.52940925601</v>
      </c>
      <c r="I35" s="186">
        <v>1802.3104000000001</v>
      </c>
      <c r="J35" s="186">
        <v>1174.6980436877241</v>
      </c>
      <c r="K35" s="186">
        <v>44554.868900000001</v>
      </c>
      <c r="L35" s="184">
        <v>79686.128642990268</v>
      </c>
    </row>
    <row r="36" spans="1:15" x14ac:dyDescent="0.25">
      <c r="B36" s="100" t="s">
        <v>54</v>
      </c>
      <c r="C36" s="186">
        <v>15363.350200000001</v>
      </c>
      <c r="D36" s="186">
        <v>42446.824593457757</v>
      </c>
      <c r="E36" s="186">
        <v>9440.1646000000001</v>
      </c>
      <c r="F36" s="186">
        <v>10181.080499002541</v>
      </c>
      <c r="G36" s="186">
        <v>24803.514800000001</v>
      </c>
      <c r="H36" s="186">
        <v>52627.9050924603</v>
      </c>
      <c r="I36" s="186">
        <v>819.56550000000004</v>
      </c>
      <c r="J36" s="186">
        <v>1040.9400895329629</v>
      </c>
      <c r="K36" s="186">
        <v>16182.9157</v>
      </c>
      <c r="L36" s="184">
        <v>43487.764682990717</v>
      </c>
      <c r="N36" s="146"/>
      <c r="O36" s="146"/>
    </row>
    <row r="37" spans="1:15" x14ac:dyDescent="0.25">
      <c r="B37" s="101" t="s">
        <v>55</v>
      </c>
      <c r="C37" s="187">
        <f t="shared" ref="C37:L37" si="1">SUM(C25:C36)</f>
        <v>394272.25129999995</v>
      </c>
      <c r="D37" s="187">
        <f t="shared" si="1"/>
        <v>691558.0072795765</v>
      </c>
      <c r="E37" s="187">
        <f t="shared" si="1"/>
        <v>243404.6991</v>
      </c>
      <c r="F37" s="187">
        <f t="shared" si="1"/>
        <v>217447.14239599401</v>
      </c>
      <c r="G37" s="187">
        <f t="shared" si="1"/>
        <v>637676.95039999997</v>
      </c>
      <c r="H37" s="187">
        <f t="shared" si="1"/>
        <v>909005.14967557043</v>
      </c>
      <c r="I37" s="187">
        <f t="shared" si="1"/>
        <v>19843.829999999998</v>
      </c>
      <c r="J37" s="187">
        <f t="shared" si="1"/>
        <v>16332.278326496482</v>
      </c>
      <c r="K37" s="187">
        <f t="shared" si="1"/>
        <v>414116.08130000002</v>
      </c>
      <c r="L37" s="187">
        <f t="shared" si="1"/>
        <v>707890.2856060731</v>
      </c>
    </row>
    <row r="38" spans="1:15" ht="15.75" thickBot="1" x14ac:dyDescent="0.3">
      <c r="A38" s="27"/>
      <c r="B38" s="102"/>
      <c r="C38" s="102"/>
      <c r="D38" s="102"/>
      <c r="E38" s="102"/>
      <c r="F38" s="102"/>
      <c r="G38" s="103"/>
      <c r="H38" s="103"/>
      <c r="I38" s="102"/>
      <c r="J38" s="102"/>
      <c r="K38" s="102"/>
      <c r="L38" s="144"/>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73" t="s">
        <v>126</v>
      </c>
      <c r="C41" s="273"/>
      <c r="D41" s="273"/>
      <c r="E41" s="273"/>
      <c r="F41" s="273"/>
      <c r="G41" s="273"/>
      <c r="H41" s="273"/>
      <c r="I41" s="273"/>
      <c r="J41" s="273"/>
      <c r="K41" s="273"/>
      <c r="L41" s="273"/>
    </row>
    <row r="42" spans="1:15" x14ac:dyDescent="0.25">
      <c r="A42" s="16"/>
      <c r="B42" s="273"/>
      <c r="C42" s="273"/>
      <c r="D42" s="273"/>
      <c r="E42" s="273"/>
      <c r="F42" s="273"/>
      <c r="G42" s="273"/>
      <c r="H42" s="273"/>
      <c r="I42" s="273"/>
      <c r="J42" s="273"/>
      <c r="K42" s="273"/>
      <c r="L42" s="273"/>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4"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90"/>
    </row>
    <row r="3" spans="5:18" ht="15" x14ac:dyDescent="0.25">
      <c r="E3" s="191" t="s">
        <v>32</v>
      </c>
      <c r="F3" s="1" t="s">
        <v>141</v>
      </c>
    </row>
    <row r="4" spans="5:18" ht="15" x14ac:dyDescent="0.25">
      <c r="E4" s="191"/>
    </row>
    <row r="5" spans="5:18" ht="15" x14ac:dyDescent="0.25">
      <c r="E5" s="191" t="s">
        <v>6</v>
      </c>
      <c r="F5" s="1" t="s">
        <v>142</v>
      </c>
    </row>
    <row r="6" spans="5:18" ht="15" x14ac:dyDescent="0.25">
      <c r="E6" s="191"/>
    </row>
    <row r="7" spans="5:18" ht="15" x14ac:dyDescent="0.25">
      <c r="E7" s="191" t="s">
        <v>7</v>
      </c>
      <c r="F7" s="1" t="s">
        <v>143</v>
      </c>
    </row>
    <row r="8" spans="5:18" ht="15" x14ac:dyDescent="0.25">
      <c r="E8" s="192"/>
    </row>
    <row r="9" spans="5:18" ht="15" x14ac:dyDescent="0.25">
      <c r="E9" s="190" t="s">
        <v>144</v>
      </c>
      <c r="F9" s="193" t="s">
        <v>145</v>
      </c>
    </row>
    <row r="10" spans="5:18" ht="15" x14ac:dyDescent="0.25">
      <c r="E10" s="190"/>
    </row>
    <row r="11" spans="5:18" ht="15" x14ac:dyDescent="0.25">
      <c r="E11" s="190" t="s">
        <v>56</v>
      </c>
      <c r="F11" s="1" t="s">
        <v>149</v>
      </c>
    </row>
    <row r="12" spans="5:18" ht="15" x14ac:dyDescent="0.25">
      <c r="E12" s="190"/>
      <c r="F12" s="15"/>
      <c r="G12" s="15"/>
      <c r="H12" s="15"/>
      <c r="I12" s="15"/>
      <c r="J12" s="15"/>
      <c r="K12" s="15"/>
      <c r="L12" s="15"/>
      <c r="M12" s="15"/>
      <c r="N12" s="15"/>
      <c r="O12" s="15"/>
      <c r="P12" s="15"/>
      <c r="Q12" s="15"/>
      <c r="R12" s="15"/>
    </row>
    <row r="13" spans="5:18" ht="15" x14ac:dyDescent="0.25">
      <c r="E13" s="190" t="s">
        <v>146</v>
      </c>
      <c r="F13" s="1" t="s">
        <v>147</v>
      </c>
    </row>
    <row r="14" spans="5:18" x14ac:dyDescent="0.2">
      <c r="E14" s="194"/>
    </row>
    <row r="15" spans="5:18" ht="15" x14ac:dyDescent="0.25">
      <c r="E15" s="3" t="s">
        <v>57</v>
      </c>
      <c r="F15" s="211"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0"/>
      <c r="F22" s="270"/>
      <c r="G22" s="270"/>
      <c r="H22" s="270"/>
      <c r="I22" s="270"/>
      <c r="J22" s="270"/>
      <c r="K22" s="270"/>
      <c r="L22" s="270"/>
      <c r="M22" s="270"/>
      <c r="N22" s="270"/>
      <c r="O22" s="270"/>
      <c r="P22" s="270"/>
      <c r="Q22" s="270"/>
      <c r="R22" s="270"/>
    </row>
    <row r="23" spans="5:18" x14ac:dyDescent="0.2">
      <c r="E23" s="270"/>
      <c r="F23" s="270"/>
      <c r="G23" s="270"/>
      <c r="H23" s="270"/>
      <c r="I23" s="270"/>
      <c r="J23" s="270"/>
      <c r="K23" s="270"/>
      <c r="L23" s="270"/>
      <c r="M23" s="270"/>
      <c r="N23" s="270"/>
      <c r="O23" s="270"/>
      <c r="P23" s="270"/>
      <c r="Q23" s="270"/>
      <c r="R23" s="270"/>
    </row>
    <row r="24" spans="5:18" x14ac:dyDescent="0.2">
      <c r="E24" s="270"/>
      <c r="F24" s="270"/>
      <c r="G24" s="270"/>
      <c r="H24" s="270"/>
      <c r="I24" s="270"/>
      <c r="J24" s="270"/>
      <c r="K24" s="270"/>
      <c r="L24" s="270"/>
      <c r="M24" s="270"/>
      <c r="N24" s="270"/>
      <c r="O24" s="270"/>
      <c r="P24" s="270"/>
      <c r="Q24" s="270"/>
      <c r="R24" s="270"/>
    </row>
    <row r="25" spans="5:18" x14ac:dyDescent="0.2">
      <c r="E25" s="270"/>
      <c r="F25" s="270"/>
      <c r="G25" s="270"/>
      <c r="H25" s="270"/>
      <c r="I25" s="270"/>
      <c r="J25" s="270"/>
      <c r="K25" s="270"/>
      <c r="L25" s="270"/>
      <c r="M25" s="270"/>
      <c r="N25" s="270"/>
      <c r="O25" s="270"/>
      <c r="P25" s="270"/>
      <c r="Q25" s="270"/>
      <c r="R25" s="270"/>
    </row>
    <row r="26" spans="5:18" x14ac:dyDescent="0.2">
      <c r="E26" s="270"/>
      <c r="F26" s="270"/>
      <c r="G26" s="270"/>
      <c r="H26" s="270"/>
      <c r="I26" s="270"/>
      <c r="J26" s="270"/>
      <c r="K26" s="270"/>
      <c r="L26" s="270"/>
      <c r="M26" s="270"/>
      <c r="N26" s="270"/>
      <c r="O26" s="270"/>
      <c r="P26" s="270"/>
      <c r="Q26" s="270"/>
      <c r="R26" s="270"/>
    </row>
    <row r="27" spans="5:18" x14ac:dyDescent="0.2">
      <c r="E27" s="270"/>
      <c r="F27" s="270"/>
      <c r="G27" s="270"/>
      <c r="H27" s="270"/>
      <c r="I27" s="270"/>
      <c r="J27" s="270"/>
      <c r="K27" s="270"/>
      <c r="L27" s="270"/>
      <c r="M27" s="270"/>
      <c r="N27" s="270"/>
      <c r="O27" s="270"/>
      <c r="P27" s="270"/>
      <c r="Q27" s="270"/>
      <c r="R27" s="270"/>
    </row>
    <row r="28" spans="5:18" x14ac:dyDescent="0.2">
      <c r="E28" s="270"/>
      <c r="F28" s="270"/>
      <c r="G28" s="270"/>
      <c r="H28" s="270"/>
      <c r="I28" s="270"/>
      <c r="J28" s="270"/>
      <c r="K28" s="270"/>
      <c r="L28" s="270"/>
      <c r="M28" s="270"/>
      <c r="N28" s="270"/>
      <c r="O28" s="270"/>
      <c r="P28" s="270"/>
      <c r="Q28" s="270"/>
      <c r="R28" s="270"/>
    </row>
    <row r="29" spans="5:18" x14ac:dyDescent="0.2">
      <c r="E29" s="270"/>
      <c r="F29" s="270"/>
      <c r="G29" s="270"/>
      <c r="H29" s="270"/>
      <c r="I29" s="270"/>
      <c r="J29" s="270"/>
      <c r="K29" s="270"/>
      <c r="L29" s="270"/>
      <c r="M29" s="270"/>
      <c r="N29" s="270"/>
      <c r="O29" s="270"/>
      <c r="P29" s="270"/>
      <c r="Q29" s="270"/>
      <c r="R29" s="270"/>
    </row>
    <row r="30" spans="5:18" x14ac:dyDescent="0.2">
      <c r="E30" s="270"/>
      <c r="F30" s="270"/>
      <c r="G30" s="270"/>
      <c r="H30" s="270"/>
      <c r="I30" s="270"/>
      <c r="J30" s="270"/>
      <c r="K30" s="270"/>
      <c r="L30" s="270"/>
      <c r="M30" s="270"/>
      <c r="N30" s="270"/>
      <c r="O30" s="270"/>
      <c r="P30" s="270"/>
      <c r="Q30" s="270"/>
      <c r="R30" s="270"/>
    </row>
    <row r="31" spans="5:18" x14ac:dyDescent="0.2">
      <c r="E31" s="270"/>
      <c r="F31" s="270"/>
      <c r="G31" s="270"/>
      <c r="H31" s="270"/>
      <c r="I31" s="270"/>
      <c r="J31" s="270"/>
      <c r="K31" s="270"/>
      <c r="L31" s="270"/>
      <c r="M31" s="270"/>
      <c r="N31" s="270"/>
      <c r="O31" s="270"/>
      <c r="P31" s="270"/>
      <c r="Q31" s="270"/>
      <c r="R31" s="270"/>
    </row>
    <row r="32" spans="5: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zoomScale="70" zoomScaleNormal="70" workbookViewId="0">
      <selection activeCell="Y39" sqref="Y39"/>
    </sheetView>
  </sheetViews>
  <sheetFormatPr defaultRowHeight="15" x14ac:dyDescent="0.25"/>
  <cols>
    <col min="3" max="3" width="9.140625" customWidth="1"/>
    <col min="4" max="4" width="18.7109375" customWidth="1"/>
    <col min="5" max="5" width="26.7109375" style="240" customWidth="1"/>
    <col min="12" max="12" width="9.140625" customWidth="1"/>
  </cols>
  <sheetData>
    <row r="2" spans="4:18" ht="20.25" x14ac:dyDescent="0.3">
      <c r="D2" s="2"/>
      <c r="E2" s="2" t="s">
        <v>181</v>
      </c>
    </row>
    <row r="4" spans="4:18" ht="15" customHeight="1" x14ac:dyDescent="0.25">
      <c r="D4" s="247"/>
      <c r="G4" s="246"/>
      <c r="H4" s="246"/>
      <c r="I4" s="242"/>
      <c r="J4" s="242"/>
      <c r="K4" s="242"/>
      <c r="L4" s="242"/>
      <c r="M4" s="242"/>
      <c r="N4" s="242"/>
      <c r="O4" s="242"/>
      <c r="P4" s="242"/>
      <c r="Q4" s="242"/>
      <c r="R4" s="242"/>
    </row>
    <row r="5" spans="4:18" x14ac:dyDescent="0.25">
      <c r="D5" s="240"/>
      <c r="E5" s="245"/>
      <c r="F5" s="245"/>
      <c r="G5" s="245"/>
      <c r="H5" s="242"/>
      <c r="I5" s="242"/>
      <c r="J5" s="242"/>
      <c r="K5" s="242"/>
      <c r="L5" s="242"/>
      <c r="M5" s="242"/>
      <c r="N5" s="242"/>
      <c r="O5" s="242"/>
      <c r="P5" s="242"/>
      <c r="Q5" s="242"/>
      <c r="R5" s="242"/>
    </row>
    <row r="6" spans="4:18" x14ac:dyDescent="0.25">
      <c r="H6" s="242"/>
      <c r="I6" s="242"/>
      <c r="J6" s="242"/>
      <c r="K6" s="242"/>
      <c r="L6" s="242"/>
      <c r="M6" s="242"/>
      <c r="N6" s="242"/>
      <c r="O6" s="242"/>
      <c r="P6" s="242"/>
      <c r="Q6" s="242"/>
      <c r="R6" s="242"/>
    </row>
    <row r="7" spans="4:18" x14ac:dyDescent="0.25">
      <c r="E7" s="242"/>
      <c r="F7" s="242"/>
      <c r="G7" s="242"/>
      <c r="H7" s="242"/>
      <c r="I7" s="242"/>
      <c r="J7" s="242"/>
      <c r="K7" s="242"/>
      <c r="L7" s="242"/>
      <c r="M7" s="242"/>
      <c r="N7" s="242"/>
      <c r="O7" s="242"/>
      <c r="P7" s="242"/>
      <c r="Q7" s="242"/>
      <c r="R7" s="242"/>
    </row>
    <row r="8" spans="4:18" x14ac:dyDescent="0.25">
      <c r="E8" s="242"/>
      <c r="F8" s="242"/>
      <c r="G8" s="242"/>
      <c r="H8" s="242"/>
      <c r="I8" s="242"/>
      <c r="J8" s="242"/>
      <c r="K8" s="242"/>
      <c r="L8" s="242"/>
      <c r="M8" s="242"/>
      <c r="N8" s="242"/>
      <c r="O8" s="242"/>
      <c r="P8" s="242"/>
      <c r="Q8" s="242"/>
      <c r="R8" s="242"/>
    </row>
    <row r="9" spans="4:18" x14ac:dyDescent="0.25">
      <c r="E9" s="242"/>
      <c r="F9" s="242"/>
      <c r="G9" s="242"/>
      <c r="H9" s="242"/>
      <c r="I9" s="242"/>
      <c r="J9" s="242"/>
      <c r="K9" s="242"/>
      <c r="L9" s="242"/>
      <c r="M9" s="242"/>
      <c r="N9" s="242"/>
      <c r="O9" s="242"/>
      <c r="P9" s="242"/>
      <c r="Q9" s="242"/>
      <c r="R9" s="242"/>
    </row>
    <row r="10" spans="4:18" x14ac:dyDescent="0.25">
      <c r="E10" s="242"/>
      <c r="F10" s="242"/>
      <c r="G10" s="242"/>
      <c r="H10" s="242"/>
      <c r="I10" s="242"/>
      <c r="J10" s="242"/>
      <c r="K10" s="242"/>
      <c r="L10" s="242"/>
      <c r="M10" s="242"/>
      <c r="N10" s="242"/>
      <c r="O10" s="242"/>
      <c r="P10" s="242"/>
      <c r="Q10" s="242"/>
      <c r="R10" s="242"/>
    </row>
    <row r="11" spans="4:18" x14ac:dyDescent="0.25">
      <c r="E11" s="242"/>
      <c r="F11" s="242"/>
      <c r="G11" s="242"/>
      <c r="H11" s="242"/>
      <c r="I11" s="242"/>
      <c r="J11" s="242"/>
      <c r="K11" s="242"/>
      <c r="L11" s="242"/>
      <c r="M11" s="242"/>
      <c r="N11" s="242"/>
      <c r="O11" s="242"/>
      <c r="P11" s="242"/>
      <c r="Q11" s="242"/>
      <c r="R11" s="242"/>
    </row>
    <row r="12" spans="4:18" x14ac:dyDescent="0.25">
      <c r="E12" s="242"/>
      <c r="F12" s="242"/>
      <c r="G12" s="242"/>
      <c r="H12" s="242"/>
      <c r="I12" s="242"/>
      <c r="J12" s="242"/>
      <c r="K12" s="242"/>
      <c r="L12" s="242"/>
      <c r="M12" s="242"/>
      <c r="N12" s="242"/>
      <c r="O12" s="242"/>
      <c r="P12" s="242"/>
      <c r="Q12" s="242"/>
      <c r="R12" s="242"/>
    </row>
    <row r="13" spans="4:18" x14ac:dyDescent="0.25">
      <c r="E13" s="242"/>
      <c r="F13" s="242"/>
      <c r="G13" s="242"/>
      <c r="H13" s="242"/>
      <c r="I13" s="242"/>
      <c r="J13" s="242"/>
      <c r="K13" s="242"/>
      <c r="L13" s="242"/>
      <c r="M13" s="242"/>
      <c r="N13" s="242"/>
      <c r="O13" s="242"/>
      <c r="P13" s="242"/>
      <c r="Q13" s="242"/>
      <c r="R13" s="242"/>
    </row>
    <row r="14" spans="4:18" x14ac:dyDescent="0.25">
      <c r="E14" s="242"/>
      <c r="F14" s="242"/>
      <c r="G14" s="242"/>
      <c r="H14" s="242"/>
      <c r="I14" s="242"/>
      <c r="J14" s="242"/>
      <c r="K14" s="242"/>
      <c r="L14" s="242"/>
      <c r="M14" s="242"/>
      <c r="N14" s="242"/>
      <c r="O14" s="242"/>
      <c r="P14" s="242"/>
      <c r="Q14" s="242"/>
      <c r="R14" s="242"/>
    </row>
    <row r="15" spans="4:18" x14ac:dyDescent="0.25">
      <c r="E15" s="242"/>
      <c r="F15" s="242"/>
      <c r="G15" s="242"/>
      <c r="H15" s="242"/>
      <c r="I15" s="242"/>
      <c r="J15" s="242"/>
      <c r="K15" s="242"/>
      <c r="L15" s="242"/>
      <c r="M15" s="242"/>
      <c r="N15" s="242"/>
      <c r="O15" s="242"/>
      <c r="P15" s="242"/>
      <c r="Q15" s="242"/>
      <c r="R15" s="242"/>
    </row>
    <row r="16" spans="4:18" x14ac:dyDescent="0.25">
      <c r="E16" s="242"/>
      <c r="F16" s="242"/>
      <c r="G16" s="242"/>
      <c r="H16" s="242"/>
      <c r="I16" s="242"/>
      <c r="J16" s="242"/>
      <c r="K16" s="242"/>
      <c r="L16" s="242"/>
      <c r="M16" s="242"/>
      <c r="N16" s="242"/>
      <c r="O16" s="242"/>
      <c r="P16" s="242"/>
      <c r="Q16" s="242"/>
      <c r="R16" s="242"/>
    </row>
    <row r="17" spans="5:18" x14ac:dyDescent="0.25">
      <c r="E17" s="242"/>
      <c r="F17" s="242"/>
      <c r="G17" s="242"/>
      <c r="H17" s="242"/>
      <c r="I17" s="242"/>
      <c r="J17" s="242"/>
      <c r="K17" s="242"/>
      <c r="L17" s="242"/>
      <c r="M17" s="242"/>
      <c r="N17" s="242"/>
      <c r="O17" s="242"/>
      <c r="P17" s="242"/>
      <c r="Q17" s="242"/>
      <c r="R17" s="242"/>
    </row>
    <row r="18" spans="5:18" x14ac:dyDescent="0.25">
      <c r="E18" s="242"/>
      <c r="F18" s="242"/>
      <c r="G18" s="242"/>
      <c r="H18" s="242"/>
      <c r="I18" s="242"/>
      <c r="J18" s="242"/>
      <c r="K18" s="242"/>
      <c r="L18" s="242"/>
      <c r="M18" s="242"/>
      <c r="N18" s="242"/>
      <c r="O18" s="242"/>
      <c r="P18" s="242"/>
      <c r="Q18" s="242"/>
      <c r="R18" s="242"/>
    </row>
    <row r="19" spans="5:18" x14ac:dyDescent="0.25">
      <c r="E19" s="242"/>
      <c r="F19" s="242"/>
      <c r="G19" s="242"/>
      <c r="H19" s="242"/>
      <c r="I19" s="242"/>
      <c r="J19" s="242"/>
      <c r="K19" s="242"/>
      <c r="L19" s="242"/>
      <c r="M19" s="242"/>
      <c r="N19" s="242"/>
      <c r="O19" s="242"/>
      <c r="P19" s="242"/>
      <c r="Q19" s="242"/>
      <c r="R19" s="242"/>
    </row>
    <row r="20" spans="5:18" x14ac:dyDescent="0.25">
      <c r="E20" s="242"/>
      <c r="F20" s="242"/>
      <c r="G20" s="242"/>
      <c r="H20" s="242"/>
      <c r="I20" s="242"/>
      <c r="J20" s="242"/>
      <c r="K20" s="242"/>
      <c r="L20" s="242"/>
      <c r="M20" s="242"/>
      <c r="N20" s="242"/>
      <c r="O20" s="242"/>
      <c r="P20" s="242"/>
      <c r="Q20" s="242"/>
      <c r="R20" s="242"/>
    </row>
    <row r="21" spans="5:18" x14ac:dyDescent="0.25">
      <c r="E21" s="242"/>
      <c r="F21" s="242"/>
      <c r="G21" s="242"/>
      <c r="H21" s="242"/>
      <c r="I21" s="242"/>
      <c r="J21" s="242"/>
      <c r="K21" s="242"/>
      <c r="L21" s="242"/>
      <c r="M21" s="242"/>
      <c r="N21" s="242"/>
      <c r="O21" s="242"/>
      <c r="P21" s="242"/>
      <c r="Q21" s="242"/>
      <c r="R21" s="242"/>
    </row>
    <row r="22" spans="5:18" x14ac:dyDescent="0.25">
      <c r="F22" s="242"/>
      <c r="G22" s="242"/>
      <c r="H22" s="242"/>
      <c r="I22" s="242"/>
      <c r="J22" s="242"/>
      <c r="K22" s="242"/>
      <c r="L22" s="242"/>
      <c r="N22" s="242"/>
      <c r="O22" s="242"/>
      <c r="P22" s="242"/>
      <c r="Q22" s="242"/>
      <c r="R22" s="242"/>
    </row>
    <row r="23" spans="5:18" x14ac:dyDescent="0.25">
      <c r="E23" s="242"/>
      <c r="F23" s="242"/>
      <c r="G23" s="242"/>
      <c r="H23" s="242"/>
      <c r="I23" s="242"/>
      <c r="J23" s="242"/>
      <c r="K23" s="242"/>
      <c r="L23" s="242"/>
      <c r="M23" s="242"/>
      <c r="N23" s="242"/>
      <c r="O23" s="242"/>
      <c r="P23" s="242"/>
      <c r="Q23" s="242"/>
      <c r="R23" s="242"/>
    </row>
    <row r="24" spans="5:18" ht="15" customHeight="1" x14ac:dyDescent="0.25">
      <c r="E24" s="242"/>
      <c r="F24" s="242"/>
      <c r="G24" s="242"/>
      <c r="H24" s="242"/>
      <c r="I24" s="242"/>
      <c r="J24" s="242"/>
      <c r="K24" s="242"/>
      <c r="L24" s="242"/>
      <c r="M24" s="242"/>
      <c r="N24" s="242"/>
      <c r="O24" s="242"/>
      <c r="P24" s="242"/>
      <c r="Q24" s="242"/>
      <c r="R24" s="242"/>
    </row>
    <row r="25" spans="5:18" x14ac:dyDescent="0.25">
      <c r="E25" s="242"/>
      <c r="F25" s="242"/>
      <c r="G25" s="242"/>
      <c r="H25" s="242"/>
      <c r="I25" s="242"/>
      <c r="J25" s="242"/>
      <c r="K25" s="242"/>
      <c r="L25" s="242"/>
      <c r="M25" s="242"/>
      <c r="N25" s="242"/>
      <c r="O25" s="242"/>
      <c r="P25" s="242"/>
      <c r="Q25" s="242"/>
      <c r="R25" s="242"/>
    </row>
    <row r="26" spans="5:18" x14ac:dyDescent="0.25">
      <c r="E26" s="242"/>
      <c r="F26" s="242"/>
      <c r="G26" s="242"/>
      <c r="H26" s="242"/>
      <c r="I26" s="242"/>
      <c r="J26" s="242"/>
      <c r="K26" s="242"/>
      <c r="L26" s="242"/>
      <c r="M26" s="242"/>
      <c r="N26" s="242"/>
      <c r="O26" s="242"/>
      <c r="P26" s="242"/>
      <c r="Q26" s="242"/>
      <c r="R26" s="242"/>
    </row>
    <row r="27" spans="5:18" x14ac:dyDescent="0.25">
      <c r="E27" s="242"/>
      <c r="F27" s="242"/>
      <c r="G27" s="242"/>
      <c r="H27" s="242"/>
      <c r="I27" s="242"/>
      <c r="J27" s="242"/>
      <c r="K27" s="242"/>
      <c r="L27" s="242"/>
      <c r="M27" s="242"/>
      <c r="N27" s="242"/>
      <c r="O27" s="242"/>
      <c r="P27" s="242"/>
      <c r="Q27" s="242"/>
      <c r="R27" s="242"/>
    </row>
    <row r="28" spans="5:18" x14ac:dyDescent="0.25">
      <c r="E28" s="242"/>
      <c r="F28" s="242"/>
      <c r="G28" s="242"/>
      <c r="H28" s="242"/>
      <c r="I28" s="242"/>
      <c r="J28" s="242"/>
      <c r="K28" s="242"/>
      <c r="L28" s="242"/>
      <c r="M28" s="242"/>
      <c r="N28" s="242"/>
      <c r="O28" s="242"/>
      <c r="P28" s="242"/>
      <c r="Q28" s="242"/>
      <c r="R28" s="242"/>
    </row>
    <row r="29" spans="5:18" x14ac:dyDescent="0.25">
      <c r="E29" s="242"/>
      <c r="F29" s="242"/>
      <c r="G29" s="242"/>
      <c r="H29" s="242"/>
      <c r="I29" s="242"/>
      <c r="J29" s="242"/>
      <c r="K29" s="242"/>
      <c r="L29" s="242"/>
      <c r="M29" s="242"/>
      <c r="N29" s="242"/>
      <c r="O29" s="242"/>
      <c r="P29" s="242"/>
      <c r="Q29" s="242"/>
      <c r="R29" s="242"/>
    </row>
    <row r="30" spans="5:18" x14ac:dyDescent="0.25">
      <c r="E30" s="242"/>
      <c r="F30" s="242"/>
      <c r="G30" s="242"/>
      <c r="H30" s="242"/>
      <c r="I30" s="242"/>
      <c r="J30" s="242"/>
      <c r="K30" s="242"/>
      <c r="L30" s="242"/>
      <c r="M30" s="242"/>
      <c r="N30" s="242"/>
      <c r="O30" s="242"/>
      <c r="P30" s="242"/>
      <c r="Q30" s="242"/>
      <c r="R30" s="242"/>
    </row>
    <row r="31" spans="5:18" x14ac:dyDescent="0.25">
      <c r="E31" s="242"/>
      <c r="F31" s="242"/>
      <c r="G31" s="242"/>
      <c r="H31" s="242"/>
      <c r="I31" s="242"/>
      <c r="J31" s="242"/>
      <c r="K31" s="242"/>
      <c r="L31" s="242"/>
      <c r="M31" s="242"/>
      <c r="N31" s="242"/>
      <c r="O31" s="242"/>
      <c r="P31" s="242"/>
      <c r="Q31" s="242"/>
      <c r="R31" s="242"/>
    </row>
    <row r="32" spans="5:18" x14ac:dyDescent="0.25">
      <c r="E32" s="242"/>
      <c r="F32" s="242"/>
      <c r="G32" s="242"/>
      <c r="H32" s="242"/>
      <c r="I32" s="242"/>
      <c r="J32" s="242"/>
      <c r="K32" s="242"/>
      <c r="L32" s="242"/>
      <c r="M32" s="242"/>
      <c r="N32" s="242"/>
      <c r="O32" s="242"/>
      <c r="P32" s="242"/>
      <c r="Q32" s="242"/>
      <c r="R32" s="242"/>
    </row>
    <row r="33" spans="5:22" x14ac:dyDescent="0.25">
      <c r="E33" s="242"/>
      <c r="F33" s="242"/>
      <c r="G33" s="242"/>
      <c r="H33" s="242"/>
      <c r="I33" s="242"/>
      <c r="J33" s="242"/>
      <c r="K33" s="242"/>
      <c r="L33" s="242"/>
      <c r="M33" s="242"/>
      <c r="N33" s="242"/>
      <c r="O33" s="242"/>
      <c r="P33" s="242"/>
      <c r="Q33" s="242"/>
      <c r="R33" s="242"/>
    </row>
    <row r="34" spans="5:22" x14ac:dyDescent="0.25">
      <c r="E34" s="242"/>
      <c r="F34" s="242"/>
      <c r="G34" s="242"/>
      <c r="H34" s="242"/>
      <c r="I34" s="242"/>
      <c r="J34" s="242"/>
      <c r="K34" s="242"/>
      <c r="L34" s="242"/>
      <c r="M34" s="242"/>
      <c r="N34" s="242"/>
      <c r="O34" s="242"/>
      <c r="P34" s="242"/>
      <c r="Q34" s="242"/>
      <c r="R34" s="242"/>
    </row>
    <row r="35" spans="5:22" x14ac:dyDescent="0.25">
      <c r="E35" s="242"/>
      <c r="F35" s="242"/>
      <c r="G35" s="242"/>
      <c r="H35" s="242"/>
      <c r="I35" s="242"/>
      <c r="J35" s="242"/>
      <c r="K35" s="242"/>
      <c r="L35" s="242"/>
      <c r="M35" s="242"/>
      <c r="N35" s="242"/>
      <c r="O35" s="242"/>
      <c r="P35" s="242"/>
      <c r="Q35" s="242"/>
      <c r="R35" s="242"/>
    </row>
    <row r="36" spans="5:22" x14ac:dyDescent="0.25">
      <c r="E36" s="242"/>
      <c r="F36" s="242"/>
      <c r="G36" s="242"/>
      <c r="H36" s="242"/>
      <c r="I36" s="242"/>
      <c r="J36" s="242"/>
      <c r="K36" s="242"/>
      <c r="L36" s="242"/>
      <c r="M36" s="242"/>
      <c r="N36" s="242"/>
      <c r="O36" s="242"/>
      <c r="P36" s="242"/>
      <c r="Q36" s="242"/>
      <c r="R36" s="242"/>
    </row>
    <row r="37" spans="5:22" x14ac:dyDescent="0.25">
      <c r="E37" s="242"/>
      <c r="F37" s="242"/>
      <c r="G37" s="242"/>
      <c r="H37" s="242"/>
      <c r="I37" s="242"/>
      <c r="J37" s="242"/>
      <c r="K37" s="242"/>
      <c r="L37" s="242"/>
      <c r="M37" s="242"/>
      <c r="N37" s="242"/>
      <c r="O37" s="242"/>
      <c r="P37" s="242"/>
      <c r="Q37" s="242"/>
      <c r="R37" s="242"/>
    </row>
    <row r="38" spans="5:22" x14ac:dyDescent="0.25">
      <c r="E38" s="242"/>
      <c r="F38" s="242"/>
      <c r="G38" s="242"/>
      <c r="H38" s="242"/>
      <c r="I38" s="242"/>
      <c r="J38" s="242"/>
      <c r="K38" s="242"/>
      <c r="L38" s="242"/>
      <c r="M38" s="242"/>
      <c r="N38" s="242"/>
      <c r="O38" s="242"/>
      <c r="P38" s="242"/>
      <c r="Q38" s="242"/>
      <c r="R38" s="242"/>
    </row>
    <row r="39" spans="5:22" x14ac:dyDescent="0.25">
      <c r="E39" s="242"/>
      <c r="F39" s="242"/>
      <c r="G39" s="242"/>
      <c r="H39" s="242"/>
      <c r="I39" s="242"/>
      <c r="J39" s="242"/>
      <c r="K39" s="242"/>
      <c r="L39" s="242"/>
      <c r="M39" s="242"/>
      <c r="N39" s="242"/>
      <c r="O39" s="242"/>
      <c r="P39" s="242"/>
      <c r="Q39" s="242"/>
    </row>
    <row r="40" spans="5:22" x14ac:dyDescent="0.25">
      <c r="E40" s="242"/>
      <c r="F40" s="242"/>
      <c r="G40" s="242"/>
      <c r="H40" s="242"/>
      <c r="I40" s="242"/>
      <c r="J40" s="242"/>
      <c r="K40" s="242"/>
      <c r="L40" s="242"/>
      <c r="M40" s="242"/>
      <c r="N40" s="242"/>
      <c r="O40" s="242"/>
      <c r="P40" s="242"/>
      <c r="Q40" s="242"/>
    </row>
    <row r="44" spans="5:22" ht="15" customHeight="1" x14ac:dyDescent="0.25">
      <c r="E44" s="244"/>
      <c r="F44" s="242"/>
      <c r="G44" s="242"/>
      <c r="H44" s="242"/>
      <c r="I44" s="242"/>
      <c r="J44" s="242"/>
      <c r="K44" s="242"/>
      <c r="L44" s="242"/>
      <c r="M44" s="242"/>
      <c r="N44" s="244"/>
      <c r="O44" s="242"/>
      <c r="P44" s="242"/>
      <c r="Q44" s="242"/>
    </row>
    <row r="45" spans="5:22" x14ac:dyDescent="0.25">
      <c r="E45" s="243"/>
      <c r="F45" s="242"/>
      <c r="G45" s="242"/>
      <c r="H45" s="242"/>
      <c r="I45" s="242"/>
      <c r="J45" s="242"/>
      <c r="K45" s="242"/>
      <c r="L45" s="242"/>
      <c r="M45" s="242"/>
      <c r="N45" s="243"/>
      <c r="O45" s="242"/>
      <c r="P45" s="242"/>
      <c r="Q45" s="242"/>
    </row>
    <row r="46" spans="5:22" ht="15" customHeight="1" x14ac:dyDescent="0.25">
      <c r="E46" s="242"/>
      <c r="F46" s="242"/>
      <c r="G46" s="242"/>
      <c r="H46" s="242"/>
      <c r="I46" s="242"/>
      <c r="J46" s="242"/>
      <c r="K46" s="242"/>
      <c r="L46" s="242"/>
      <c r="M46" s="242"/>
      <c r="N46" s="242"/>
      <c r="O46" s="242"/>
      <c r="P46" s="242"/>
      <c r="Q46" s="242"/>
    </row>
    <row r="47" spans="5:22" x14ac:dyDescent="0.25">
      <c r="E47" s="242"/>
      <c r="F47" s="242"/>
      <c r="G47" s="242"/>
      <c r="H47" s="242"/>
      <c r="I47" s="242"/>
      <c r="J47" s="242"/>
      <c r="K47" s="242"/>
      <c r="L47" s="242"/>
      <c r="M47" s="242"/>
      <c r="N47" s="242"/>
      <c r="O47" s="242"/>
      <c r="P47" s="242"/>
      <c r="Q47" s="242"/>
      <c r="R47" s="242"/>
      <c r="S47" s="242"/>
      <c r="T47" s="242"/>
      <c r="U47" s="242"/>
      <c r="V47" s="242"/>
    </row>
    <row r="48" spans="5:22" x14ac:dyDescent="0.25">
      <c r="E48" s="242"/>
      <c r="F48" s="242"/>
      <c r="G48" s="242"/>
      <c r="H48" s="242"/>
      <c r="I48" s="242"/>
      <c r="J48" s="242"/>
      <c r="K48" s="242"/>
      <c r="L48" s="242"/>
      <c r="M48" s="242"/>
      <c r="N48" s="242"/>
      <c r="O48" s="242"/>
      <c r="P48" s="242"/>
      <c r="Q48" s="242"/>
      <c r="R48" s="242"/>
      <c r="S48" s="242"/>
      <c r="T48" s="242"/>
      <c r="U48" s="242"/>
      <c r="V48" s="242"/>
    </row>
    <row r="49" spans="5:22" ht="71.25" customHeight="1" x14ac:dyDescent="0.25">
      <c r="E49" s="242"/>
      <c r="F49" s="242"/>
      <c r="G49" s="242"/>
      <c r="H49" s="242"/>
      <c r="I49" s="242"/>
      <c r="J49" s="242"/>
      <c r="K49" s="242"/>
      <c r="L49" s="242"/>
      <c r="M49" s="242"/>
      <c r="N49" s="242"/>
      <c r="O49" s="242"/>
      <c r="P49" s="242"/>
      <c r="Q49" s="242"/>
      <c r="R49" s="242"/>
      <c r="S49" s="242"/>
      <c r="T49" s="242"/>
      <c r="U49" s="241"/>
      <c r="V49" s="241"/>
    </row>
    <row r="50" spans="5:22" x14ac:dyDescent="0.25">
      <c r="E50" s="242"/>
      <c r="F50" s="242"/>
      <c r="G50" s="242"/>
      <c r="H50" s="242"/>
      <c r="I50" s="242"/>
      <c r="J50" s="242"/>
      <c r="K50" s="242"/>
      <c r="L50" s="242"/>
      <c r="M50" s="242"/>
      <c r="N50" s="242"/>
      <c r="O50" s="242"/>
      <c r="P50" s="242"/>
      <c r="Q50" s="242"/>
      <c r="R50" s="242"/>
      <c r="S50" s="242"/>
      <c r="T50" s="242"/>
      <c r="U50" s="241"/>
      <c r="V50" s="241"/>
    </row>
    <row r="51" spans="5:22" x14ac:dyDescent="0.25">
      <c r="E51" s="242"/>
      <c r="F51" s="242"/>
      <c r="G51" s="242"/>
      <c r="H51" s="242"/>
      <c r="I51" s="242"/>
      <c r="J51" s="242"/>
      <c r="K51" s="242"/>
      <c r="L51" s="242"/>
      <c r="M51" s="242"/>
      <c r="N51" s="242"/>
      <c r="O51" s="242"/>
      <c r="P51" s="242"/>
      <c r="Q51" s="242"/>
      <c r="R51" s="242"/>
      <c r="S51" s="242"/>
      <c r="T51" s="242"/>
      <c r="U51" s="241"/>
      <c r="V51" s="241"/>
    </row>
    <row r="52" spans="5:22" x14ac:dyDescent="0.25">
      <c r="E52" s="242"/>
      <c r="F52" s="242"/>
      <c r="G52" s="242"/>
      <c r="H52" s="242"/>
      <c r="I52" s="242"/>
      <c r="J52" s="242"/>
      <c r="K52" s="242"/>
      <c r="L52" s="242"/>
      <c r="M52" s="242"/>
      <c r="N52" s="242"/>
      <c r="O52" s="242"/>
      <c r="P52" s="242"/>
      <c r="Q52" s="242"/>
      <c r="R52" s="242"/>
      <c r="S52" s="242"/>
      <c r="T52" s="242"/>
      <c r="U52" s="241"/>
      <c r="V52" s="241"/>
    </row>
    <row r="53" spans="5:22" x14ac:dyDescent="0.25">
      <c r="E53" s="242"/>
      <c r="F53" s="242"/>
      <c r="G53" s="242"/>
      <c r="H53" s="242"/>
      <c r="I53" s="242"/>
      <c r="J53" s="242"/>
      <c r="K53" s="242"/>
      <c r="L53" s="242"/>
      <c r="M53" s="242"/>
      <c r="N53" s="242"/>
      <c r="O53" s="242"/>
      <c r="P53" s="242"/>
      <c r="Q53" s="242"/>
      <c r="R53" s="242"/>
      <c r="S53" s="242"/>
      <c r="T53" s="242"/>
      <c r="U53" s="241"/>
      <c r="V53" s="241"/>
    </row>
    <row r="54" spans="5:22" x14ac:dyDescent="0.25">
      <c r="E54" s="242"/>
      <c r="F54" s="242"/>
      <c r="G54" s="242"/>
      <c r="H54" s="242"/>
      <c r="I54" s="242"/>
      <c r="J54" s="242"/>
      <c r="K54" s="242"/>
      <c r="L54" s="242"/>
      <c r="M54" s="242"/>
      <c r="N54" s="242"/>
      <c r="O54" s="242"/>
      <c r="P54" s="242"/>
      <c r="Q54" s="242"/>
      <c r="R54" s="242"/>
      <c r="S54" s="242"/>
      <c r="T54" s="242"/>
      <c r="U54" s="241"/>
      <c r="V54" s="241"/>
    </row>
    <row r="55" spans="5:22" x14ac:dyDescent="0.25">
      <c r="E55" s="242"/>
      <c r="F55" s="242"/>
      <c r="G55" s="242"/>
      <c r="H55" s="242"/>
      <c r="I55" s="242"/>
      <c r="J55" s="242"/>
      <c r="K55" s="242"/>
      <c r="L55" s="242"/>
      <c r="M55" s="242"/>
      <c r="N55" s="242"/>
      <c r="O55" s="242"/>
      <c r="P55" s="242"/>
      <c r="Q55" s="242"/>
      <c r="R55" s="242"/>
      <c r="S55" s="242"/>
      <c r="T55" s="242"/>
      <c r="U55" s="241"/>
      <c r="V55" s="241"/>
    </row>
    <row r="56" spans="5:22" x14ac:dyDescent="0.25">
      <c r="E56" s="242"/>
      <c r="F56" s="242"/>
      <c r="G56" s="242"/>
      <c r="H56" s="242"/>
      <c r="I56" s="242"/>
      <c r="J56" s="242"/>
      <c r="K56" s="242"/>
      <c r="L56" s="242"/>
      <c r="M56" s="242"/>
      <c r="N56" s="242"/>
      <c r="O56" s="242"/>
      <c r="P56" s="242"/>
      <c r="Q56" s="242"/>
      <c r="R56" s="242"/>
      <c r="S56" s="242"/>
      <c r="T56" s="242"/>
      <c r="U56" s="241"/>
      <c r="V56" s="241"/>
    </row>
    <row r="57" spans="5:22" x14ac:dyDescent="0.25">
      <c r="E57" s="242"/>
      <c r="F57" s="242"/>
      <c r="G57" s="242"/>
      <c r="H57" s="242"/>
      <c r="I57" s="242"/>
      <c r="J57" s="242"/>
      <c r="K57" s="242"/>
      <c r="L57" s="242"/>
      <c r="M57" s="242"/>
      <c r="N57" s="242"/>
      <c r="O57" s="242"/>
      <c r="P57" s="242"/>
      <c r="Q57" s="242"/>
      <c r="R57" s="242"/>
      <c r="S57" s="242"/>
      <c r="T57" s="242"/>
      <c r="U57" s="241"/>
      <c r="V57" s="241"/>
    </row>
    <row r="58" spans="5:22" x14ac:dyDescent="0.25">
      <c r="E58" s="242"/>
      <c r="F58" s="242"/>
      <c r="G58" s="242"/>
      <c r="H58" s="242"/>
      <c r="I58" s="242"/>
      <c r="J58" s="242"/>
      <c r="K58" s="242"/>
      <c r="L58" s="242"/>
      <c r="M58" s="242"/>
      <c r="N58" s="242"/>
      <c r="O58" s="242"/>
      <c r="P58" s="242"/>
      <c r="Q58" s="242"/>
      <c r="R58" s="242"/>
      <c r="S58" s="242"/>
      <c r="T58" s="242"/>
      <c r="U58" s="241"/>
      <c r="V58" s="241"/>
    </row>
    <row r="59" spans="5:22" x14ac:dyDescent="0.25">
      <c r="E59" s="242"/>
      <c r="F59" s="242"/>
      <c r="G59" s="242"/>
      <c r="H59" s="242"/>
      <c r="I59" s="242"/>
      <c r="J59" s="242"/>
      <c r="K59" s="242"/>
      <c r="L59" s="242"/>
      <c r="M59" s="242"/>
      <c r="N59" s="242"/>
      <c r="O59" s="242"/>
      <c r="P59" s="242"/>
      <c r="Q59" s="242"/>
      <c r="R59" s="242"/>
      <c r="S59" s="242"/>
      <c r="T59" s="242"/>
      <c r="U59" s="241"/>
      <c r="V59" s="241"/>
    </row>
    <row r="60" spans="5:22" x14ac:dyDescent="0.25">
      <c r="E60" s="242"/>
      <c r="F60" s="242"/>
      <c r="G60" s="242"/>
      <c r="H60" s="242"/>
      <c r="I60" s="242"/>
      <c r="J60" s="242"/>
      <c r="K60" s="242"/>
      <c r="L60" s="242"/>
      <c r="M60" s="242"/>
      <c r="N60" s="242"/>
      <c r="O60" s="242"/>
      <c r="P60" s="242"/>
      <c r="Q60" s="242"/>
      <c r="R60" s="242"/>
      <c r="S60" s="242"/>
      <c r="T60" s="242"/>
      <c r="U60" s="241"/>
      <c r="V60" s="241"/>
    </row>
    <row r="61" spans="5:22" x14ac:dyDescent="0.25">
      <c r="E61"/>
      <c r="F61" s="241"/>
      <c r="G61" s="241"/>
      <c r="H61" s="241"/>
      <c r="I61" s="241"/>
      <c r="J61" s="241"/>
      <c r="K61" s="241"/>
      <c r="L61" s="241"/>
      <c r="M61" s="241"/>
      <c r="N61" s="241"/>
      <c r="O61" s="241"/>
      <c r="P61" s="241"/>
      <c r="Q61" s="241"/>
      <c r="R61" s="241"/>
      <c r="S61" s="241"/>
      <c r="T61" s="241"/>
      <c r="U61" s="241"/>
      <c r="V61" s="241"/>
    </row>
    <row r="62" spans="5:22" x14ac:dyDescent="0.25">
      <c r="E62" s="241"/>
      <c r="F62" s="241"/>
      <c r="G62" s="241"/>
      <c r="H62" s="241"/>
      <c r="I62" s="241"/>
      <c r="J62" s="241"/>
      <c r="K62" s="241"/>
      <c r="L62" s="241"/>
      <c r="M62" s="241"/>
      <c r="N62" s="241"/>
      <c r="O62" s="241"/>
      <c r="P62" s="241"/>
      <c r="Q62" s="241"/>
      <c r="R62" s="241"/>
      <c r="S62" s="241"/>
      <c r="T62" s="241"/>
      <c r="U62" s="241"/>
      <c r="V62" s="241"/>
    </row>
    <row r="63" spans="5:22" x14ac:dyDescent="0.25">
      <c r="E63" s="241"/>
      <c r="F63" s="241"/>
      <c r="G63" s="241"/>
      <c r="H63" s="241"/>
      <c r="I63" s="241"/>
      <c r="J63" s="241"/>
      <c r="K63" s="241"/>
      <c r="L63" s="241"/>
      <c r="M63" s="241"/>
      <c r="N63" s="241"/>
      <c r="O63" s="241"/>
      <c r="P63" s="241"/>
      <c r="Q63" s="241"/>
      <c r="R63" s="241"/>
      <c r="S63" s="241"/>
      <c r="T63" s="241"/>
      <c r="U63" s="241"/>
      <c r="V63" s="241"/>
    </row>
    <row r="64" spans="5:22" x14ac:dyDescent="0.25">
      <c r="E64" s="241"/>
      <c r="F64" s="241"/>
      <c r="G64" s="241"/>
      <c r="H64" s="241"/>
      <c r="I64" s="241"/>
      <c r="J64" s="241"/>
      <c r="K64" s="241"/>
      <c r="L64" s="241"/>
      <c r="M64" s="241"/>
      <c r="N64" s="241"/>
      <c r="O64" s="241"/>
      <c r="P64" s="241"/>
      <c r="Q64" s="241"/>
      <c r="R64" s="241"/>
      <c r="S64" s="241"/>
      <c r="T64" s="241"/>
      <c r="U64" s="241"/>
      <c r="V64" s="241"/>
    </row>
    <row r="65" spans="5:22" x14ac:dyDescent="0.25">
      <c r="E65" s="241"/>
      <c r="F65" s="241"/>
      <c r="G65" s="241"/>
      <c r="H65" s="241"/>
      <c r="I65" s="241"/>
      <c r="J65" s="241"/>
      <c r="K65" s="241"/>
      <c r="L65" s="241"/>
      <c r="M65" s="241"/>
      <c r="N65" s="241"/>
      <c r="O65" s="241"/>
      <c r="P65" s="241"/>
      <c r="Q65" s="241"/>
      <c r="R65" s="241"/>
      <c r="S65" s="241"/>
      <c r="T65" s="241"/>
      <c r="U65" s="241"/>
      <c r="V65" s="241"/>
    </row>
    <row r="66" spans="5:22" x14ac:dyDescent="0.25">
      <c r="E66" s="241"/>
      <c r="F66" s="241"/>
      <c r="G66" s="241"/>
      <c r="H66" s="241"/>
      <c r="I66" s="241"/>
      <c r="J66" s="241"/>
      <c r="K66" s="241"/>
      <c r="L66" s="241"/>
      <c r="M66" s="241"/>
      <c r="N66" s="241"/>
      <c r="O66" s="241"/>
      <c r="P66" s="241"/>
      <c r="Q66" s="241"/>
      <c r="R66" s="241"/>
      <c r="S66" s="241"/>
      <c r="T66" s="241"/>
      <c r="U66" s="241"/>
      <c r="V66" s="241"/>
    </row>
    <row r="67" spans="5:22" x14ac:dyDescent="0.25">
      <c r="E67" s="241"/>
      <c r="F67" s="241"/>
      <c r="G67" s="241"/>
      <c r="H67" s="241"/>
      <c r="I67" s="241"/>
      <c r="J67" s="241"/>
      <c r="K67" s="241"/>
      <c r="L67" s="241"/>
      <c r="M67" s="241"/>
      <c r="N67" s="241"/>
      <c r="O67" s="241"/>
      <c r="P67" s="241"/>
      <c r="Q67" s="241"/>
      <c r="R67" s="241"/>
      <c r="S67" s="241"/>
      <c r="T67" s="241"/>
      <c r="U67" s="241"/>
      <c r="V67" s="241"/>
    </row>
    <row r="68" spans="5:22" x14ac:dyDescent="0.25">
      <c r="E68" s="241"/>
      <c r="F68" s="241"/>
      <c r="G68" s="241"/>
      <c r="H68" s="241"/>
      <c r="I68" s="241"/>
      <c r="J68" s="241"/>
      <c r="K68" s="241"/>
      <c r="L68" s="241"/>
      <c r="M68" s="241"/>
      <c r="N68" s="241"/>
      <c r="O68" s="241"/>
      <c r="P68" s="241"/>
      <c r="Q68" s="241"/>
      <c r="R68" s="241"/>
      <c r="S68" s="241"/>
      <c r="T68" s="241"/>
      <c r="U68" s="241"/>
      <c r="V68" s="241"/>
    </row>
    <row r="69" spans="5:22" x14ac:dyDescent="0.25">
      <c r="E69" s="241"/>
      <c r="F69" s="241"/>
      <c r="G69" s="241"/>
      <c r="H69" s="241"/>
      <c r="I69" s="241"/>
      <c r="J69" s="241"/>
      <c r="K69" s="241"/>
      <c r="L69" s="241"/>
      <c r="M69" s="241"/>
      <c r="N69" s="241"/>
      <c r="O69" s="241"/>
      <c r="P69" s="241"/>
      <c r="Q69" s="241"/>
      <c r="R69" s="241"/>
      <c r="S69" s="241"/>
      <c r="T69" s="241"/>
      <c r="U69" s="241"/>
      <c r="V69" s="241"/>
    </row>
    <row r="70" spans="5:22" x14ac:dyDescent="0.25">
      <c r="E70" s="241"/>
      <c r="F70" s="241"/>
      <c r="G70" s="241"/>
      <c r="H70" s="241"/>
      <c r="I70" s="241"/>
      <c r="J70" s="241"/>
      <c r="K70" s="241"/>
      <c r="L70" s="241"/>
      <c r="M70" s="241"/>
      <c r="N70" s="241"/>
      <c r="O70" s="241"/>
      <c r="P70" s="241"/>
      <c r="Q70" s="241"/>
      <c r="R70" s="241"/>
      <c r="S70" s="241"/>
      <c r="T70" s="241"/>
      <c r="U70" s="241"/>
      <c r="V70" s="241"/>
    </row>
    <row r="71" spans="5:22" x14ac:dyDescent="0.25">
      <c r="E71" s="241"/>
      <c r="F71" s="241"/>
      <c r="G71" s="241"/>
      <c r="H71" s="241"/>
      <c r="I71" s="241"/>
      <c r="J71" s="241"/>
      <c r="K71" s="241"/>
      <c r="L71" s="241"/>
      <c r="M71" s="241"/>
      <c r="N71" s="241"/>
      <c r="O71" s="241"/>
      <c r="P71" s="241"/>
      <c r="Q71" s="241"/>
      <c r="R71" s="241"/>
      <c r="S71" s="241"/>
      <c r="T71" s="241"/>
      <c r="U71" s="241"/>
      <c r="V71" s="241"/>
    </row>
    <row r="72" spans="5:22" x14ac:dyDescent="0.25">
      <c r="E72" s="241"/>
      <c r="F72" s="241"/>
      <c r="G72" s="241"/>
      <c r="H72" s="241"/>
      <c r="I72" s="241"/>
      <c r="J72" s="241"/>
      <c r="K72" s="241"/>
      <c r="L72" s="241"/>
      <c r="M72" s="241"/>
      <c r="N72" s="241"/>
      <c r="O72" s="241"/>
      <c r="P72" s="241"/>
      <c r="Q72" s="241"/>
      <c r="R72" s="241"/>
      <c r="S72" s="241"/>
      <c r="T72" s="241"/>
      <c r="U72" s="241"/>
      <c r="V72" s="241"/>
    </row>
    <row r="73" spans="5:22" x14ac:dyDescent="0.25">
      <c r="E73" s="241"/>
      <c r="F73" s="241"/>
      <c r="G73" s="241"/>
      <c r="H73" s="241"/>
      <c r="I73" s="241"/>
      <c r="J73" s="241"/>
      <c r="K73" s="241"/>
      <c r="L73" s="241"/>
      <c r="M73" s="241"/>
      <c r="N73" s="241"/>
      <c r="O73" s="241"/>
      <c r="P73" s="241"/>
      <c r="Q73" s="241"/>
      <c r="R73" s="241"/>
      <c r="S73" s="241"/>
      <c r="T73" s="241"/>
      <c r="U73" s="241"/>
      <c r="V73" s="241"/>
    </row>
    <row r="74" spans="5:22" x14ac:dyDescent="0.25">
      <c r="E74" s="241"/>
      <c r="F74" s="241"/>
      <c r="G74" s="241"/>
      <c r="H74" s="241"/>
      <c r="I74" s="241"/>
      <c r="J74" s="241"/>
      <c r="K74" s="241"/>
      <c r="L74" s="241"/>
      <c r="M74" s="241"/>
      <c r="N74" s="241"/>
      <c r="O74" s="241"/>
      <c r="P74" s="241"/>
      <c r="Q74" s="241"/>
      <c r="R74" s="241"/>
      <c r="S74" s="241"/>
      <c r="T74" s="241"/>
      <c r="U74" s="241"/>
      <c r="V74" s="241"/>
    </row>
    <row r="75" spans="5:22" x14ac:dyDescent="0.25">
      <c r="E75" s="241"/>
      <c r="F75" s="241"/>
      <c r="G75" s="241"/>
      <c r="H75" s="241"/>
      <c r="I75" s="241"/>
      <c r="J75" s="241"/>
      <c r="K75" s="241"/>
      <c r="L75" s="241"/>
      <c r="M75" s="241"/>
      <c r="N75" s="241"/>
      <c r="O75" s="241"/>
      <c r="P75" s="241"/>
      <c r="Q75" s="241"/>
      <c r="R75" s="241"/>
      <c r="S75" s="241"/>
      <c r="T75" s="241"/>
      <c r="U75" s="241"/>
      <c r="V75" s="241"/>
    </row>
    <row r="76" spans="5:22" x14ac:dyDescent="0.25">
      <c r="E76" s="241"/>
      <c r="F76" s="241"/>
      <c r="G76" s="241"/>
      <c r="H76" s="241"/>
      <c r="I76" s="241"/>
      <c r="J76" s="241"/>
      <c r="K76" s="241"/>
      <c r="L76" s="241"/>
      <c r="M76" s="241"/>
      <c r="N76" s="241"/>
      <c r="O76" s="241"/>
      <c r="P76" s="241"/>
      <c r="Q76" s="241"/>
      <c r="R76" s="241"/>
      <c r="S76" s="241"/>
      <c r="T76" s="241"/>
      <c r="U76" s="241"/>
      <c r="V76" s="241"/>
    </row>
    <row r="77" spans="5:22" x14ac:dyDescent="0.25">
      <c r="E77" s="241"/>
      <c r="F77" s="241"/>
      <c r="G77" s="241"/>
      <c r="H77" s="241"/>
      <c r="I77" s="241"/>
      <c r="J77" s="241"/>
      <c r="K77" s="241"/>
      <c r="L77" s="241"/>
      <c r="M77" s="241"/>
      <c r="N77" s="241"/>
      <c r="O77" s="241"/>
      <c r="P77" s="241"/>
      <c r="Q77" s="241"/>
      <c r="R77" s="241"/>
      <c r="S77" s="241"/>
      <c r="T77" s="241"/>
      <c r="U77" s="241"/>
      <c r="V77" s="241"/>
    </row>
    <row r="78" spans="5:22" x14ac:dyDescent="0.25">
      <c r="E78" s="241"/>
      <c r="F78" s="241"/>
      <c r="G78" s="241"/>
      <c r="H78" s="241"/>
      <c r="I78" s="241"/>
      <c r="J78" s="241"/>
      <c r="K78" s="241"/>
      <c r="L78" s="241"/>
      <c r="M78" s="241"/>
      <c r="N78" s="241"/>
      <c r="O78" s="241"/>
      <c r="P78" s="241"/>
      <c r="Q78" s="241"/>
      <c r="R78" s="241"/>
      <c r="S78" s="241"/>
      <c r="T78" s="241"/>
      <c r="U78" s="241"/>
      <c r="V78" s="241"/>
    </row>
    <row r="79" spans="5:22" x14ac:dyDescent="0.25">
      <c r="E79" s="241"/>
      <c r="F79" s="241"/>
      <c r="G79" s="241"/>
      <c r="H79" s="241"/>
      <c r="I79" s="241"/>
      <c r="J79" s="241"/>
      <c r="K79" s="241"/>
      <c r="L79" s="241"/>
      <c r="M79" s="241"/>
      <c r="N79" s="241"/>
      <c r="O79" s="241"/>
      <c r="P79" s="241"/>
      <c r="Q79" s="241"/>
      <c r="R79" s="241"/>
      <c r="S79" s="241"/>
      <c r="T79" s="241"/>
      <c r="U79" s="241"/>
      <c r="V79" s="241"/>
    </row>
    <row r="80" spans="5:22" x14ac:dyDescent="0.25">
      <c r="E80" s="241"/>
      <c r="F80" s="241"/>
      <c r="G80" s="241"/>
      <c r="H80" s="241"/>
      <c r="I80" s="241"/>
      <c r="J80" s="241"/>
      <c r="K80" s="241"/>
      <c r="L80" s="241"/>
      <c r="M80" s="241"/>
      <c r="N80" s="241"/>
      <c r="O80" s="241"/>
      <c r="P80" s="241"/>
      <c r="Q80" s="241"/>
      <c r="R80" s="241"/>
      <c r="S80" s="241"/>
      <c r="T80" s="241"/>
      <c r="U80" s="241"/>
      <c r="V80" s="241"/>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P43"/>
  <sheetViews>
    <sheetView showGridLines="0" workbookViewId="0">
      <selection activeCell="I34" sqref="I34"/>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201</v>
      </c>
    </row>
    <row r="6" spans="5:16" x14ac:dyDescent="0.25">
      <c r="E6" s="257" t="s">
        <v>196</v>
      </c>
      <c r="F6" s="253"/>
      <c r="G6" s="253"/>
      <c r="H6" s="253"/>
      <c r="I6" s="248"/>
      <c r="J6" s="257" t="s">
        <v>195</v>
      </c>
      <c r="K6" s="253"/>
      <c r="L6" s="253"/>
      <c r="M6" s="253"/>
    </row>
    <row r="7" spans="5:16" x14ac:dyDescent="0.25">
      <c r="E7" s="253" t="s">
        <v>43</v>
      </c>
      <c r="F7" s="253">
        <v>2021</v>
      </c>
      <c r="G7" s="253">
        <v>2022</v>
      </c>
      <c r="H7" s="258" t="s">
        <v>178</v>
      </c>
      <c r="I7" s="248"/>
      <c r="J7" s="253" t="s">
        <v>43</v>
      </c>
      <c r="K7" s="253">
        <v>2021</v>
      </c>
      <c r="L7" s="253">
        <v>2022</v>
      </c>
      <c r="M7" s="258" t="s">
        <v>178</v>
      </c>
    </row>
    <row r="8" spans="5:16" x14ac:dyDescent="0.25">
      <c r="E8" s="253" t="s">
        <v>192</v>
      </c>
      <c r="F8" s="252">
        <v>129868.564333724</v>
      </c>
      <c r="G8" s="252">
        <v>134390.91098146199</v>
      </c>
      <c r="H8" s="251">
        <f>(G8-F8)/F8</f>
        <v>3.4822488959813894E-2</v>
      </c>
      <c r="I8" s="248"/>
      <c r="J8" s="253" t="s">
        <v>192</v>
      </c>
      <c r="K8" s="252">
        <v>115181.4599</v>
      </c>
      <c r="L8" s="252">
        <v>96626.727800000008</v>
      </c>
      <c r="M8" s="251">
        <f t="shared" ref="M8:M14" si="0">(L8-K8)/K8</f>
        <v>-0.16109130858481152</v>
      </c>
    </row>
    <row r="9" spans="5:16" x14ac:dyDescent="0.25">
      <c r="E9" s="248" t="s">
        <v>191</v>
      </c>
      <c r="F9" s="250">
        <v>40025.974106744747</v>
      </c>
      <c r="G9" s="250">
        <v>50967.337916609213</v>
      </c>
      <c r="H9" s="249">
        <f>(G9-F9)/F9</f>
        <v>0.2733565904151411</v>
      </c>
      <c r="I9" s="248"/>
      <c r="J9" s="248" t="s">
        <v>191</v>
      </c>
      <c r="K9" s="250">
        <v>26129.067800000001</v>
      </c>
      <c r="L9" s="250">
        <v>36537.4856</v>
      </c>
      <c r="M9" s="249">
        <f t="shared" si="0"/>
        <v>0.39834631222473227</v>
      </c>
    </row>
    <row r="10" spans="5:16" x14ac:dyDescent="0.25">
      <c r="E10" s="248" t="s">
        <v>190</v>
      </c>
      <c r="F10" s="250">
        <v>58960.977702362812</v>
      </c>
      <c r="G10" s="250">
        <v>64068.333975545393</v>
      </c>
      <c r="H10" s="249">
        <f>(G10-F10)/F10</f>
        <v>8.6622652340751588E-2</v>
      </c>
      <c r="I10" s="248"/>
      <c r="J10" s="248" t="s">
        <v>190</v>
      </c>
      <c r="K10" s="250">
        <v>61348.763899999998</v>
      </c>
      <c r="L10" s="250">
        <v>62138.7621</v>
      </c>
      <c r="M10" s="249">
        <f t="shared" si="0"/>
        <v>1.2877165728843672E-2</v>
      </c>
      <c r="P10" s="219"/>
    </row>
    <row r="11" spans="5:16" x14ac:dyDescent="0.25">
      <c r="E11" s="248" t="s">
        <v>189</v>
      </c>
      <c r="F11" s="250">
        <v>59373.316076527648</v>
      </c>
      <c r="G11" s="250">
        <v>56179.936886527037</v>
      </c>
      <c r="H11" s="249">
        <f>(G11-F11)/F11</f>
        <v>-5.3784753842695765E-2</v>
      </c>
      <c r="I11" s="248"/>
      <c r="J11" s="248" t="s">
        <v>189</v>
      </c>
      <c r="K11" s="250">
        <v>59491.7981</v>
      </c>
      <c r="L11" s="250">
        <v>32670.892599999999</v>
      </c>
      <c r="M11" s="249">
        <f t="shared" si="0"/>
        <v>-0.4508336671034322</v>
      </c>
    </row>
    <row r="12" spans="5:16" x14ac:dyDescent="0.25">
      <c r="E12" s="248" t="s">
        <v>40</v>
      </c>
      <c r="F12" s="250">
        <v>42229.300622025949</v>
      </c>
      <c r="G12" s="250">
        <v>57273.123816813648</v>
      </c>
      <c r="H12" s="249">
        <f t="shared" ref="H12:H14" si="1">(G12-F12)/F12</f>
        <v>0.35624135311729849</v>
      </c>
      <c r="I12" s="248"/>
      <c r="J12" s="248" t="s">
        <v>40</v>
      </c>
      <c r="K12" s="250">
        <v>19299.1702</v>
      </c>
      <c r="L12" s="250">
        <v>24552.935300000001</v>
      </c>
      <c r="M12" s="249">
        <f t="shared" si="0"/>
        <v>0.27222751266269474</v>
      </c>
    </row>
    <row r="13" spans="5:16" x14ac:dyDescent="0.25">
      <c r="E13" s="248" t="s">
        <v>188</v>
      </c>
      <c r="F13" s="250">
        <v>55213.037820909012</v>
      </c>
      <c r="G13" s="250">
        <v>65024.793552244802</v>
      </c>
      <c r="H13" s="249">
        <f t="shared" si="1"/>
        <v>0.17770722493410981</v>
      </c>
      <c r="I13" s="248"/>
      <c r="J13" s="248" t="s">
        <v>188</v>
      </c>
      <c r="K13" s="250">
        <v>27717.084200000001</v>
      </c>
      <c r="L13" s="250">
        <v>26217.199400000001</v>
      </c>
      <c r="M13" s="249">
        <f t="shared" si="0"/>
        <v>-5.411409039916254E-2</v>
      </c>
    </row>
    <row r="14" spans="5:16" x14ac:dyDescent="0.25">
      <c r="E14" s="248" t="s">
        <v>187</v>
      </c>
      <c r="F14" s="250">
        <v>67871.332070000004</v>
      </c>
      <c r="G14" s="250">
        <v>63950.618274679982</v>
      </c>
      <c r="H14" s="249">
        <f t="shared" si="1"/>
        <v>-5.7766860848941955E-2</v>
      </c>
      <c r="I14" s="248"/>
      <c r="J14" s="248" t="s">
        <v>187</v>
      </c>
      <c r="K14" s="250">
        <v>35058.872300000003</v>
      </c>
      <c r="L14" s="250">
        <v>32264.894700000001</v>
      </c>
      <c r="M14" s="249">
        <f t="shared" si="0"/>
        <v>-7.9693881083562457E-2</v>
      </c>
    </row>
    <row r="15" spans="5:16" x14ac:dyDescent="0.25">
      <c r="E15" s="248" t="s">
        <v>186</v>
      </c>
      <c r="F15" s="250">
        <v>86306.655624038627</v>
      </c>
      <c r="G15" s="250"/>
      <c r="H15" s="249"/>
      <c r="I15" s="248"/>
      <c r="J15" s="248" t="s">
        <v>186</v>
      </c>
      <c r="K15" s="250">
        <v>50452.726799999997</v>
      </c>
      <c r="L15" s="250"/>
      <c r="M15" s="249"/>
    </row>
    <row r="16" spans="5:16" x14ac:dyDescent="0.25">
      <c r="E16" s="248" t="s">
        <v>185</v>
      </c>
      <c r="F16" s="250">
        <v>84453.033184622051</v>
      </c>
      <c r="G16" s="250"/>
      <c r="H16" s="249"/>
      <c r="I16" s="248"/>
      <c r="J16" s="248" t="s">
        <v>185</v>
      </c>
      <c r="K16" s="250">
        <v>67263.172200000001</v>
      </c>
      <c r="L16" s="250"/>
      <c r="M16" s="249"/>
    </row>
    <row r="17" spans="5:13" x14ac:dyDescent="0.25">
      <c r="E17" s="248" t="s">
        <v>184</v>
      </c>
      <c r="F17" s="250">
        <v>127029.52363289931</v>
      </c>
      <c r="G17" s="250"/>
      <c r="H17" s="249"/>
      <c r="I17" s="248"/>
      <c r="J17" s="248" t="s">
        <v>184</v>
      </c>
      <c r="K17" s="250">
        <v>85059.860700000005</v>
      </c>
      <c r="L17" s="250"/>
      <c r="M17" s="249"/>
    </row>
    <row r="18" spans="5:13" x14ac:dyDescent="0.25">
      <c r="E18" s="248" t="s">
        <v>183</v>
      </c>
      <c r="F18" s="250">
        <v>105045.52940925601</v>
      </c>
      <c r="G18" s="250"/>
      <c r="H18" s="249"/>
      <c r="I18" s="248"/>
      <c r="J18" s="248" t="s">
        <v>183</v>
      </c>
      <c r="K18" s="250">
        <v>65871.459499999997</v>
      </c>
      <c r="L18" s="250"/>
      <c r="M18" s="249"/>
    </row>
    <row r="19" spans="5:13" x14ac:dyDescent="0.25">
      <c r="E19" s="248" t="s">
        <v>182</v>
      </c>
      <c r="F19" s="250">
        <v>52627.9050924603</v>
      </c>
      <c r="G19" s="250"/>
      <c r="H19" s="249"/>
      <c r="I19" s="248"/>
      <c r="J19" s="248" t="s">
        <v>182</v>
      </c>
      <c r="K19" s="250">
        <v>24803.514800000001</v>
      </c>
      <c r="L19" s="250"/>
      <c r="M19" s="249"/>
    </row>
    <row r="20" spans="5:13" x14ac:dyDescent="0.25">
      <c r="E20" s="248"/>
      <c r="F20" s="248"/>
      <c r="G20" s="248"/>
      <c r="H20" s="248"/>
      <c r="I20" s="248"/>
      <c r="J20" s="248"/>
      <c r="K20" s="248"/>
      <c r="L20" s="248"/>
      <c r="M20" s="248"/>
    </row>
    <row r="21" spans="5:13" x14ac:dyDescent="0.25">
      <c r="E21" s="248"/>
      <c r="F21" s="248"/>
      <c r="G21" s="248"/>
      <c r="H21" s="248"/>
      <c r="I21" s="248"/>
      <c r="J21" s="248"/>
      <c r="K21" s="248"/>
      <c r="L21" s="248"/>
      <c r="M21" s="248"/>
    </row>
    <row r="22" spans="5:13" x14ac:dyDescent="0.25">
      <c r="E22" s="248"/>
      <c r="F22" s="248"/>
      <c r="G22" s="248"/>
      <c r="H22" s="248"/>
      <c r="I22" s="248"/>
      <c r="J22" s="248"/>
      <c r="K22" s="248"/>
      <c r="L22" s="248"/>
      <c r="M22" s="248"/>
    </row>
    <row r="23" spans="5:13" x14ac:dyDescent="0.25">
      <c r="E23" s="248"/>
      <c r="F23" s="248"/>
      <c r="G23" s="248"/>
      <c r="H23" s="248"/>
      <c r="I23" s="248"/>
      <c r="J23" s="248"/>
      <c r="K23" s="248"/>
      <c r="L23" s="248"/>
      <c r="M23" s="248"/>
    </row>
    <row r="24" spans="5:13" x14ac:dyDescent="0.25">
      <c r="E24" s="248"/>
      <c r="F24" s="248"/>
      <c r="G24" s="248"/>
      <c r="H24" s="248"/>
      <c r="I24" s="248"/>
      <c r="J24" s="248"/>
      <c r="K24" s="248"/>
      <c r="L24" s="248"/>
      <c r="M24" s="248"/>
    </row>
    <row r="25" spans="5:13" x14ac:dyDescent="0.25">
      <c r="E25" s="257" t="s">
        <v>194</v>
      </c>
      <c r="F25" s="253"/>
      <c r="G25" s="253"/>
      <c r="H25" s="253"/>
      <c r="I25" s="248"/>
      <c r="J25" s="256" t="s">
        <v>193</v>
      </c>
      <c r="K25" s="255"/>
      <c r="L25" s="255"/>
      <c r="M25" s="255"/>
    </row>
    <row r="26" spans="5:13" x14ac:dyDescent="0.25">
      <c r="E26" s="253" t="s">
        <v>43</v>
      </c>
      <c r="F26" s="253">
        <v>2021</v>
      </c>
      <c r="G26" s="253">
        <v>2022</v>
      </c>
      <c r="H26" s="258" t="s">
        <v>178</v>
      </c>
      <c r="I26" s="248"/>
      <c r="J26" s="254" t="s">
        <v>43</v>
      </c>
      <c r="K26" s="254">
        <v>2021</v>
      </c>
      <c r="L26" s="254">
        <v>2022</v>
      </c>
      <c r="M26" s="259" t="s">
        <v>178</v>
      </c>
    </row>
    <row r="27" spans="5:13" x14ac:dyDescent="0.25">
      <c r="E27" s="253" t="s">
        <v>192</v>
      </c>
      <c r="F27" s="252">
        <f>F8</f>
        <v>129868.564333724</v>
      </c>
      <c r="G27" s="252">
        <f>G8</f>
        <v>134390.91098146199</v>
      </c>
      <c r="H27" s="251">
        <f t="shared" ref="H27:H33" si="2">(G27-F27)/F27</f>
        <v>3.4822488959813894E-2</v>
      </c>
      <c r="I27" s="248"/>
      <c r="J27" s="248" t="s">
        <v>192</v>
      </c>
      <c r="K27" s="250">
        <f>K8</f>
        <v>115181.4599</v>
      </c>
      <c r="L27" s="250">
        <f>L8</f>
        <v>96626.727800000008</v>
      </c>
      <c r="M27" s="251">
        <f>(L27-K27)/K27</f>
        <v>-0.16109130858481152</v>
      </c>
    </row>
    <row r="28" spans="5:13" x14ac:dyDescent="0.25">
      <c r="E28" s="248" t="s">
        <v>191</v>
      </c>
      <c r="F28" s="250">
        <f>F27+F9</f>
        <v>169894.53844046875</v>
      </c>
      <c r="G28" s="250">
        <f>G27+G9</f>
        <v>185358.24889807121</v>
      </c>
      <c r="H28" s="249">
        <f t="shared" si="2"/>
        <v>9.1019467721270869E-2</v>
      </c>
      <c r="I28" s="248"/>
      <c r="J28" s="248" t="s">
        <v>191</v>
      </c>
      <c r="K28" s="250">
        <f>K27+K9</f>
        <v>141310.52770000001</v>
      </c>
      <c r="L28" s="250">
        <f>L27+L9</f>
        <v>133164.21340000001</v>
      </c>
      <c r="M28" s="249">
        <f>(L28-K28)/K28</f>
        <v>-5.7648318441599011E-2</v>
      </c>
    </row>
    <row r="29" spans="5:13" x14ac:dyDescent="0.25">
      <c r="E29" s="248" t="s">
        <v>190</v>
      </c>
      <c r="F29" s="250">
        <f t="shared" ref="F29:F38" si="3">F28+F10</f>
        <v>228855.51614283156</v>
      </c>
      <c r="G29" s="250">
        <f>G28+G10</f>
        <v>249426.5828736166</v>
      </c>
      <c r="H29" s="249">
        <f t="shared" si="2"/>
        <v>8.9886698286732056E-2</v>
      </c>
      <c r="I29" s="248"/>
      <c r="J29" s="248" t="s">
        <v>190</v>
      </c>
      <c r="K29" s="250">
        <f t="shared" ref="K29:K38" si="4">K28+K10</f>
        <v>202659.2916</v>
      </c>
      <c r="L29" s="250">
        <f>L28+L10</f>
        <v>195302.9755</v>
      </c>
      <c r="M29" s="249">
        <f>(L29-K29)/K29</f>
        <v>-3.6298933258483747E-2</v>
      </c>
    </row>
    <row r="30" spans="5:13" x14ac:dyDescent="0.25">
      <c r="E30" s="248" t="s">
        <v>189</v>
      </c>
      <c r="F30" s="250">
        <f t="shared" si="3"/>
        <v>288228.83221935923</v>
      </c>
      <c r="G30" s="250">
        <f>G29+G11</f>
        <v>305606.51976014365</v>
      </c>
      <c r="H30" s="249">
        <f t="shared" si="2"/>
        <v>6.0291288026171404E-2</v>
      </c>
      <c r="I30" s="248"/>
      <c r="J30" s="248" t="s">
        <v>189</v>
      </c>
      <c r="K30" s="250">
        <f t="shared" si="4"/>
        <v>262151.08970000001</v>
      </c>
      <c r="L30" s="250">
        <f>L29+L11</f>
        <v>227973.86809999999</v>
      </c>
      <c r="M30" s="249">
        <f>(L30-K30)/K30</f>
        <v>-0.13037222785955871</v>
      </c>
    </row>
    <row r="31" spans="5:13" x14ac:dyDescent="0.25">
      <c r="E31" s="248" t="s">
        <v>40</v>
      </c>
      <c r="F31" s="250">
        <f t="shared" si="3"/>
        <v>330458.1328413852</v>
      </c>
      <c r="G31" s="250">
        <f>G30+G12</f>
        <v>362879.64357695729</v>
      </c>
      <c r="H31" s="249">
        <f t="shared" si="2"/>
        <v>9.8110796840742018E-2</v>
      </c>
      <c r="I31" s="248"/>
      <c r="J31" s="248" t="s">
        <v>40</v>
      </c>
      <c r="K31" s="250">
        <f t="shared" si="4"/>
        <v>281450.2599</v>
      </c>
      <c r="L31" s="250">
        <f>L30+L12</f>
        <v>252526.8034</v>
      </c>
      <c r="M31" s="249">
        <f t="shared" ref="M31:M33" si="5">(L31-K31)/K31</f>
        <v>-0.10276578358917338</v>
      </c>
    </row>
    <row r="32" spans="5:13" x14ac:dyDescent="0.25">
      <c r="E32" s="248" t="s">
        <v>188</v>
      </c>
      <c r="F32" s="250">
        <f t="shared" si="3"/>
        <v>385671.1706622942</v>
      </c>
      <c r="G32" s="250">
        <f>G31+G13</f>
        <v>427904.43712920207</v>
      </c>
      <c r="H32" s="249">
        <f t="shared" si="2"/>
        <v>0.10950589434616735</v>
      </c>
      <c r="I32" s="248"/>
      <c r="J32" s="248" t="s">
        <v>188</v>
      </c>
      <c r="K32" s="250">
        <f t="shared" si="4"/>
        <v>309167.34409999999</v>
      </c>
      <c r="L32" s="250">
        <f>L31+L13</f>
        <v>278744.00280000002</v>
      </c>
      <c r="M32" s="249">
        <f t="shared" si="5"/>
        <v>-9.8404122817575324E-2</v>
      </c>
    </row>
    <row r="33" spans="5:13" x14ac:dyDescent="0.25">
      <c r="E33" s="248" t="s">
        <v>187</v>
      </c>
      <c r="F33" s="250">
        <f t="shared" si="3"/>
        <v>453542.5027322942</v>
      </c>
      <c r="G33" s="250">
        <f>G32+G14</f>
        <v>491855.05540388206</v>
      </c>
      <c r="H33" s="249">
        <f t="shared" si="2"/>
        <v>8.4474007266750112E-2</v>
      </c>
      <c r="I33" s="248"/>
      <c r="J33" s="248" t="s">
        <v>187</v>
      </c>
      <c r="K33" s="250">
        <f t="shared" si="4"/>
        <v>344226.21639999998</v>
      </c>
      <c r="L33" s="250">
        <f>L32+L14</f>
        <v>311008.89750000002</v>
      </c>
      <c r="M33" s="249">
        <f t="shared" si="5"/>
        <v>-9.6498515561640283E-2</v>
      </c>
    </row>
    <row r="34" spans="5:13" x14ac:dyDescent="0.25">
      <c r="E34" s="248" t="s">
        <v>186</v>
      </c>
      <c r="F34" s="250">
        <f t="shared" si="3"/>
        <v>539849.1583563328</v>
      </c>
      <c r="G34" s="250"/>
      <c r="H34" s="249"/>
      <c r="I34" s="248"/>
      <c r="J34" s="248" t="s">
        <v>186</v>
      </c>
      <c r="K34" s="250">
        <f t="shared" si="4"/>
        <v>394678.94319999998</v>
      </c>
      <c r="L34" s="250"/>
      <c r="M34" s="249"/>
    </row>
    <row r="35" spans="5:13" x14ac:dyDescent="0.25">
      <c r="E35" s="248" t="s">
        <v>185</v>
      </c>
      <c r="F35" s="250">
        <f t="shared" si="3"/>
        <v>624302.19154095487</v>
      </c>
      <c r="G35" s="250"/>
      <c r="H35" s="249"/>
      <c r="I35" s="248"/>
      <c r="J35" s="248" t="s">
        <v>185</v>
      </c>
      <c r="K35" s="250">
        <f t="shared" si="4"/>
        <v>461942.11540000001</v>
      </c>
      <c r="L35" s="250"/>
      <c r="M35" s="249"/>
    </row>
    <row r="36" spans="5:13" x14ac:dyDescent="0.25">
      <c r="E36" s="248" t="s">
        <v>184</v>
      </c>
      <c r="F36" s="250">
        <f t="shared" si="3"/>
        <v>751331.71517385414</v>
      </c>
      <c r="G36" s="250"/>
      <c r="H36" s="249"/>
      <c r="I36" s="248"/>
      <c r="J36" s="248" t="s">
        <v>184</v>
      </c>
      <c r="K36" s="250">
        <f t="shared" si="4"/>
        <v>547001.97609999997</v>
      </c>
      <c r="L36" s="250"/>
      <c r="M36" s="249"/>
    </row>
    <row r="37" spans="5:13" x14ac:dyDescent="0.25">
      <c r="E37" s="248" t="s">
        <v>183</v>
      </c>
      <c r="F37" s="250">
        <f t="shared" si="3"/>
        <v>856377.24458311009</v>
      </c>
      <c r="G37" s="250"/>
      <c r="H37" s="249"/>
      <c r="I37" s="248"/>
      <c r="J37" s="248" t="s">
        <v>183</v>
      </c>
      <c r="K37" s="250">
        <f t="shared" si="4"/>
        <v>612873.43559999997</v>
      </c>
      <c r="L37" s="250"/>
      <c r="M37" s="249"/>
    </row>
    <row r="38" spans="5:13" x14ac:dyDescent="0.25">
      <c r="E38" s="248" t="s">
        <v>182</v>
      </c>
      <c r="F38" s="250">
        <f t="shared" si="3"/>
        <v>909005.14967557043</v>
      </c>
      <c r="G38" s="250"/>
      <c r="H38" s="249"/>
      <c r="I38" s="248"/>
      <c r="J38" s="248" t="s">
        <v>182</v>
      </c>
      <c r="K38" s="250">
        <f t="shared" si="4"/>
        <v>637676.95039999997</v>
      </c>
      <c r="L38" s="250"/>
      <c r="M38" s="249"/>
    </row>
    <row r="39" spans="5:13" x14ac:dyDescent="0.25">
      <c r="E39" s="248"/>
      <c r="F39" s="248"/>
      <c r="G39" s="248"/>
      <c r="H39" s="248"/>
      <c r="I39" s="248"/>
      <c r="J39" s="248"/>
      <c r="K39" s="248"/>
      <c r="L39" s="248"/>
      <c r="M39" s="248"/>
    </row>
    <row r="40" spans="5:13" x14ac:dyDescent="0.25">
      <c r="E40" s="248"/>
      <c r="F40" s="248"/>
      <c r="G40" s="248"/>
      <c r="H40" s="248"/>
      <c r="I40" s="248"/>
      <c r="J40" s="248"/>
      <c r="K40" s="248"/>
      <c r="L40" s="248"/>
      <c r="M40" s="248"/>
    </row>
    <row r="41" spans="5:13" x14ac:dyDescent="0.25">
      <c r="E41" s="248"/>
      <c r="F41" s="248"/>
      <c r="G41" s="248"/>
      <c r="H41" s="248"/>
      <c r="I41" s="248"/>
      <c r="J41" s="248"/>
      <c r="K41" s="248"/>
      <c r="L41" s="248"/>
      <c r="M41" s="248"/>
    </row>
    <row r="42" spans="5:13" x14ac:dyDescent="0.25">
      <c r="E42" s="248"/>
      <c r="F42" s="248"/>
      <c r="G42" s="248"/>
      <c r="H42" s="248"/>
      <c r="I42" s="248"/>
      <c r="J42" s="248"/>
      <c r="K42" s="248"/>
      <c r="L42" s="248"/>
      <c r="M42" s="248"/>
    </row>
    <row r="43" spans="5:13" x14ac:dyDescent="0.25">
      <c r="E43" t="s">
        <v>205</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zoomScaleNormal="100" workbookViewId="0">
      <selection activeCell="E25" sqref="E25"/>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209</v>
      </c>
    </row>
    <row r="4" spans="4:34" ht="15" customHeight="1" x14ac:dyDescent="0.25">
      <c r="F4" s="23"/>
      <c r="G4" s="23"/>
      <c r="H4" s="23"/>
      <c r="I4" s="23"/>
      <c r="J4" s="23"/>
      <c r="K4" s="23"/>
      <c r="L4" s="23"/>
      <c r="M4" s="23"/>
      <c r="N4" s="23"/>
      <c r="O4" s="23"/>
      <c r="P4" s="23"/>
      <c r="Q4" s="23"/>
      <c r="R4" s="23"/>
      <c r="Y4" s="147"/>
      <c r="Z4" s="147"/>
      <c r="AA4" s="147"/>
      <c r="AB4" s="147"/>
      <c r="AC4" s="147"/>
      <c r="AD4" s="147"/>
      <c r="AE4" s="147"/>
      <c r="AF4" s="147"/>
      <c r="AG4" s="147"/>
      <c r="AH4" s="147"/>
    </row>
    <row r="5" spans="4:34" x14ac:dyDescent="0.25">
      <c r="E5" s="23"/>
      <c r="F5" s="23"/>
      <c r="G5" s="23"/>
      <c r="H5" s="23"/>
      <c r="I5" s="23"/>
      <c r="J5" s="23"/>
      <c r="K5" s="23"/>
      <c r="L5" s="23"/>
      <c r="M5" s="23"/>
      <c r="N5" s="23"/>
      <c r="O5" s="23"/>
      <c r="P5" s="23"/>
      <c r="Q5" s="23"/>
      <c r="R5" s="23"/>
      <c r="Y5" s="147"/>
      <c r="Z5" s="147"/>
      <c r="AA5" s="147"/>
      <c r="AB5" s="147"/>
      <c r="AC5" s="147"/>
      <c r="AD5" s="147"/>
      <c r="AE5" s="147"/>
      <c r="AF5" s="147"/>
      <c r="AG5" s="147"/>
      <c r="AH5" s="147"/>
    </row>
    <row r="6" spans="4:34" x14ac:dyDescent="0.25">
      <c r="E6" s="23"/>
      <c r="F6" s="23"/>
      <c r="G6" s="23"/>
      <c r="H6" s="23"/>
      <c r="I6" s="23"/>
      <c r="J6" s="23"/>
      <c r="K6" s="23"/>
      <c r="L6" s="23"/>
      <c r="M6" s="23"/>
      <c r="N6" s="23"/>
      <c r="O6" s="23"/>
      <c r="P6" s="23"/>
      <c r="Q6" s="23"/>
      <c r="R6" s="23"/>
      <c r="Y6" s="147"/>
      <c r="Z6" s="147"/>
      <c r="AA6" s="147"/>
      <c r="AB6" s="147"/>
      <c r="AC6" s="147"/>
      <c r="AD6" s="147"/>
      <c r="AE6" s="147"/>
      <c r="AF6" s="147"/>
      <c r="AG6" s="147"/>
      <c r="AH6" s="147"/>
    </row>
    <row r="7" spans="4:34" x14ac:dyDescent="0.25">
      <c r="E7" s="23"/>
      <c r="F7" s="23"/>
      <c r="G7" s="23"/>
      <c r="H7" s="23"/>
      <c r="I7" s="23"/>
      <c r="J7" s="23"/>
      <c r="K7" s="23"/>
      <c r="L7" s="23"/>
      <c r="M7" s="23"/>
      <c r="N7" s="23"/>
      <c r="O7" s="23"/>
      <c r="P7" s="23"/>
      <c r="Q7" s="23"/>
      <c r="R7" s="23"/>
      <c r="Y7" s="147"/>
      <c r="Z7" s="147"/>
      <c r="AA7" s="147"/>
      <c r="AB7" s="147"/>
      <c r="AC7" s="147"/>
      <c r="AD7" s="147"/>
      <c r="AE7" s="147"/>
      <c r="AF7" s="147"/>
      <c r="AG7" s="147"/>
      <c r="AH7" s="147"/>
    </row>
    <row r="8" spans="4:34" x14ac:dyDescent="0.25">
      <c r="E8" s="23"/>
      <c r="F8" s="23"/>
      <c r="G8" s="23"/>
      <c r="H8" s="23"/>
      <c r="I8" s="23"/>
      <c r="J8" s="23"/>
      <c r="K8" s="23"/>
      <c r="L8" s="23"/>
      <c r="M8" s="23"/>
      <c r="N8" s="23"/>
      <c r="O8" s="23"/>
      <c r="P8" s="23"/>
      <c r="Q8" s="23"/>
      <c r="R8" s="23"/>
      <c r="Y8" s="147"/>
      <c r="Z8" s="147"/>
      <c r="AA8" s="147"/>
      <c r="AB8" s="147"/>
      <c r="AC8" s="147"/>
      <c r="AD8" s="147"/>
      <c r="AE8" s="147"/>
      <c r="AF8" s="147"/>
      <c r="AG8" s="147"/>
      <c r="AH8" s="147"/>
    </row>
    <row r="9" spans="4:34" x14ac:dyDescent="0.25">
      <c r="E9" s="23"/>
      <c r="F9" s="23"/>
      <c r="G9" s="23"/>
      <c r="H9" s="23"/>
      <c r="I9" s="23"/>
      <c r="J9" s="23"/>
      <c r="K9" s="23"/>
      <c r="L9" s="23"/>
      <c r="M9" s="23"/>
      <c r="N9" s="23"/>
      <c r="O9" s="23"/>
      <c r="P9" s="23"/>
      <c r="Q9" s="23"/>
      <c r="R9" s="23"/>
      <c r="Y9" s="147"/>
      <c r="Z9" s="147"/>
      <c r="AA9" s="147"/>
      <c r="AB9" s="147"/>
      <c r="AC9" s="147"/>
      <c r="AD9" s="147"/>
      <c r="AE9" s="147"/>
      <c r="AF9" s="147"/>
      <c r="AG9" s="147"/>
      <c r="AH9" s="147"/>
    </row>
    <row r="10" spans="4:34" x14ac:dyDescent="0.25">
      <c r="E10" s="23"/>
      <c r="F10" s="23"/>
      <c r="G10" s="23"/>
      <c r="H10" s="23"/>
      <c r="I10" s="23"/>
      <c r="J10" s="23"/>
      <c r="K10" s="23"/>
      <c r="L10" s="23"/>
      <c r="M10" s="23"/>
      <c r="N10" s="23"/>
      <c r="O10" s="23"/>
      <c r="P10" s="23"/>
      <c r="Q10" s="23"/>
      <c r="R10" s="23"/>
      <c r="Y10" s="147"/>
      <c r="Z10" s="147"/>
      <c r="AA10" s="147"/>
      <c r="AB10" s="147"/>
      <c r="AC10" s="147"/>
      <c r="AD10" s="147"/>
      <c r="AE10" s="147"/>
      <c r="AF10" s="147"/>
      <c r="AG10" s="147"/>
      <c r="AH10" s="147"/>
    </row>
    <row r="11" spans="4:34" x14ac:dyDescent="0.25">
      <c r="E11" s="23"/>
      <c r="F11" s="23"/>
      <c r="G11" s="23"/>
      <c r="H11" s="23"/>
      <c r="I11" s="23"/>
      <c r="J11" s="23"/>
      <c r="K11" s="23"/>
      <c r="L11" s="23"/>
      <c r="M11" s="23"/>
      <c r="N11" s="23"/>
      <c r="O11" s="23"/>
      <c r="P11" s="23"/>
      <c r="Q11" s="23"/>
      <c r="R11" s="23"/>
      <c r="Y11" s="147"/>
      <c r="Z11" s="147"/>
      <c r="AA11" s="147"/>
      <c r="AB11" s="147"/>
      <c r="AC11" s="147"/>
      <c r="AD11" s="147"/>
      <c r="AE11" s="147"/>
      <c r="AF11" s="147"/>
      <c r="AG11" s="147"/>
      <c r="AH11" s="147"/>
    </row>
    <row r="12" spans="4:34" x14ac:dyDescent="0.25">
      <c r="E12" s="23"/>
      <c r="F12" s="23"/>
      <c r="G12" s="23"/>
      <c r="H12" s="23"/>
      <c r="I12" s="23"/>
      <c r="J12" s="23"/>
      <c r="K12" s="23"/>
      <c r="L12" s="23"/>
      <c r="M12" s="23"/>
      <c r="N12" s="23"/>
      <c r="O12" s="23"/>
      <c r="P12" s="23"/>
      <c r="Q12" s="23"/>
      <c r="R12" s="23"/>
      <c r="Y12" s="147"/>
      <c r="Z12" s="147"/>
      <c r="AA12" s="147"/>
      <c r="AB12" s="147"/>
      <c r="AC12" s="147"/>
      <c r="AD12" s="147"/>
      <c r="AE12" s="147"/>
      <c r="AF12" s="147"/>
      <c r="AG12" s="147"/>
      <c r="AH12" s="147"/>
    </row>
    <row r="13" spans="4:34" x14ac:dyDescent="0.25">
      <c r="E13" s="23"/>
      <c r="F13" s="23"/>
      <c r="G13" s="23"/>
      <c r="H13" s="23"/>
      <c r="I13" s="23"/>
      <c r="J13" s="23"/>
      <c r="K13" s="23"/>
      <c r="L13" s="23"/>
      <c r="M13" s="23"/>
      <c r="N13" s="23"/>
      <c r="O13" s="23"/>
      <c r="P13" s="23"/>
      <c r="Q13" s="23"/>
      <c r="R13" s="23"/>
      <c r="Y13" s="147"/>
      <c r="Z13" s="147"/>
      <c r="AA13" s="147"/>
      <c r="AB13" s="147"/>
      <c r="AC13" s="267"/>
      <c r="AD13" s="147"/>
      <c r="AE13" s="147"/>
      <c r="AF13" s="147"/>
      <c r="AG13" s="147"/>
      <c r="AH13" s="147"/>
    </row>
    <row r="14" spans="4:34" x14ac:dyDescent="0.25">
      <c r="E14" s="23"/>
      <c r="F14" s="23"/>
      <c r="G14" s="23"/>
      <c r="H14" s="23"/>
      <c r="I14" s="23"/>
      <c r="J14" s="23"/>
      <c r="K14" s="23"/>
      <c r="L14" s="23"/>
      <c r="M14" s="23"/>
      <c r="N14" s="23"/>
      <c r="O14" s="23"/>
      <c r="P14" s="23"/>
      <c r="Q14" s="23"/>
      <c r="R14" s="23"/>
      <c r="Y14" s="147"/>
      <c r="Z14" s="147"/>
      <c r="AA14" s="147"/>
      <c r="AB14" s="145"/>
      <c r="AC14" s="139"/>
      <c r="AD14" s="145"/>
      <c r="AE14" s="147"/>
      <c r="AF14" s="147"/>
      <c r="AG14" s="147"/>
      <c r="AH14" s="147"/>
    </row>
    <row r="15" spans="4:34" x14ac:dyDescent="0.25">
      <c r="E15" s="23"/>
      <c r="F15" s="23"/>
      <c r="G15" s="23"/>
      <c r="H15"/>
      <c r="I15" s="23"/>
      <c r="J15" s="23"/>
      <c r="K15" s="23"/>
      <c r="L15" s="23"/>
      <c r="M15" s="23"/>
      <c r="N15" s="23"/>
      <c r="O15" s="23"/>
      <c r="P15" s="23"/>
      <c r="Q15" s="23"/>
      <c r="R15" s="23"/>
      <c r="Y15" s="147"/>
      <c r="Z15" s="147"/>
      <c r="AA15" s="147"/>
      <c r="AB15" s="145"/>
      <c r="AC15" s="139"/>
      <c r="AD15" s="145"/>
      <c r="AE15" s="147"/>
      <c r="AF15" s="147"/>
      <c r="AG15" s="147"/>
      <c r="AH15" s="147"/>
    </row>
    <row r="16" spans="4:34" x14ac:dyDescent="0.25">
      <c r="E16" s="23"/>
      <c r="F16" s="23"/>
      <c r="G16" s="23"/>
      <c r="H16" s="23"/>
      <c r="I16" s="23"/>
      <c r="J16" s="23"/>
      <c r="K16" s="23"/>
      <c r="L16" s="23"/>
      <c r="M16" s="23"/>
      <c r="N16" s="23"/>
      <c r="O16" s="23"/>
      <c r="P16" s="23"/>
      <c r="Q16" s="23"/>
      <c r="R16" s="23"/>
      <c r="Y16" s="147"/>
      <c r="Z16" s="147"/>
      <c r="AA16" s="147"/>
      <c r="AB16" s="145"/>
      <c r="AC16" s="139"/>
      <c r="AD16" s="145"/>
      <c r="AE16" s="147"/>
      <c r="AF16" s="147"/>
      <c r="AG16" s="147"/>
      <c r="AH16" s="147"/>
    </row>
    <row r="17" spans="5:35" x14ac:dyDescent="0.25">
      <c r="E17" s="23"/>
      <c r="F17" s="23"/>
      <c r="G17" s="23"/>
      <c r="H17" s="23"/>
      <c r="I17" s="23"/>
      <c r="J17" s="23"/>
      <c r="K17" s="23"/>
      <c r="L17" s="23"/>
      <c r="M17" s="23"/>
      <c r="N17" s="23"/>
      <c r="O17" s="23"/>
      <c r="P17" s="23"/>
      <c r="Q17" s="23"/>
      <c r="R17" s="23"/>
      <c r="Y17" s="147"/>
      <c r="Z17" s="147"/>
      <c r="AA17" s="147"/>
      <c r="AB17" s="147"/>
      <c r="AC17" s="267"/>
      <c r="AD17" s="147"/>
      <c r="AE17" s="147"/>
      <c r="AF17" s="147"/>
      <c r="AG17" s="147"/>
      <c r="AH17" s="147"/>
    </row>
    <row r="18" spans="5:35" x14ac:dyDescent="0.25">
      <c r="E18" s="23"/>
      <c r="F18" s="23"/>
      <c r="G18" s="23"/>
      <c r="H18" s="23"/>
      <c r="I18" s="23"/>
      <c r="J18" s="23"/>
      <c r="K18" s="23"/>
      <c r="L18" s="23"/>
      <c r="M18" s="23"/>
      <c r="N18" s="23"/>
      <c r="O18" s="23"/>
      <c r="P18" s="23"/>
      <c r="Q18" s="23"/>
      <c r="R18" s="23"/>
      <c r="Y18" s="147"/>
      <c r="Z18" s="147"/>
      <c r="AA18" s="147"/>
      <c r="AB18" s="147"/>
      <c r="AC18" s="147"/>
      <c r="AD18" s="147"/>
      <c r="AE18" s="147"/>
      <c r="AF18" s="147"/>
      <c r="AG18" s="147"/>
      <c r="AH18" s="147"/>
    </row>
    <row r="19" spans="5:35" x14ac:dyDescent="0.25">
      <c r="E19" s="23"/>
      <c r="F19" s="23"/>
      <c r="G19" s="23"/>
      <c r="H19" s="23"/>
      <c r="I19" s="23"/>
      <c r="J19" s="23"/>
      <c r="K19" s="23"/>
      <c r="L19" s="23"/>
      <c r="M19" s="23"/>
      <c r="N19" s="23"/>
      <c r="O19" s="23"/>
      <c r="P19" s="23"/>
      <c r="Q19" s="23"/>
      <c r="R19" s="23"/>
      <c r="Y19" s="147"/>
      <c r="Z19" s="147"/>
      <c r="AA19" s="147"/>
      <c r="AB19" s="147"/>
      <c r="AC19" s="147"/>
      <c r="AD19" s="147"/>
      <c r="AE19" s="147"/>
      <c r="AF19" s="147"/>
      <c r="AG19" s="147"/>
      <c r="AH19" s="147"/>
    </row>
    <row r="20" spans="5:35" x14ac:dyDescent="0.25">
      <c r="E20" s="23"/>
      <c r="F20" s="23"/>
      <c r="G20" s="23"/>
      <c r="H20" s="23"/>
      <c r="I20" s="23"/>
      <c r="J20" s="23"/>
      <c r="K20" s="23"/>
      <c r="L20" s="23"/>
      <c r="M20" s="23"/>
      <c r="N20" s="23"/>
      <c r="O20" s="23"/>
      <c r="P20" s="23"/>
      <c r="Q20" s="23"/>
      <c r="R20" s="23"/>
      <c r="Y20" s="147"/>
      <c r="Z20" s="147"/>
      <c r="AA20" s="147"/>
      <c r="AB20" s="147"/>
      <c r="AC20" s="147"/>
      <c r="AD20" s="147"/>
      <c r="AE20" s="147"/>
      <c r="AF20" s="147"/>
      <c r="AG20" s="147"/>
      <c r="AH20" s="147"/>
    </row>
    <row r="21" spans="5:35" x14ac:dyDescent="0.25">
      <c r="E21" s="23"/>
      <c r="F21" s="23"/>
      <c r="G21" s="23"/>
      <c r="H21" s="23"/>
      <c r="I21" s="23"/>
      <c r="J21" s="23"/>
      <c r="K21" s="23"/>
      <c r="L21" s="23"/>
      <c r="M21" s="23"/>
      <c r="N21" s="23"/>
      <c r="O21" s="23"/>
      <c r="P21" s="23"/>
      <c r="Q21" s="23"/>
      <c r="R21" s="23"/>
      <c r="Y21" s="147"/>
      <c r="Z21" s="147"/>
      <c r="AA21" s="147"/>
      <c r="AB21" s="147"/>
      <c r="AC21" s="147"/>
      <c r="AD21" s="147"/>
      <c r="AE21" s="147"/>
      <c r="AF21" s="147"/>
      <c r="AG21" s="147"/>
      <c r="AH21" s="147"/>
    </row>
    <row r="22" spans="5:35" ht="15" customHeight="1" x14ac:dyDescent="0.25">
      <c r="E22" s="23" t="s">
        <v>102</v>
      </c>
      <c r="F22" s="23"/>
      <c r="G22" s="23"/>
      <c r="H22" s="23"/>
      <c r="I22" s="23"/>
      <c r="J22" s="23"/>
      <c r="K22" s="23"/>
      <c r="L22" s="23"/>
      <c r="M22" s="23"/>
      <c r="N22" s="23"/>
      <c r="O22" s="23"/>
      <c r="P22" s="23"/>
      <c r="Q22" s="23"/>
      <c r="R22" s="23"/>
      <c r="Y22" s="147"/>
      <c r="Z22" s="147"/>
      <c r="AA22" s="147"/>
      <c r="AB22" s="147"/>
      <c r="AC22" s="147"/>
      <c r="AD22" s="147"/>
      <c r="AE22" s="147"/>
      <c r="AF22" s="147"/>
      <c r="AG22" s="147"/>
      <c r="AH22" s="147"/>
    </row>
    <row r="23" spans="5:35" x14ac:dyDescent="0.25">
      <c r="E23" s="23"/>
      <c r="F23" s="23"/>
      <c r="G23" s="23"/>
      <c r="H23" s="23"/>
      <c r="I23" s="23"/>
      <c r="J23" s="23"/>
      <c r="K23" s="23"/>
      <c r="L23" s="23"/>
      <c r="M23" s="23"/>
      <c r="N23" s="23"/>
      <c r="O23" s="23"/>
      <c r="P23" s="23"/>
      <c r="Q23" s="23"/>
      <c r="R23" s="23"/>
      <c r="Y23" s="147"/>
      <c r="Z23" s="147"/>
      <c r="AA23" s="147"/>
      <c r="AB23" s="147"/>
      <c r="AC23" s="147"/>
      <c r="AD23" s="147"/>
      <c r="AE23" s="147"/>
      <c r="AF23" s="147"/>
      <c r="AG23" s="147"/>
      <c r="AH23" s="147"/>
    </row>
    <row r="24" spans="5:35" x14ac:dyDescent="0.25">
      <c r="E24" s="23" t="s">
        <v>41</v>
      </c>
      <c r="F24" s="23"/>
      <c r="G24" s="23"/>
      <c r="H24" s="23"/>
      <c r="I24" s="23"/>
      <c r="J24" s="23"/>
      <c r="K24" s="23"/>
      <c r="L24" s="23"/>
      <c r="M24" s="23"/>
      <c r="N24" s="23"/>
      <c r="O24" s="23"/>
      <c r="P24" s="23"/>
      <c r="Q24" s="23"/>
      <c r="R24" s="23"/>
      <c r="Y24" s="147"/>
      <c r="Z24" s="147"/>
      <c r="AA24" s="147"/>
      <c r="AB24" s="147"/>
      <c r="AC24" s="147"/>
      <c r="AD24" s="147"/>
      <c r="AE24" s="147"/>
      <c r="AF24" s="147"/>
      <c r="AG24" s="145"/>
      <c r="AH24" s="139"/>
      <c r="AI24" s="145"/>
    </row>
    <row r="25" spans="5:35" x14ac:dyDescent="0.25">
      <c r="E25" s="23"/>
      <c r="F25" s="23"/>
      <c r="G25" s="23"/>
      <c r="H25" s="23"/>
      <c r="I25" s="23"/>
      <c r="J25" s="23"/>
      <c r="K25" s="23"/>
      <c r="L25" s="23"/>
      <c r="M25" s="23"/>
      <c r="N25" s="23"/>
      <c r="O25" s="23"/>
      <c r="P25" s="23"/>
      <c r="Q25" s="23"/>
      <c r="R25" s="23"/>
      <c r="Y25" s="147"/>
      <c r="Z25" s="147"/>
      <c r="AA25" s="147"/>
      <c r="AB25" s="147"/>
      <c r="AC25" s="147"/>
      <c r="AD25" s="147"/>
      <c r="AE25" s="147"/>
      <c r="AF25" s="147"/>
      <c r="AG25" s="145"/>
      <c r="AH25" s="147"/>
    </row>
    <row r="26" spans="5:35" x14ac:dyDescent="0.25">
      <c r="E26" s="23"/>
      <c r="F26" s="23"/>
      <c r="G26" s="23"/>
      <c r="H26" s="23"/>
      <c r="I26" s="23"/>
      <c r="J26" s="23"/>
      <c r="K26" s="23"/>
      <c r="L26" s="23"/>
      <c r="M26" s="23"/>
      <c r="N26" s="23"/>
      <c r="O26" s="23"/>
      <c r="P26" s="23"/>
      <c r="Q26" s="23"/>
      <c r="R26" s="23"/>
      <c r="Y26" s="147"/>
      <c r="Z26" s="147"/>
      <c r="AA26" s="147"/>
      <c r="AB26" s="147"/>
      <c r="AC26" s="147"/>
      <c r="AD26" s="147"/>
      <c r="AE26" s="147"/>
      <c r="AF26" s="147"/>
      <c r="AG26" s="145"/>
      <c r="AH26" s="147"/>
    </row>
    <row r="27" spans="5:35" x14ac:dyDescent="0.25">
      <c r="E27" s="23"/>
      <c r="F27" s="23"/>
      <c r="G27" s="23"/>
      <c r="H27" s="23"/>
      <c r="I27" s="23"/>
      <c r="J27" s="23"/>
      <c r="K27" s="23"/>
      <c r="L27" s="23"/>
      <c r="M27" s="23"/>
      <c r="N27" s="23"/>
      <c r="O27" s="23"/>
      <c r="P27" s="23"/>
      <c r="Q27" s="23"/>
      <c r="R27" s="23"/>
      <c r="Y27" s="147"/>
      <c r="Z27" s="147"/>
      <c r="AA27" s="147"/>
      <c r="AB27" s="147"/>
      <c r="AC27" s="147"/>
      <c r="AD27" s="147"/>
      <c r="AE27" s="147"/>
      <c r="AF27" s="147"/>
      <c r="AG27" s="139"/>
      <c r="AH27" s="147"/>
    </row>
    <row r="28" spans="5:35" x14ac:dyDescent="0.25">
      <c r="E28" s="23"/>
      <c r="F28" s="23"/>
      <c r="G28" s="23"/>
      <c r="H28" s="23"/>
      <c r="I28" s="23"/>
      <c r="J28" s="23"/>
      <c r="K28" s="23"/>
      <c r="L28" s="23"/>
      <c r="M28" s="23"/>
      <c r="N28" s="23"/>
      <c r="O28" s="23"/>
      <c r="P28" s="23"/>
      <c r="Q28" s="23"/>
      <c r="R28" s="23"/>
      <c r="Y28" s="147"/>
      <c r="Z28" s="147"/>
      <c r="AA28" s="147"/>
      <c r="AB28" s="147"/>
      <c r="AC28" s="147"/>
      <c r="AD28" s="147"/>
      <c r="AE28" s="147"/>
      <c r="AF28" s="147"/>
      <c r="AG28" s="139"/>
      <c r="AH28" s="147"/>
    </row>
    <row r="29" spans="5:35" x14ac:dyDescent="0.25">
      <c r="E29" s="23"/>
      <c r="F29" s="23"/>
      <c r="G29" s="23"/>
      <c r="H29" s="23"/>
      <c r="I29" s="23"/>
      <c r="J29" s="23"/>
      <c r="K29" s="23"/>
      <c r="L29" s="23"/>
      <c r="M29" s="23"/>
      <c r="N29" s="23"/>
      <c r="O29" s="23"/>
      <c r="P29" s="23"/>
      <c r="Q29" s="23"/>
      <c r="R29" s="23"/>
      <c r="Y29" s="147"/>
      <c r="Z29" s="147"/>
      <c r="AA29" s="147"/>
      <c r="AB29" s="147"/>
      <c r="AC29" s="147"/>
      <c r="AD29" s="147"/>
      <c r="AE29" s="147"/>
      <c r="AF29" s="147"/>
      <c r="AG29" s="139"/>
      <c r="AH29" s="147"/>
    </row>
    <row r="30" spans="5:35" x14ac:dyDescent="0.25">
      <c r="E30" s="23"/>
      <c r="F30" s="23"/>
      <c r="G30" s="23"/>
      <c r="H30" s="23"/>
      <c r="I30" s="23"/>
      <c r="J30" s="23"/>
      <c r="K30" s="23"/>
      <c r="L30" s="23"/>
      <c r="M30" s="23"/>
      <c r="N30" s="23"/>
      <c r="O30" s="23"/>
      <c r="P30" s="23"/>
      <c r="Q30" s="23"/>
      <c r="R30" s="23"/>
      <c r="Y30" s="147"/>
      <c r="Z30" s="147"/>
      <c r="AA30" s="147"/>
      <c r="AB30" s="147"/>
      <c r="AC30" s="147"/>
      <c r="AD30" s="147"/>
      <c r="AE30" s="147"/>
      <c r="AF30" s="147"/>
      <c r="AG30" s="147"/>
      <c r="AH30" s="147"/>
    </row>
    <row r="31" spans="5:35" x14ac:dyDescent="0.25">
      <c r="E31" s="23"/>
      <c r="F31" s="23"/>
      <c r="G31" s="23"/>
      <c r="H31" s="23"/>
      <c r="I31" s="23"/>
      <c r="J31" s="23"/>
      <c r="K31" s="23"/>
      <c r="L31" s="23"/>
      <c r="M31" s="23"/>
      <c r="N31" s="23"/>
      <c r="O31" s="23"/>
      <c r="P31" s="23"/>
      <c r="Q31" s="23"/>
      <c r="R31" s="23"/>
      <c r="Y31" s="147"/>
      <c r="Z31" s="147"/>
      <c r="AA31" s="147"/>
      <c r="AB31" s="147"/>
      <c r="AC31" s="147"/>
      <c r="AD31" s="147"/>
      <c r="AE31" s="147"/>
      <c r="AF31" s="147"/>
      <c r="AG31" s="145"/>
      <c r="AH31" s="147"/>
    </row>
    <row r="32" spans="5:35" x14ac:dyDescent="0.25">
      <c r="E32" s="23"/>
      <c r="F32" s="23"/>
      <c r="G32" s="23"/>
      <c r="H32" s="23"/>
      <c r="I32" s="23"/>
      <c r="J32" s="23"/>
      <c r="K32" s="23"/>
      <c r="L32" s="23"/>
      <c r="M32" s="23"/>
      <c r="N32" s="23"/>
      <c r="O32" s="23"/>
      <c r="P32" s="23"/>
      <c r="Q32" s="23"/>
      <c r="R32" s="23"/>
      <c r="Y32" s="147"/>
      <c r="Z32" s="147"/>
      <c r="AA32" s="147"/>
      <c r="AB32" s="147"/>
      <c r="AC32" s="147"/>
      <c r="AD32" s="147"/>
      <c r="AE32" s="147"/>
      <c r="AF32" s="147"/>
      <c r="AG32" s="145"/>
      <c r="AH32" s="147"/>
    </row>
    <row r="33" spans="5:34" x14ac:dyDescent="0.25">
      <c r="E33" s="23"/>
      <c r="F33" s="23"/>
      <c r="G33" s="23"/>
      <c r="H33" s="23"/>
      <c r="I33" s="23"/>
      <c r="J33" s="23"/>
      <c r="K33" s="23"/>
      <c r="L33" s="23"/>
      <c r="M33" s="23"/>
      <c r="N33" s="23"/>
      <c r="O33" s="23"/>
      <c r="P33" s="23"/>
      <c r="Q33" s="23"/>
      <c r="R33" s="23"/>
      <c r="Y33" s="147"/>
      <c r="Z33" s="147"/>
      <c r="AA33" s="147"/>
      <c r="AB33" s="147"/>
      <c r="AC33" s="147"/>
      <c r="AD33" s="147"/>
      <c r="AE33" s="147"/>
      <c r="AF33" s="147"/>
      <c r="AG33" s="147"/>
      <c r="AH33" s="147"/>
    </row>
    <row r="34" spans="5:34" x14ac:dyDescent="0.25">
      <c r="E34" s="23"/>
      <c r="F34" s="23"/>
      <c r="G34" s="23"/>
      <c r="H34" s="23"/>
      <c r="I34" s="23"/>
      <c r="J34" s="23"/>
      <c r="K34" s="23"/>
      <c r="L34" s="23"/>
      <c r="M34" s="23"/>
      <c r="N34" s="23"/>
      <c r="O34" s="23"/>
      <c r="P34" s="23"/>
      <c r="Q34" s="23"/>
      <c r="R34" s="23"/>
      <c r="Y34" s="147"/>
      <c r="Z34" s="147"/>
      <c r="AA34" s="147"/>
      <c r="AB34" s="147"/>
      <c r="AC34" s="147"/>
      <c r="AD34" s="147"/>
      <c r="AE34" s="147"/>
      <c r="AF34" s="147"/>
      <c r="AG34" s="147"/>
      <c r="AH34" s="147"/>
    </row>
    <row r="35" spans="5:34" x14ac:dyDescent="0.25">
      <c r="E35" s="23"/>
      <c r="F35" s="23"/>
      <c r="G35" s="23"/>
      <c r="H35" s="23"/>
      <c r="I35" s="23"/>
      <c r="J35" s="23"/>
      <c r="K35" s="23"/>
      <c r="L35" s="23"/>
      <c r="M35" s="23"/>
      <c r="N35" s="23"/>
      <c r="O35" s="23"/>
      <c r="P35" s="23"/>
      <c r="Q35" s="23"/>
      <c r="R35" s="23"/>
      <c r="Y35" s="147"/>
      <c r="Z35" s="147"/>
      <c r="AA35" s="147"/>
      <c r="AB35" s="147"/>
      <c r="AC35" s="147"/>
      <c r="AD35" s="147"/>
      <c r="AE35" s="147"/>
      <c r="AF35" s="147"/>
      <c r="AG35" s="147"/>
      <c r="AH35" s="147"/>
    </row>
    <row r="36" spans="5:34" x14ac:dyDescent="0.25">
      <c r="E36" s="23"/>
      <c r="F36" s="23"/>
      <c r="G36" s="23"/>
      <c r="H36" s="23"/>
      <c r="I36" s="23"/>
      <c r="J36" s="23"/>
      <c r="K36" s="23"/>
      <c r="L36" s="23"/>
      <c r="M36" s="23"/>
      <c r="N36" s="23"/>
      <c r="O36" s="23"/>
      <c r="P36" s="23"/>
      <c r="Q36" s="23"/>
      <c r="R36" s="23"/>
      <c r="Y36" s="147"/>
      <c r="Z36" s="147"/>
      <c r="AA36" s="147"/>
      <c r="AB36" s="147"/>
      <c r="AC36" s="147"/>
      <c r="AD36" s="147"/>
      <c r="AE36" s="147"/>
      <c r="AF36" s="147"/>
      <c r="AG36" s="147"/>
      <c r="AH36" s="147"/>
    </row>
    <row r="37" spans="5:34" x14ac:dyDescent="0.25">
      <c r="E37" s="23"/>
      <c r="F37" s="23"/>
      <c r="G37" s="23"/>
      <c r="H37" s="23"/>
      <c r="I37" s="23"/>
      <c r="J37" s="23"/>
      <c r="K37" s="23"/>
      <c r="L37" s="23"/>
      <c r="M37" s="23"/>
      <c r="N37" s="23"/>
      <c r="O37" s="23"/>
      <c r="P37" s="23"/>
      <c r="Q37" s="23"/>
      <c r="Y37" s="147"/>
      <c r="Z37" s="147"/>
      <c r="AA37" s="147"/>
      <c r="AB37" s="147"/>
      <c r="AC37" s="147"/>
      <c r="AD37" s="147"/>
      <c r="AE37" s="147"/>
      <c r="AF37" s="147"/>
      <c r="AG37" s="147"/>
      <c r="AH37" s="147"/>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H36" sqref="H36"/>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71">
        <v>44743</v>
      </c>
      <c r="D4" s="271"/>
      <c r="E4" s="271"/>
      <c r="F4" s="271"/>
      <c r="G4" s="272"/>
      <c r="H4" s="271"/>
      <c r="I4" s="271"/>
      <c r="J4" s="271"/>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53" t="s">
        <v>178</v>
      </c>
      <c r="G6" s="61"/>
      <c r="H6" s="63">
        <v>2021</v>
      </c>
      <c r="I6" s="61">
        <v>2022</v>
      </c>
      <c r="J6" s="62" t="s">
        <v>178</v>
      </c>
    </row>
    <row r="7" spans="1:19" s="5" customFormat="1" x14ac:dyDescent="0.2">
      <c r="A7" s="1"/>
      <c r="B7" s="50"/>
      <c r="C7" s="50"/>
      <c r="D7" s="51"/>
      <c r="E7" s="168"/>
      <c r="F7" s="51"/>
      <c r="G7" s="51"/>
      <c r="H7" s="64"/>
      <c r="I7" s="51"/>
      <c r="J7" s="51"/>
    </row>
    <row r="8" spans="1:19" s="5" customFormat="1" ht="16.5" customHeight="1" x14ac:dyDescent="0.25">
      <c r="A8" s="1"/>
      <c r="B8" s="57" t="s">
        <v>11</v>
      </c>
      <c r="C8" s="50"/>
      <c r="D8" s="212">
        <v>67871.332070000004</v>
      </c>
      <c r="E8" s="212">
        <v>63950.618274679975</v>
      </c>
      <c r="F8" s="149">
        <f t="shared" ref="F8:F39" si="0">IF(D8&lt;1,"",IFERROR((E8-D8)/D8,""))</f>
        <v>-5.7766860848942059E-2</v>
      </c>
      <c r="G8" s="116"/>
      <c r="H8" s="212">
        <v>35058.872300000003</v>
      </c>
      <c r="I8" s="212">
        <v>32264.894700000001</v>
      </c>
      <c r="J8" s="149">
        <f t="shared" ref="J8:J39" si="1">IF(H8&lt;1,"",IFERROR(($I8-$H8)/$H8,""))</f>
        <v>-7.9693881083562457E-2</v>
      </c>
      <c r="L8" s="202"/>
      <c r="M8" s="138"/>
    </row>
    <row r="9" spans="1:19" s="6" customFormat="1" ht="22.5" customHeight="1" x14ac:dyDescent="0.25">
      <c r="A9" s="3"/>
      <c r="B9" s="57"/>
      <c r="C9" s="55" t="s">
        <v>12</v>
      </c>
      <c r="D9" s="150">
        <v>16550.989750000001</v>
      </c>
      <c r="E9" s="151">
        <v>13235.854589999999</v>
      </c>
      <c r="F9" s="148">
        <f t="shared" si="0"/>
        <v>-0.20029830300632029</v>
      </c>
      <c r="G9" s="115"/>
      <c r="H9" s="150">
        <v>4169.5531999999994</v>
      </c>
      <c r="I9" s="151">
        <v>3173.8901999999998</v>
      </c>
      <c r="J9" s="148">
        <f t="shared" si="1"/>
        <v>-0.23879369137201553</v>
      </c>
      <c r="L9" s="202"/>
      <c r="M9" s="203"/>
    </row>
    <row r="10" spans="1:19" s="5" customFormat="1" ht="15" x14ac:dyDescent="0.25">
      <c r="A10" s="1"/>
      <c r="B10" s="50"/>
      <c r="C10" s="53" t="s">
        <v>31</v>
      </c>
      <c r="D10" s="150">
        <v>3551.3762300000003</v>
      </c>
      <c r="E10" s="151">
        <v>3015.5615799999996</v>
      </c>
      <c r="F10" s="148">
        <f t="shared" si="0"/>
        <v>-0.15087521436724846</v>
      </c>
      <c r="G10" s="115"/>
      <c r="H10" s="150">
        <v>391.92129999999997</v>
      </c>
      <c r="I10" s="151">
        <v>414.42949999999996</v>
      </c>
      <c r="J10" s="148">
        <f t="shared" si="1"/>
        <v>5.7430407584379797E-2</v>
      </c>
      <c r="L10" s="202"/>
      <c r="M10" s="203"/>
    </row>
    <row r="11" spans="1:19" s="5" customFormat="1" ht="15" x14ac:dyDescent="0.25">
      <c r="A11" s="1"/>
      <c r="B11" s="50"/>
      <c r="C11" s="54" t="s">
        <v>6</v>
      </c>
      <c r="D11" s="150">
        <v>484.26209</v>
      </c>
      <c r="E11" s="151">
        <v>468.91399000000013</v>
      </c>
      <c r="F11" s="148">
        <f t="shared" si="0"/>
        <v>-3.1693787965107641E-2</v>
      </c>
      <c r="G11" s="115"/>
      <c r="H11" s="150">
        <v>370.38280000000003</v>
      </c>
      <c r="I11" s="151">
        <v>303.22480000000002</v>
      </c>
      <c r="J11" s="148">
        <f t="shared" si="1"/>
        <v>-0.18132051488352052</v>
      </c>
      <c r="L11" s="202"/>
      <c r="M11" s="203"/>
    </row>
    <row r="12" spans="1:19" s="5" customFormat="1" ht="15" x14ac:dyDescent="0.25">
      <c r="A12" s="1"/>
      <c r="B12" s="50"/>
      <c r="C12" s="54" t="s">
        <v>7</v>
      </c>
      <c r="D12" s="150">
        <v>12515.351430000001</v>
      </c>
      <c r="E12" s="151">
        <v>9751.3790200000003</v>
      </c>
      <c r="F12" s="148">
        <f t="shared" si="0"/>
        <v>-0.22084656794971039</v>
      </c>
      <c r="G12" s="115"/>
      <c r="H12" s="150">
        <v>3407.2491</v>
      </c>
      <c r="I12" s="151">
        <v>2456.2358999999997</v>
      </c>
      <c r="J12" s="148">
        <f t="shared" si="1"/>
        <v>-0.27911466760678</v>
      </c>
      <c r="L12" s="202"/>
      <c r="M12" s="203"/>
    </row>
    <row r="13" spans="1:19" s="6" customFormat="1" ht="21" customHeight="1" x14ac:dyDescent="0.25">
      <c r="A13" s="3"/>
      <c r="B13" s="57"/>
      <c r="C13" s="71" t="s">
        <v>9</v>
      </c>
      <c r="D13" s="150">
        <v>5031.2021899999991</v>
      </c>
      <c r="E13" s="151">
        <v>4486.8372400000007</v>
      </c>
      <c r="F13" s="148">
        <f t="shared" si="0"/>
        <v>-0.10819778840969188</v>
      </c>
      <c r="G13" s="115"/>
      <c r="H13" s="150">
        <v>1668.6909000000001</v>
      </c>
      <c r="I13" s="151">
        <v>1558.2976000000001</v>
      </c>
      <c r="J13" s="148">
        <f t="shared" si="1"/>
        <v>-6.6155631339512883E-2</v>
      </c>
      <c r="L13" s="202"/>
      <c r="M13" s="203"/>
    </row>
    <row r="14" spans="1:19" s="5" customFormat="1" ht="15" x14ac:dyDescent="0.25">
      <c r="A14" s="1"/>
      <c r="B14" s="50"/>
      <c r="C14" s="54" t="s">
        <v>32</v>
      </c>
      <c r="D14" s="150">
        <v>671.41191000000003</v>
      </c>
      <c r="E14" s="151">
        <v>635.54302000000007</v>
      </c>
      <c r="F14" s="148">
        <f t="shared" si="0"/>
        <v>-5.3423076751796021E-2</v>
      </c>
      <c r="G14" s="115"/>
      <c r="H14" s="150">
        <v>155.26910000000001</v>
      </c>
      <c r="I14" s="151">
        <v>155.459</v>
      </c>
      <c r="J14" s="148">
        <f t="shared" si="1"/>
        <v>1.2230379386497018E-3</v>
      </c>
      <c r="L14" s="202"/>
      <c r="M14" s="203"/>
    </row>
    <row r="15" spans="1:19" s="5" customFormat="1" ht="15" x14ac:dyDescent="0.25">
      <c r="A15" s="1"/>
      <c r="B15" s="50"/>
      <c r="C15" s="54" t="s">
        <v>6</v>
      </c>
      <c r="D15" s="150">
        <v>30.279679999999999</v>
      </c>
      <c r="E15" s="151">
        <v>45.866900000000001</v>
      </c>
      <c r="F15" s="148">
        <f>IF(D15&lt;1,"",IFERROR((E15-D15)/D15,""))</f>
        <v>0.51477492496618205</v>
      </c>
      <c r="G15" s="116"/>
      <c r="H15" s="150">
        <v>84.000599999999991</v>
      </c>
      <c r="I15" s="151">
        <v>125.8158</v>
      </c>
      <c r="J15" s="148">
        <f t="shared" si="1"/>
        <v>0.49779644431111214</v>
      </c>
      <c r="L15" s="202"/>
      <c r="M15" s="203"/>
      <c r="N15"/>
      <c r="O15"/>
      <c r="P15"/>
      <c r="Q15"/>
      <c r="R15"/>
      <c r="S15"/>
    </row>
    <row r="16" spans="1:19" s="5" customFormat="1" ht="15" x14ac:dyDescent="0.25">
      <c r="A16" s="1"/>
      <c r="B16" s="50"/>
      <c r="C16" s="54" t="s">
        <v>7</v>
      </c>
      <c r="D16" s="150">
        <v>4329.5106000000005</v>
      </c>
      <c r="E16" s="151">
        <v>3805.4273200000002</v>
      </c>
      <c r="F16" s="148">
        <f t="shared" si="0"/>
        <v>-0.12104908115942717</v>
      </c>
      <c r="G16" s="115"/>
      <c r="H16" s="150">
        <v>1429.4212</v>
      </c>
      <c r="I16" s="151">
        <v>1277.0228</v>
      </c>
      <c r="J16" s="148">
        <f t="shared" si="1"/>
        <v>-0.1066154608592625</v>
      </c>
      <c r="L16" s="202"/>
      <c r="M16" s="203"/>
      <c r="N16"/>
      <c r="O16"/>
      <c r="P16"/>
      <c r="Q16"/>
      <c r="R16"/>
      <c r="S16"/>
    </row>
    <row r="17" spans="1:20" s="6" customFormat="1" ht="24.75" customHeight="1" x14ac:dyDescent="0.25">
      <c r="A17" s="3"/>
      <c r="B17" s="57"/>
      <c r="C17" s="1" t="s">
        <v>10</v>
      </c>
      <c r="D17" s="150">
        <v>46289.140130000007</v>
      </c>
      <c r="E17" s="151">
        <v>46227.926444679979</v>
      </c>
      <c r="F17" s="148">
        <f t="shared" si="0"/>
        <v>-1.3224200135952741E-3</v>
      </c>
      <c r="G17" s="115"/>
      <c r="H17" s="150">
        <v>29220.628200000003</v>
      </c>
      <c r="I17" s="151">
        <v>27532.706900000005</v>
      </c>
      <c r="J17" s="148">
        <f t="shared" si="1"/>
        <v>-5.7764716365680258E-2</v>
      </c>
      <c r="L17" s="202"/>
      <c r="M17" s="203"/>
      <c r="N17" s="155"/>
      <c r="O17" s="155"/>
      <c r="P17" s="155"/>
      <c r="Q17" s="155"/>
      <c r="R17" s="155"/>
      <c r="S17" s="155"/>
      <c r="T17" s="155"/>
    </row>
    <row r="18" spans="1:20" s="5" customFormat="1" ht="15" x14ac:dyDescent="0.25">
      <c r="A18" s="1"/>
      <c r="B18" s="50"/>
      <c r="C18" s="54" t="s">
        <v>31</v>
      </c>
      <c r="D18" s="150">
        <v>19262.24913</v>
      </c>
      <c r="E18" s="151">
        <v>20777.786024730405</v>
      </c>
      <c r="F18" s="148">
        <f t="shared" si="0"/>
        <v>7.8679124358849217E-2</v>
      </c>
      <c r="G18" s="115"/>
      <c r="H18" s="150">
        <v>9740.7200999999986</v>
      </c>
      <c r="I18" s="151">
        <v>9950.5519000000004</v>
      </c>
      <c r="J18" s="148">
        <f t="shared" si="1"/>
        <v>2.1541713327744811E-2</v>
      </c>
      <c r="L18" s="202"/>
      <c r="M18" s="203"/>
      <c r="N18"/>
      <c r="O18"/>
      <c r="P18"/>
      <c r="Q18"/>
      <c r="R18"/>
      <c r="S18"/>
      <c r="T18"/>
    </row>
    <row r="19" spans="1:20" s="5" customFormat="1" ht="15" x14ac:dyDescent="0.25">
      <c r="A19" s="1"/>
      <c r="B19" s="50"/>
      <c r="C19" s="54" t="s">
        <v>6</v>
      </c>
      <c r="D19" s="150">
        <v>6165.9210000000003</v>
      </c>
      <c r="E19" s="151">
        <v>4109.8095921083641</v>
      </c>
      <c r="F19" s="148">
        <f t="shared" si="0"/>
        <v>-0.33346379363141954</v>
      </c>
      <c r="G19" s="115"/>
      <c r="H19" s="150">
        <v>9206.4521999999997</v>
      </c>
      <c r="I19" s="151">
        <v>8626.779700000001</v>
      </c>
      <c r="J19" s="148">
        <f t="shared" si="1"/>
        <v>-6.2963722333777908E-2</v>
      </c>
      <c r="L19" s="202"/>
      <c r="M19" s="203"/>
      <c r="N19"/>
      <c r="O19"/>
      <c r="P19"/>
      <c r="Q19"/>
      <c r="R19"/>
      <c r="S19"/>
      <c r="T19"/>
    </row>
    <row r="20" spans="1:20" s="5" customFormat="1" ht="15" x14ac:dyDescent="0.25">
      <c r="A20" s="1"/>
      <c r="B20" s="50"/>
      <c r="C20" s="54" t="s">
        <v>7</v>
      </c>
      <c r="D20" s="150">
        <v>20860.97</v>
      </c>
      <c r="E20" s="151">
        <v>21340.330827841208</v>
      </c>
      <c r="F20" s="148">
        <f t="shared" si="0"/>
        <v>2.2978836930459448E-2</v>
      </c>
      <c r="G20" s="115"/>
      <c r="H20" s="150">
        <v>10273.455900000001</v>
      </c>
      <c r="I20" s="151">
        <v>8955.3752999999997</v>
      </c>
      <c r="J20" s="148">
        <f t="shared" si="1"/>
        <v>-0.12829963089635699</v>
      </c>
      <c r="L20" s="202"/>
      <c r="M20" s="203"/>
      <c r="N20"/>
      <c r="O20"/>
      <c r="P20"/>
      <c r="Q20"/>
      <c r="R20"/>
      <c r="S20"/>
      <c r="T20"/>
    </row>
    <row r="21" spans="1:20" s="5" customFormat="1" ht="24" customHeight="1" x14ac:dyDescent="0.25">
      <c r="A21" s="1"/>
      <c r="B21" s="52" t="s">
        <v>8</v>
      </c>
      <c r="C21" s="55"/>
      <c r="D21" s="262">
        <v>29707.309390000002</v>
      </c>
      <c r="E21" s="262">
        <v>28694.519088317502</v>
      </c>
      <c r="F21" s="149">
        <f t="shared" si="0"/>
        <v>-3.4092293192443175E-2</v>
      </c>
      <c r="G21" s="125"/>
      <c r="H21" s="262">
        <v>16908.563600000001</v>
      </c>
      <c r="I21" s="262">
        <v>14354.527100000001</v>
      </c>
      <c r="J21" s="149">
        <f t="shared" si="1"/>
        <v>-0.15104987983722046</v>
      </c>
      <c r="L21" s="202"/>
      <c r="M21" s="203"/>
      <c r="N21"/>
      <c r="O21"/>
      <c r="P21"/>
      <c r="Q21"/>
      <c r="R21"/>
      <c r="S21"/>
      <c r="T21"/>
    </row>
    <row r="22" spans="1:20" s="6" customFormat="1" ht="24" customHeight="1" x14ac:dyDescent="0.25">
      <c r="A22" s="3"/>
      <c r="B22" s="52"/>
      <c r="C22" s="55" t="s">
        <v>12</v>
      </c>
      <c r="D22" s="263">
        <v>7939.8914199999999</v>
      </c>
      <c r="E22" s="263">
        <v>7663.9368599999998</v>
      </c>
      <c r="F22" s="148">
        <f t="shared" si="0"/>
        <v>-3.4755457650830206E-2</v>
      </c>
      <c r="G22" s="105"/>
      <c r="H22" s="263">
        <v>2299.2956999999997</v>
      </c>
      <c r="I22" s="263">
        <v>1706.4521999999999</v>
      </c>
      <c r="J22" s="148">
        <f t="shared" si="1"/>
        <v>-0.25783699765106322</v>
      </c>
      <c r="L22" s="202"/>
      <c r="M22" s="203"/>
      <c r="N22" s="155"/>
      <c r="O22" s="155"/>
      <c r="P22" s="155"/>
      <c r="Q22" s="155"/>
      <c r="R22" s="155"/>
      <c r="S22" s="155"/>
      <c r="T22" s="155"/>
    </row>
    <row r="23" spans="1:20" s="5" customFormat="1" ht="15" x14ac:dyDescent="0.25">
      <c r="A23" s="1"/>
      <c r="B23" s="55"/>
      <c r="C23" s="53" t="s">
        <v>31</v>
      </c>
      <c r="D23" s="263">
        <v>1803.0811000000001</v>
      </c>
      <c r="E23" s="263">
        <v>2035.5812699999999</v>
      </c>
      <c r="F23" s="148">
        <f t="shared" si="0"/>
        <v>0.12894604130673867</v>
      </c>
      <c r="G23" s="106"/>
      <c r="H23" s="263">
        <v>312.96269999999998</v>
      </c>
      <c r="I23" s="263">
        <v>336.69619999999998</v>
      </c>
      <c r="J23" s="148">
        <f t="shared" si="1"/>
        <v>7.5834915790284257E-2</v>
      </c>
      <c r="L23" s="202"/>
      <c r="M23" s="203"/>
      <c r="N23"/>
      <c r="O23"/>
      <c r="P23"/>
      <c r="Q23"/>
      <c r="R23"/>
      <c r="S23"/>
      <c r="T23"/>
    </row>
    <row r="24" spans="1:20" s="5" customFormat="1" ht="15" x14ac:dyDescent="0.25">
      <c r="A24" s="1"/>
      <c r="B24" s="1"/>
      <c r="C24" s="54" t="s">
        <v>6</v>
      </c>
      <c r="D24" s="263">
        <v>82.059780000000003</v>
      </c>
      <c r="E24" s="263">
        <v>108.7454</v>
      </c>
      <c r="F24" s="148">
        <f t="shared" si="0"/>
        <v>0.32519731347074049</v>
      </c>
      <c r="G24" s="105"/>
      <c r="H24" s="263">
        <v>21.688600000000001</v>
      </c>
      <c r="I24" s="263">
        <v>37.323500000000003</v>
      </c>
      <c r="J24" s="148">
        <f t="shared" si="1"/>
        <v>0.72088101583320274</v>
      </c>
      <c r="L24" s="202"/>
      <c r="M24" s="203"/>
      <c r="N24"/>
      <c r="O24"/>
      <c r="P24"/>
      <c r="Q24"/>
      <c r="R24"/>
      <c r="S24"/>
      <c r="T24"/>
    </row>
    <row r="25" spans="1:20" s="5" customFormat="1" ht="15" x14ac:dyDescent="0.25">
      <c r="A25" s="1"/>
      <c r="B25" s="1"/>
      <c r="C25" s="54" t="s">
        <v>7</v>
      </c>
      <c r="D25" s="263">
        <v>6054.75054</v>
      </c>
      <c r="E25" s="263">
        <v>5519.6101900000003</v>
      </c>
      <c r="F25" s="148">
        <f t="shared" si="0"/>
        <v>-8.8383550480677558E-2</v>
      </c>
      <c r="G25" s="105"/>
      <c r="H25" s="263">
        <v>1964.6443999999999</v>
      </c>
      <c r="I25" s="263">
        <v>1332.4324999999999</v>
      </c>
      <c r="J25" s="148">
        <f t="shared" si="1"/>
        <v>-0.32179457005043766</v>
      </c>
      <c r="L25" s="202"/>
      <c r="M25" s="203"/>
      <c r="N25"/>
      <c r="O25"/>
      <c r="P25"/>
      <c r="Q25"/>
      <c r="R25"/>
      <c r="S25"/>
      <c r="T25"/>
    </row>
    <row r="26" spans="1:20" s="6" customFormat="1" ht="21" customHeight="1" x14ac:dyDescent="0.25">
      <c r="A26" s="3"/>
      <c r="B26" s="3"/>
      <c r="C26" s="71" t="s">
        <v>9</v>
      </c>
      <c r="D26" s="263">
        <v>2353.3575099999998</v>
      </c>
      <c r="E26" s="263">
        <v>2722.5869400000001</v>
      </c>
      <c r="F26" s="148">
        <f t="shared" si="0"/>
        <v>0.15689474651898527</v>
      </c>
      <c r="G26" s="105"/>
      <c r="H26" s="263">
        <v>929.49260000000004</v>
      </c>
      <c r="I26" s="263">
        <v>972.02050000000008</v>
      </c>
      <c r="J26" s="148">
        <f t="shared" si="1"/>
        <v>4.5753887658707602E-2</v>
      </c>
      <c r="L26" s="202"/>
      <c r="M26" s="203"/>
      <c r="N26" s="155"/>
      <c r="O26" s="155"/>
      <c r="P26" s="155"/>
      <c r="Q26" s="155"/>
      <c r="R26" s="155"/>
      <c r="S26" s="155"/>
      <c r="T26" s="155"/>
    </row>
    <row r="27" spans="1:20" s="5" customFormat="1" ht="15" x14ac:dyDescent="0.25">
      <c r="A27" s="1"/>
      <c r="B27" s="1"/>
      <c r="C27" s="261" t="s">
        <v>31</v>
      </c>
      <c r="D27" s="263">
        <v>450.89571000000001</v>
      </c>
      <c r="E27" s="263">
        <v>486.16505000000001</v>
      </c>
      <c r="F27" s="148">
        <f t="shared" si="0"/>
        <v>7.8220615583146705E-2</v>
      </c>
      <c r="G27" s="105"/>
      <c r="H27" s="263">
        <v>150.346</v>
      </c>
      <c r="I27" s="263">
        <v>150.1052</v>
      </c>
      <c r="J27" s="148">
        <f t="shared" si="1"/>
        <v>-1.6016388863023109E-3</v>
      </c>
      <c r="L27" s="202"/>
      <c r="M27" s="203"/>
      <c r="N27"/>
      <c r="O27"/>
      <c r="P27"/>
      <c r="Q27"/>
      <c r="R27"/>
      <c r="S27"/>
      <c r="T27"/>
    </row>
    <row r="28" spans="1:20" s="5" customFormat="1" ht="15" x14ac:dyDescent="0.25">
      <c r="A28" s="1"/>
      <c r="B28" s="1"/>
      <c r="C28" s="54" t="s">
        <v>6</v>
      </c>
      <c r="D28" s="263">
        <v>29.706679999999999</v>
      </c>
      <c r="E28" s="263">
        <v>45.038899999999998</v>
      </c>
      <c r="F28" s="148">
        <f t="shared" si="0"/>
        <v>0.51612028001782762</v>
      </c>
      <c r="G28" s="107"/>
      <c r="H28" s="263">
        <v>83.550600000000003</v>
      </c>
      <c r="I28" s="263">
        <v>125.40179999999999</v>
      </c>
      <c r="J28" s="148">
        <f t="shared" si="1"/>
        <v>0.50090843153729581</v>
      </c>
      <c r="L28" s="202"/>
      <c r="M28" s="203"/>
      <c r="N28"/>
      <c r="O28"/>
      <c r="P28"/>
      <c r="Q28"/>
      <c r="R28"/>
      <c r="S28"/>
      <c r="T28"/>
    </row>
    <row r="29" spans="1:20" s="5" customFormat="1" ht="15" x14ac:dyDescent="0.25">
      <c r="A29" s="1"/>
      <c r="B29" s="1"/>
      <c r="C29" s="54" t="s">
        <v>7</v>
      </c>
      <c r="D29" s="263">
        <v>1872.75512</v>
      </c>
      <c r="E29" s="263">
        <v>2191.3829900000001</v>
      </c>
      <c r="F29" s="148">
        <f t="shared" si="0"/>
        <v>0.17013856568711452</v>
      </c>
      <c r="G29" s="105"/>
      <c r="H29" s="263">
        <v>695.596</v>
      </c>
      <c r="I29" s="263">
        <v>696.51350000000002</v>
      </c>
      <c r="J29" s="148">
        <f t="shared" si="1"/>
        <v>1.3190127602804187E-3</v>
      </c>
      <c r="L29" s="202"/>
      <c r="M29" s="203"/>
      <c r="N29"/>
      <c r="O29"/>
      <c r="P29"/>
      <c r="Q29"/>
      <c r="R29"/>
      <c r="S29"/>
      <c r="T29"/>
    </row>
    <row r="30" spans="1:20" s="6" customFormat="1" ht="21.75" customHeight="1" x14ac:dyDescent="0.25">
      <c r="A30" s="3"/>
      <c r="B30" s="3"/>
      <c r="C30" s="1" t="s">
        <v>10</v>
      </c>
      <c r="D30" s="263">
        <v>19414.060460000001</v>
      </c>
      <c r="E30" s="263">
        <v>18307.995288317503</v>
      </c>
      <c r="F30" s="148">
        <f t="shared" si="0"/>
        <v>-5.6972377002811589E-2</v>
      </c>
      <c r="G30" s="105"/>
      <c r="H30" s="263">
        <v>13679.775300000001</v>
      </c>
      <c r="I30" s="263">
        <v>11676.054400000001</v>
      </c>
      <c r="J30" s="148">
        <f t="shared" si="1"/>
        <v>-0.1464732319104686</v>
      </c>
      <c r="L30" s="202"/>
      <c r="M30" s="203"/>
      <c r="N30" s="155"/>
      <c r="O30" s="155"/>
      <c r="P30" s="155"/>
      <c r="Q30" s="155"/>
      <c r="R30" s="155"/>
      <c r="S30" s="155"/>
      <c r="T30" s="155"/>
    </row>
    <row r="31" spans="1:20" s="5" customFormat="1" ht="15" x14ac:dyDescent="0.25">
      <c r="A31" s="1"/>
      <c r="B31" s="1"/>
      <c r="C31" s="54" t="s">
        <v>31</v>
      </c>
      <c r="D31" s="263">
        <v>7090.1394</v>
      </c>
      <c r="E31" s="263">
        <v>8650.8284297499504</v>
      </c>
      <c r="F31" s="148">
        <f t="shared" si="0"/>
        <v>0.22012106415706725</v>
      </c>
      <c r="G31" s="105"/>
      <c r="H31" s="263">
        <v>3270.2713999999992</v>
      </c>
      <c r="I31" s="263">
        <v>3371.5039000000002</v>
      </c>
      <c r="J31" s="148">
        <f t="shared" si="1"/>
        <v>3.0955381868306407E-2</v>
      </c>
      <c r="L31" s="202"/>
      <c r="M31" s="203"/>
      <c r="N31"/>
      <c r="O31"/>
      <c r="P31"/>
      <c r="Q31"/>
      <c r="R31"/>
      <c r="S31"/>
      <c r="T31"/>
    </row>
    <row r="32" spans="1:20" s="5" customFormat="1" ht="15" x14ac:dyDescent="0.25">
      <c r="A32" s="1"/>
      <c r="B32" s="1"/>
      <c r="C32" s="54" t="s">
        <v>6</v>
      </c>
      <c r="D32" s="263">
        <v>4301.2042000000001</v>
      </c>
      <c r="E32" s="263">
        <v>1527.938582108364</v>
      </c>
      <c r="F32" s="148">
        <f t="shared" si="0"/>
        <v>-0.64476492836393018</v>
      </c>
      <c r="G32" s="105"/>
      <c r="H32" s="263">
        <v>6099.01</v>
      </c>
      <c r="I32" s="263">
        <v>4474.6063000000004</v>
      </c>
      <c r="J32" s="148">
        <f t="shared" si="1"/>
        <v>-0.26633891402047216</v>
      </c>
      <c r="L32" s="202"/>
      <c r="M32" s="203"/>
      <c r="N32"/>
      <c r="O32"/>
      <c r="P32"/>
      <c r="Q32"/>
      <c r="R32"/>
      <c r="S32"/>
      <c r="T32"/>
    </row>
    <row r="33" spans="1:20" s="5" customFormat="1" ht="15" x14ac:dyDescent="0.25">
      <c r="A33" s="1"/>
      <c r="B33" s="1"/>
      <c r="C33" s="54" t="s">
        <v>7</v>
      </c>
      <c r="D33" s="263">
        <v>8022.7168600000014</v>
      </c>
      <c r="E33" s="263">
        <v>8129.2282764591882</v>
      </c>
      <c r="F33" s="148">
        <f t="shared" si="0"/>
        <v>1.3276227781418532E-2</v>
      </c>
      <c r="G33" s="105"/>
      <c r="H33" s="263">
        <v>4310.4939000000004</v>
      </c>
      <c r="I33" s="263">
        <v>3829.9441999999999</v>
      </c>
      <c r="J33" s="148">
        <f t="shared" si="1"/>
        <v>-0.11148367475940528</v>
      </c>
      <c r="L33" s="202"/>
      <c r="M33" s="203"/>
      <c r="N33"/>
      <c r="O33"/>
      <c r="P33"/>
      <c r="Q33"/>
      <c r="R33"/>
      <c r="S33"/>
      <c r="T33"/>
    </row>
    <row r="34" spans="1:20" s="5" customFormat="1" ht="27" customHeight="1" x14ac:dyDescent="0.25">
      <c r="A34" s="1"/>
      <c r="B34" s="52" t="s">
        <v>13</v>
      </c>
      <c r="C34" s="55"/>
      <c r="D34" s="262">
        <v>3912.584980000001</v>
      </c>
      <c r="E34" s="262">
        <v>3618.3439499999999</v>
      </c>
      <c r="F34" s="149">
        <f t="shared" si="0"/>
        <v>-7.5203741644993216E-2</v>
      </c>
      <c r="G34" s="125"/>
      <c r="H34" s="262">
        <v>1949.8591000000001</v>
      </c>
      <c r="I34" s="262">
        <v>1236.1304</v>
      </c>
      <c r="J34" s="149">
        <f t="shared" si="1"/>
        <v>-0.36604116676943482</v>
      </c>
      <c r="L34" s="202"/>
      <c r="M34" s="203"/>
      <c r="N34"/>
      <c r="O34"/>
      <c r="P34"/>
      <c r="Q34"/>
      <c r="R34"/>
      <c r="S34"/>
      <c r="T34"/>
    </row>
    <row r="35" spans="1:20" s="6" customFormat="1" ht="24" customHeight="1" x14ac:dyDescent="0.25">
      <c r="A35" s="3"/>
      <c r="B35" s="52"/>
      <c r="C35" s="55" t="s">
        <v>12</v>
      </c>
      <c r="D35" s="263">
        <v>482.87327999999997</v>
      </c>
      <c r="E35" s="263">
        <v>301.40452000000005</v>
      </c>
      <c r="F35" s="148">
        <f t="shared" si="0"/>
        <v>-0.37581031611440568</v>
      </c>
      <c r="G35" s="105"/>
      <c r="H35" s="263">
        <v>212.60469999999998</v>
      </c>
      <c r="I35" s="263">
        <v>88.819400000000002</v>
      </c>
      <c r="J35" s="148">
        <f t="shared" si="1"/>
        <v>-0.58223218959881884</v>
      </c>
      <c r="L35" s="202"/>
      <c r="M35" s="203"/>
      <c r="N35" s="155"/>
      <c r="O35" s="155"/>
      <c r="P35" s="155"/>
      <c r="Q35" s="155"/>
      <c r="R35" s="155"/>
      <c r="S35" s="155"/>
      <c r="T35" s="155"/>
    </row>
    <row r="36" spans="1:20" s="5" customFormat="1" ht="15" x14ac:dyDescent="0.25">
      <c r="A36" s="1"/>
      <c r="B36" s="55"/>
      <c r="C36" s="53" t="s">
        <v>31</v>
      </c>
      <c r="D36" s="263">
        <v>3.5387</v>
      </c>
      <c r="E36" s="263">
        <v>2.54799</v>
      </c>
      <c r="F36" s="148">
        <f>IF(D36&lt;1,"",IFERROR((E36-D36)/D36,""))</f>
        <v>-0.27996439370390258</v>
      </c>
      <c r="G36" s="105"/>
      <c r="H36" s="263">
        <v>1.7083999999999999</v>
      </c>
      <c r="I36" s="263">
        <v>1.0764</v>
      </c>
      <c r="J36" s="148">
        <f t="shared" si="1"/>
        <v>-0.36993678295481147</v>
      </c>
      <c r="L36" s="202"/>
      <c r="M36" s="203"/>
      <c r="N36"/>
      <c r="O36"/>
      <c r="P36"/>
      <c r="Q36"/>
      <c r="R36"/>
      <c r="S36"/>
      <c r="T36"/>
    </row>
    <row r="37" spans="1:20" s="5" customFormat="1" ht="15" x14ac:dyDescent="0.25">
      <c r="A37" s="1"/>
      <c r="B37" s="1"/>
      <c r="C37" s="54" t="s">
        <v>6</v>
      </c>
      <c r="D37" s="263">
        <v>0.311</v>
      </c>
      <c r="E37" s="263">
        <v>0</v>
      </c>
      <c r="F37" s="148" t="str">
        <f t="shared" si="0"/>
        <v/>
      </c>
      <c r="G37" s="105"/>
      <c r="H37" s="263">
        <v>0.496</v>
      </c>
      <c r="I37" s="263">
        <v>0</v>
      </c>
      <c r="J37" s="148" t="str">
        <f t="shared" si="1"/>
        <v/>
      </c>
      <c r="L37" s="202"/>
      <c r="M37" s="203"/>
      <c r="N37"/>
      <c r="O37"/>
      <c r="P37"/>
      <c r="Q37"/>
      <c r="R37"/>
      <c r="S37"/>
      <c r="T37"/>
    </row>
    <row r="38" spans="1:20" s="5" customFormat="1" ht="15" x14ac:dyDescent="0.25">
      <c r="A38" s="1"/>
      <c r="B38" s="1"/>
      <c r="C38" s="54" t="s">
        <v>7</v>
      </c>
      <c r="D38" s="263">
        <v>479.02357999999998</v>
      </c>
      <c r="E38" s="263">
        <v>298.85653000000002</v>
      </c>
      <c r="F38" s="148">
        <f t="shared" si="0"/>
        <v>-0.37611311326260799</v>
      </c>
      <c r="G38" s="105"/>
      <c r="H38" s="263">
        <v>210.40029999999999</v>
      </c>
      <c r="I38" s="263">
        <v>87.742999999999995</v>
      </c>
      <c r="J38" s="148">
        <f t="shared" si="1"/>
        <v>-0.58297112694230946</v>
      </c>
      <c r="L38" s="202"/>
      <c r="M38" s="203"/>
      <c r="N38"/>
      <c r="O38"/>
      <c r="P38"/>
      <c r="Q38"/>
      <c r="R38"/>
      <c r="S38"/>
      <c r="T38"/>
    </row>
    <row r="39" spans="1:20" s="6" customFormat="1" ht="22.5" customHeight="1" x14ac:dyDescent="0.25">
      <c r="A39" s="3"/>
      <c r="B39" s="3"/>
      <c r="C39" s="71" t="s">
        <v>9</v>
      </c>
      <c r="D39" s="263">
        <v>200.64408999999998</v>
      </c>
      <c r="E39" s="263">
        <v>153.57765000000001</v>
      </c>
      <c r="F39" s="148">
        <f t="shared" si="0"/>
        <v>-0.23457675728201102</v>
      </c>
      <c r="G39" s="105"/>
      <c r="H39" s="263">
        <v>117.5172</v>
      </c>
      <c r="I39" s="263">
        <v>54.321399999999997</v>
      </c>
      <c r="J39" s="148">
        <f t="shared" si="1"/>
        <v>-0.53775787714479251</v>
      </c>
      <c r="L39" s="202"/>
      <c r="M39" s="203"/>
      <c r="N39" s="155"/>
      <c r="O39" s="155"/>
      <c r="P39" s="155"/>
      <c r="Q39" s="155"/>
      <c r="R39" s="155"/>
      <c r="S39" s="155"/>
      <c r="T39" s="155"/>
    </row>
    <row r="40" spans="1:20" s="5" customFormat="1" ht="15" x14ac:dyDescent="0.25">
      <c r="A40" s="1"/>
      <c r="B40" s="1"/>
      <c r="C40" s="261" t="s">
        <v>31</v>
      </c>
      <c r="D40" s="263">
        <v>1.9760599999999999</v>
      </c>
      <c r="E40" s="263">
        <v>1.25387</v>
      </c>
      <c r="F40" s="148">
        <f t="shared" ref="F40:F71" si="2">IF(D40&lt;1,"",IFERROR((E40-D40)/D40,""))</f>
        <v>-0.36546967197352304</v>
      </c>
      <c r="G40" s="107"/>
      <c r="H40" s="263">
        <v>0.92110000000000003</v>
      </c>
      <c r="I40" s="263">
        <v>0.70140000000000002</v>
      </c>
      <c r="J40" s="148" t="str">
        <f>IF(H40&lt;1,"",IFERROR(($I40-$H40)/$H40,""))</f>
        <v/>
      </c>
      <c r="L40" s="202"/>
      <c r="M40" s="203"/>
      <c r="N40"/>
      <c r="O40"/>
      <c r="P40"/>
      <c r="Q40"/>
      <c r="R40"/>
      <c r="S40"/>
      <c r="T40"/>
    </row>
    <row r="41" spans="1:20" s="5" customFormat="1" ht="15" x14ac:dyDescent="0.25">
      <c r="A41" s="1"/>
      <c r="B41" s="1"/>
      <c r="C41" s="54" t="s">
        <v>6</v>
      </c>
      <c r="D41" s="263">
        <v>0</v>
      </c>
      <c r="E41" s="263">
        <v>0</v>
      </c>
      <c r="F41" s="148" t="str">
        <f t="shared" si="2"/>
        <v/>
      </c>
      <c r="G41" s="107"/>
      <c r="H41" s="263">
        <v>0</v>
      </c>
      <c r="I41" s="263">
        <v>0</v>
      </c>
      <c r="J41" s="148" t="str">
        <f t="shared" ref="J41:J72" si="3">IF(H41&lt;1,"",IFERROR(($I41-$H41)/$H41,""))</f>
        <v/>
      </c>
      <c r="L41" s="202"/>
      <c r="M41" s="203"/>
      <c r="N41"/>
      <c r="O41"/>
      <c r="P41"/>
      <c r="Q41"/>
      <c r="R41"/>
      <c r="S41"/>
      <c r="T41"/>
    </row>
    <row r="42" spans="1:20" s="5" customFormat="1" ht="15" x14ac:dyDescent="0.25">
      <c r="A42" s="1"/>
      <c r="B42" s="1"/>
      <c r="C42" s="54" t="s">
        <v>7</v>
      </c>
      <c r="D42" s="263">
        <v>198.66802999999999</v>
      </c>
      <c r="E42" s="263">
        <v>152.32378</v>
      </c>
      <c r="F42" s="148">
        <f t="shared" si="2"/>
        <v>-0.2332748253455777</v>
      </c>
      <c r="G42" s="105"/>
      <c r="H42" s="263">
        <v>116.59610000000001</v>
      </c>
      <c r="I42" s="263">
        <v>53.62</v>
      </c>
      <c r="J42" s="148">
        <f t="shared" si="3"/>
        <v>-0.54012183940972303</v>
      </c>
      <c r="L42" s="202"/>
      <c r="M42" s="203"/>
      <c r="N42"/>
      <c r="O42"/>
      <c r="P42"/>
      <c r="Q42"/>
      <c r="R42"/>
      <c r="S42"/>
      <c r="T42"/>
    </row>
    <row r="43" spans="1:20" s="6" customFormat="1" ht="21" customHeight="1" x14ac:dyDescent="0.25">
      <c r="A43" s="3"/>
      <c r="B43" s="3"/>
      <c r="C43" s="1" t="s">
        <v>10</v>
      </c>
      <c r="D43" s="263">
        <v>3229.067610000001</v>
      </c>
      <c r="E43" s="263">
        <v>3163.3617799999997</v>
      </c>
      <c r="F43" s="148">
        <f t="shared" si="2"/>
        <v>-2.0348236065580932E-2</v>
      </c>
      <c r="G43" s="105"/>
      <c r="H43" s="263">
        <v>1619.7372</v>
      </c>
      <c r="I43" s="263">
        <v>1092.9895999999999</v>
      </c>
      <c r="J43" s="148">
        <f t="shared" si="3"/>
        <v>-0.32520559508048597</v>
      </c>
      <c r="L43" s="202"/>
      <c r="M43" s="203"/>
      <c r="N43" s="155"/>
      <c r="O43" s="155"/>
      <c r="P43" s="155"/>
      <c r="Q43" s="155"/>
      <c r="R43" s="155"/>
      <c r="S43" s="155"/>
      <c r="T43" s="155"/>
    </row>
    <row r="44" spans="1:20" s="5" customFormat="1" ht="15" x14ac:dyDescent="0.25">
      <c r="A44" s="1"/>
      <c r="B44" s="1"/>
      <c r="C44" s="54" t="s">
        <v>31</v>
      </c>
      <c r="D44" s="263">
        <v>363.05507999999998</v>
      </c>
      <c r="E44" s="263">
        <v>184.98851999999999</v>
      </c>
      <c r="F44" s="148">
        <f t="shared" si="2"/>
        <v>-0.49046706631952375</v>
      </c>
      <c r="G44" s="105"/>
      <c r="H44" s="263">
        <v>236.27869999999999</v>
      </c>
      <c r="I44" s="263">
        <v>125.1635</v>
      </c>
      <c r="J44" s="148">
        <f t="shared" si="3"/>
        <v>-0.47027175957883632</v>
      </c>
      <c r="L44" s="202"/>
      <c r="M44" s="203"/>
      <c r="N44"/>
      <c r="O44"/>
      <c r="P44"/>
      <c r="Q44"/>
      <c r="R44"/>
      <c r="S44"/>
      <c r="T44"/>
    </row>
    <row r="45" spans="1:20" s="5" customFormat="1" ht="15" x14ac:dyDescent="0.25">
      <c r="A45" s="1"/>
      <c r="B45" s="1"/>
      <c r="C45" s="54" t="s">
        <v>6</v>
      </c>
      <c r="D45" s="263">
        <v>0</v>
      </c>
      <c r="E45" s="263">
        <v>2.8389999999999999E-2</v>
      </c>
      <c r="F45" s="148" t="str">
        <f t="shared" si="2"/>
        <v/>
      </c>
      <c r="G45" s="105"/>
      <c r="H45" s="263">
        <v>0</v>
      </c>
      <c r="I45" s="263">
        <v>2.1700000000000001E-2</v>
      </c>
      <c r="J45" s="148" t="str">
        <f t="shared" si="3"/>
        <v/>
      </c>
      <c r="L45" s="202"/>
      <c r="M45" s="203"/>
      <c r="N45"/>
      <c r="O45"/>
      <c r="P45"/>
      <c r="Q45"/>
      <c r="R45"/>
      <c r="S45"/>
      <c r="T45"/>
    </row>
    <row r="46" spans="1:20" s="5" customFormat="1" ht="15" x14ac:dyDescent="0.25">
      <c r="A46" s="1"/>
      <c r="B46" s="1"/>
      <c r="C46" s="54" t="s">
        <v>7</v>
      </c>
      <c r="D46" s="263">
        <v>2866.0125300000009</v>
      </c>
      <c r="E46" s="263">
        <v>2978.3448699999999</v>
      </c>
      <c r="F46" s="148">
        <f t="shared" si="2"/>
        <v>3.9194643716368882E-2</v>
      </c>
      <c r="G46" s="105"/>
      <c r="H46" s="263">
        <v>1383.4585</v>
      </c>
      <c r="I46" s="263">
        <v>967.80439999999999</v>
      </c>
      <c r="J46" s="148">
        <f t="shared" si="3"/>
        <v>-0.30044565847114313</v>
      </c>
      <c r="L46" s="202"/>
      <c r="M46" s="203"/>
      <c r="N46"/>
      <c r="O46"/>
      <c r="P46"/>
      <c r="Q46"/>
      <c r="R46"/>
      <c r="S46"/>
      <c r="T46"/>
    </row>
    <row r="47" spans="1:20" s="5" customFormat="1" ht="21.75" customHeight="1" x14ac:dyDescent="0.25">
      <c r="A47" s="1"/>
      <c r="B47" s="52" t="s">
        <v>14</v>
      </c>
      <c r="C47" s="55"/>
      <c r="D47" s="262">
        <v>32781.642950000001</v>
      </c>
      <c r="E47" s="262">
        <v>30068.30424059404</v>
      </c>
      <c r="F47" s="149">
        <f t="shared" si="2"/>
        <v>-8.2770064744603092E-2</v>
      </c>
      <c r="G47" s="125"/>
      <c r="H47" s="262">
        <v>15656.293900000001</v>
      </c>
      <c r="I47" s="262">
        <v>15958.691500000001</v>
      </c>
      <c r="J47" s="149">
        <f t="shared" si="3"/>
        <v>1.9314762608026937E-2</v>
      </c>
      <c r="L47" s="202"/>
      <c r="M47" s="203"/>
      <c r="N47"/>
      <c r="O47"/>
      <c r="P47"/>
      <c r="Q47"/>
      <c r="R47"/>
      <c r="S47"/>
      <c r="T47"/>
    </row>
    <row r="48" spans="1:20" s="6" customFormat="1" ht="21" customHeight="1" x14ac:dyDescent="0.25">
      <c r="A48" s="3"/>
      <c r="B48" s="52"/>
      <c r="C48" s="55" t="s">
        <v>12</v>
      </c>
      <c r="D48" s="263">
        <v>7392.9463000000014</v>
      </c>
      <c r="E48" s="263">
        <v>4466.2266300000001</v>
      </c>
      <c r="F48" s="148">
        <f t="shared" si="2"/>
        <v>-0.39588001200549783</v>
      </c>
      <c r="G48" s="105"/>
      <c r="H48" s="263">
        <v>1438.9872</v>
      </c>
      <c r="I48" s="263">
        <v>1083.9498999999998</v>
      </c>
      <c r="J48" s="148">
        <f t="shared" si="3"/>
        <v>-0.2467272120280154</v>
      </c>
      <c r="L48" s="202"/>
      <c r="M48" s="203"/>
      <c r="N48" s="155"/>
      <c r="O48" s="155"/>
      <c r="P48" s="155"/>
      <c r="Q48" s="155"/>
      <c r="R48" s="155"/>
      <c r="S48" s="155"/>
      <c r="T48" s="155"/>
    </row>
    <row r="49" spans="1:20" s="5" customFormat="1" ht="15" x14ac:dyDescent="0.25">
      <c r="A49" s="1"/>
      <c r="B49" s="55"/>
      <c r="C49" s="53" t="s">
        <v>31</v>
      </c>
      <c r="D49" s="263">
        <v>1612.9187400000001</v>
      </c>
      <c r="E49" s="263">
        <v>888.48528999999985</v>
      </c>
      <c r="F49" s="148">
        <f t="shared" si="2"/>
        <v>-0.44914441876966488</v>
      </c>
      <c r="G49" s="107"/>
      <c r="H49" s="263">
        <v>59.330899999999993</v>
      </c>
      <c r="I49" s="263">
        <v>63.274299999999997</v>
      </c>
      <c r="J49" s="148">
        <f t="shared" si="3"/>
        <v>6.6464523545066809E-2</v>
      </c>
      <c r="L49" s="202"/>
      <c r="M49" s="203"/>
      <c r="N49"/>
      <c r="O49"/>
      <c r="P49"/>
      <c r="Q49"/>
      <c r="R49"/>
      <c r="S49"/>
      <c r="T49"/>
    </row>
    <row r="50" spans="1:20" s="5" customFormat="1" ht="15" x14ac:dyDescent="0.25">
      <c r="A50" s="1"/>
      <c r="B50" s="1"/>
      <c r="C50" s="261" t="s">
        <v>6</v>
      </c>
      <c r="D50" s="263">
        <v>401.42356999999998</v>
      </c>
      <c r="E50" s="263">
        <v>360.13746000000009</v>
      </c>
      <c r="F50" s="148">
        <f t="shared" si="2"/>
        <v>-0.10284924226048783</v>
      </c>
      <c r="G50" s="114"/>
      <c r="H50" s="263">
        <v>348.04500000000002</v>
      </c>
      <c r="I50" s="263">
        <v>265.8922</v>
      </c>
      <c r="J50" s="148">
        <f t="shared" si="3"/>
        <v>-0.23604074185809309</v>
      </c>
      <c r="L50" s="202"/>
      <c r="M50" s="203"/>
      <c r="N50"/>
      <c r="O50"/>
      <c r="P50"/>
      <c r="Q50"/>
      <c r="R50"/>
      <c r="S50"/>
      <c r="T50"/>
    </row>
    <row r="51" spans="1:20" s="5" customFormat="1" ht="15" x14ac:dyDescent="0.25">
      <c r="A51" s="1"/>
      <c r="B51" s="1"/>
      <c r="C51" s="54" t="s">
        <v>7</v>
      </c>
      <c r="D51" s="263">
        <v>5378.6039900000014</v>
      </c>
      <c r="E51" s="263">
        <v>3217.6038800000001</v>
      </c>
      <c r="F51" s="148">
        <f t="shared" si="2"/>
        <v>-0.4017771365985992</v>
      </c>
      <c r="G51" s="105"/>
      <c r="H51" s="263">
        <v>1031.6113</v>
      </c>
      <c r="I51" s="263">
        <v>754.78339999999992</v>
      </c>
      <c r="J51" s="148">
        <f t="shared" si="3"/>
        <v>-0.26834516062396768</v>
      </c>
      <c r="L51" s="202"/>
      <c r="M51" s="203"/>
      <c r="N51"/>
      <c r="O51"/>
      <c r="P51"/>
      <c r="Q51"/>
      <c r="R51"/>
      <c r="S51"/>
      <c r="T51"/>
    </row>
    <row r="52" spans="1:20" s="6" customFormat="1" ht="24" customHeight="1" x14ac:dyDescent="0.25">
      <c r="A52" s="3"/>
      <c r="B52" s="3"/>
      <c r="C52" s="71" t="s">
        <v>9</v>
      </c>
      <c r="D52" s="263">
        <v>2139.1474800000001</v>
      </c>
      <c r="E52" s="263">
        <v>1240.35203</v>
      </c>
      <c r="F52" s="148">
        <f t="shared" si="2"/>
        <v>-0.42016525667505639</v>
      </c>
      <c r="G52" s="105"/>
      <c r="H52" s="263">
        <v>473.33199999999999</v>
      </c>
      <c r="I52" s="263">
        <v>315.35519999999997</v>
      </c>
      <c r="J52" s="148">
        <f t="shared" si="3"/>
        <v>-0.33375474297110702</v>
      </c>
      <c r="L52" s="202"/>
      <c r="M52" s="203"/>
      <c r="N52" s="155"/>
      <c r="O52" s="155"/>
      <c r="P52" s="155"/>
      <c r="Q52" s="155"/>
      <c r="R52" s="155"/>
      <c r="S52" s="155"/>
      <c r="T52" s="155"/>
    </row>
    <row r="53" spans="1:20" s="5" customFormat="1" ht="15" x14ac:dyDescent="0.25">
      <c r="A53" s="1"/>
      <c r="B53" s="1"/>
      <c r="C53" s="261" t="s">
        <v>31</v>
      </c>
      <c r="D53" s="263">
        <v>211.43360999999999</v>
      </c>
      <c r="E53" s="263">
        <v>136.50416000000001</v>
      </c>
      <c r="F53" s="148">
        <f t="shared" si="2"/>
        <v>-0.35438760185762319</v>
      </c>
      <c r="G53" s="114"/>
      <c r="H53" s="263">
        <v>2.3906000000000001</v>
      </c>
      <c r="I53" s="263">
        <v>2.0470999999999999</v>
      </c>
      <c r="J53" s="148">
        <f t="shared" si="3"/>
        <v>-0.14368777712708111</v>
      </c>
      <c r="L53" s="202"/>
      <c r="M53" s="203"/>
      <c r="N53"/>
      <c r="O53"/>
      <c r="P53"/>
      <c r="Q53"/>
      <c r="R53"/>
      <c r="S53"/>
      <c r="T53"/>
    </row>
    <row r="54" spans="1:20" s="5" customFormat="1" ht="15" x14ac:dyDescent="0.25">
      <c r="A54" s="1"/>
      <c r="B54" s="1"/>
      <c r="C54" s="261" t="s">
        <v>6</v>
      </c>
      <c r="D54" s="263">
        <v>0.308</v>
      </c>
      <c r="E54" s="263">
        <v>0.82799999999999996</v>
      </c>
      <c r="F54" s="148" t="str">
        <f t="shared" si="2"/>
        <v/>
      </c>
      <c r="G54" s="114"/>
      <c r="H54" s="263">
        <v>0.35</v>
      </c>
      <c r="I54" s="263">
        <v>0.41399999999999998</v>
      </c>
      <c r="J54" s="148" t="str">
        <f t="shared" si="3"/>
        <v/>
      </c>
      <c r="L54" s="202"/>
      <c r="M54" s="203"/>
      <c r="N54"/>
      <c r="O54"/>
      <c r="P54"/>
      <c r="Q54"/>
      <c r="R54"/>
      <c r="S54"/>
      <c r="T54"/>
    </row>
    <row r="55" spans="1:20" s="5" customFormat="1" ht="15" x14ac:dyDescent="0.25">
      <c r="A55" s="1"/>
      <c r="B55" s="1"/>
      <c r="C55" s="54" t="s">
        <v>7</v>
      </c>
      <c r="D55" s="263">
        <v>1927.40587</v>
      </c>
      <c r="E55" s="263">
        <v>1103.0198700000001</v>
      </c>
      <c r="F55" s="148">
        <f t="shared" si="2"/>
        <v>-0.42771790458436237</v>
      </c>
      <c r="G55" s="105"/>
      <c r="H55" s="263">
        <v>470.59140000000002</v>
      </c>
      <c r="I55" s="263">
        <v>312.89409999999998</v>
      </c>
      <c r="J55" s="148">
        <f t="shared" si="3"/>
        <v>-0.33510450892217758</v>
      </c>
      <c r="L55" s="202"/>
      <c r="M55" s="203"/>
      <c r="N55"/>
      <c r="O55"/>
      <c r="P55"/>
      <c r="Q55"/>
      <c r="R55"/>
      <c r="S55"/>
      <c r="T55"/>
    </row>
    <row r="56" spans="1:20" s="6" customFormat="1" ht="22.5" customHeight="1" x14ac:dyDescent="0.25">
      <c r="A56" s="3"/>
      <c r="B56" s="3"/>
      <c r="C56" s="1" t="s">
        <v>10</v>
      </c>
      <c r="D56" s="263">
        <v>23249.549169999998</v>
      </c>
      <c r="E56" s="263">
        <v>24361.72558059404</v>
      </c>
      <c r="F56" s="148">
        <f t="shared" si="2"/>
        <v>4.7836472116592102E-2</v>
      </c>
      <c r="G56" s="105"/>
      <c r="H56" s="263">
        <v>13743.974700000001</v>
      </c>
      <c r="I56" s="263">
        <v>14559.386400000001</v>
      </c>
      <c r="J56" s="148">
        <f t="shared" si="3"/>
        <v>5.9328667128585484E-2</v>
      </c>
      <c r="L56" s="202"/>
      <c r="M56" s="203"/>
      <c r="N56" s="155"/>
      <c r="O56" s="155"/>
      <c r="P56" s="155"/>
      <c r="Q56" s="155"/>
      <c r="R56" s="155"/>
      <c r="S56" s="155"/>
      <c r="T56" s="155"/>
    </row>
    <row r="57" spans="1:20" s="5" customFormat="1" ht="15" x14ac:dyDescent="0.25">
      <c r="A57" s="1"/>
      <c r="B57" s="1"/>
      <c r="C57" s="261" t="s">
        <v>31</v>
      </c>
      <c r="D57" s="263">
        <v>11542.25972</v>
      </c>
      <c r="E57" s="263">
        <v>11670.973408632481</v>
      </c>
      <c r="F57" s="148">
        <f t="shared" si="2"/>
        <v>1.1151515539842715E-2</v>
      </c>
      <c r="G57" s="105"/>
      <c r="H57" s="263">
        <v>6157.2623000000003</v>
      </c>
      <c r="I57" s="263">
        <v>6372.3284000000003</v>
      </c>
      <c r="J57" s="148">
        <f t="shared" si="3"/>
        <v>3.4928851415019301E-2</v>
      </c>
      <c r="L57" s="202"/>
      <c r="M57" s="203"/>
      <c r="N57"/>
      <c r="O57"/>
      <c r="P57"/>
      <c r="Q57"/>
      <c r="R57"/>
      <c r="S57"/>
      <c r="T57"/>
    </row>
    <row r="58" spans="1:20" s="5" customFormat="1" ht="15" x14ac:dyDescent="0.25">
      <c r="A58" s="1"/>
      <c r="B58" s="1"/>
      <c r="C58" s="54" t="s">
        <v>6</v>
      </c>
      <c r="D58" s="263">
        <v>1864.7167999999999</v>
      </c>
      <c r="E58" s="263">
        <v>2581.8426199999999</v>
      </c>
      <c r="F58" s="148">
        <f t="shared" si="2"/>
        <v>0.38457626380584975</v>
      </c>
      <c r="G58" s="105"/>
      <c r="H58" s="263">
        <v>3107.4422</v>
      </c>
      <c r="I58" s="263">
        <v>4152.1517000000003</v>
      </c>
      <c r="J58" s="148">
        <f t="shared" si="3"/>
        <v>0.33619595563193433</v>
      </c>
      <c r="L58" s="202"/>
      <c r="M58" s="203"/>
      <c r="N58"/>
      <c r="O58"/>
      <c r="P58"/>
      <c r="Q58"/>
      <c r="R58"/>
      <c r="S58"/>
      <c r="T58"/>
    </row>
    <row r="59" spans="1:20" s="5" customFormat="1" ht="15" x14ac:dyDescent="0.25">
      <c r="A59" s="1"/>
      <c r="B59" s="1"/>
      <c r="C59" s="54" t="s">
        <v>7</v>
      </c>
      <c r="D59" s="263">
        <v>9842.5726500000001</v>
      </c>
      <c r="E59" s="263">
        <v>10108.90955196156</v>
      </c>
      <c r="F59" s="148">
        <f t="shared" si="2"/>
        <v>2.705968362464261E-2</v>
      </c>
      <c r="G59" s="105"/>
      <c r="H59" s="263">
        <v>4479.2702000000008</v>
      </c>
      <c r="I59" s="263">
        <v>4034.9063000000001</v>
      </c>
      <c r="J59" s="148">
        <f t="shared" si="3"/>
        <v>-9.9204531130986623E-2</v>
      </c>
      <c r="L59" s="202"/>
      <c r="M59" s="203"/>
      <c r="N59"/>
      <c r="O59"/>
      <c r="P59"/>
      <c r="Q59"/>
      <c r="R59"/>
      <c r="S59"/>
      <c r="T59"/>
    </row>
    <row r="60" spans="1:20" s="5" customFormat="1" ht="20.25" customHeight="1" x14ac:dyDescent="0.25">
      <c r="A60" s="1"/>
      <c r="B60" s="52" t="s">
        <v>15</v>
      </c>
      <c r="C60" s="55"/>
      <c r="D60" s="262">
        <v>1469.79475</v>
      </c>
      <c r="E60" s="262">
        <v>1569.450995768437</v>
      </c>
      <c r="F60" s="149">
        <f t="shared" si="2"/>
        <v>6.7802831496327612E-2</v>
      </c>
      <c r="G60" s="125"/>
      <c r="H60" s="262">
        <v>544.15570000000002</v>
      </c>
      <c r="I60" s="262">
        <v>715.54570000000001</v>
      </c>
      <c r="J60" s="149">
        <f t="shared" si="3"/>
        <v>0.31496499990719562</v>
      </c>
      <c r="L60" s="202"/>
      <c r="M60" s="203"/>
      <c r="N60"/>
      <c r="O60"/>
      <c r="P60"/>
      <c r="Q60"/>
      <c r="R60"/>
      <c r="S60"/>
      <c r="T60"/>
    </row>
    <row r="61" spans="1:20" s="6" customFormat="1" ht="24.75" customHeight="1" x14ac:dyDescent="0.25">
      <c r="A61" s="3"/>
      <c r="B61" s="52"/>
      <c r="C61" s="55" t="s">
        <v>12</v>
      </c>
      <c r="D61" s="263">
        <v>735.27874999999995</v>
      </c>
      <c r="E61" s="263">
        <v>804.28658000000007</v>
      </c>
      <c r="F61" s="148">
        <f t="shared" si="2"/>
        <v>9.3852610319555857E-2</v>
      </c>
      <c r="G61" s="105"/>
      <c r="H61" s="263">
        <v>218.66559999999998</v>
      </c>
      <c r="I61" s="263">
        <v>294.6687</v>
      </c>
      <c r="J61" s="148">
        <f t="shared" si="3"/>
        <v>0.3475768479358437</v>
      </c>
      <c r="L61" s="202"/>
      <c r="M61" s="203"/>
      <c r="N61" s="155"/>
      <c r="O61" s="155"/>
      <c r="P61" s="155"/>
      <c r="Q61" s="155"/>
      <c r="R61" s="155"/>
      <c r="S61" s="155"/>
      <c r="T61" s="155"/>
    </row>
    <row r="62" spans="1:20" s="5" customFormat="1" ht="15" x14ac:dyDescent="0.25">
      <c r="A62" s="1"/>
      <c r="B62" s="55"/>
      <c r="C62" s="53" t="s">
        <v>31</v>
      </c>
      <c r="D62" s="263">
        <v>131.83769000000001</v>
      </c>
      <c r="E62" s="263">
        <v>88.947029999999998</v>
      </c>
      <c r="F62" s="148">
        <f t="shared" si="2"/>
        <v>-0.32532927420072372</v>
      </c>
      <c r="G62" s="107"/>
      <c r="H62" s="263">
        <v>17.9193</v>
      </c>
      <c r="I62" s="263">
        <v>13.3826</v>
      </c>
      <c r="J62" s="148">
        <f t="shared" si="3"/>
        <v>-0.25317395210750421</v>
      </c>
      <c r="L62" s="202"/>
      <c r="M62" s="203"/>
      <c r="N62"/>
      <c r="O62"/>
      <c r="P62"/>
      <c r="Q62"/>
      <c r="R62"/>
      <c r="S62"/>
      <c r="T62"/>
    </row>
    <row r="63" spans="1:20" s="5" customFormat="1" ht="15" x14ac:dyDescent="0.25">
      <c r="A63" s="1"/>
      <c r="B63" s="1"/>
      <c r="C63" s="54" t="s">
        <v>6</v>
      </c>
      <c r="D63" s="263">
        <v>0.4677400000000001</v>
      </c>
      <c r="E63" s="263">
        <v>3.1130000000000001E-2</v>
      </c>
      <c r="F63" s="148" t="str">
        <f t="shared" si="2"/>
        <v/>
      </c>
      <c r="G63" s="107"/>
      <c r="H63" s="263">
        <v>0.1532</v>
      </c>
      <c r="I63" s="263">
        <v>9.1000000000000004E-3</v>
      </c>
      <c r="J63" s="148" t="str">
        <f t="shared" si="3"/>
        <v/>
      </c>
      <c r="L63" s="202"/>
      <c r="M63" s="203"/>
      <c r="N63"/>
      <c r="O63"/>
      <c r="P63"/>
      <c r="Q63"/>
      <c r="R63"/>
      <c r="S63"/>
      <c r="T63"/>
    </row>
    <row r="64" spans="1:20" s="5" customFormat="1" ht="15" x14ac:dyDescent="0.25">
      <c r="A64" s="1"/>
      <c r="B64" s="1"/>
      <c r="C64" s="54" t="s">
        <v>7</v>
      </c>
      <c r="D64" s="263">
        <v>602.97331999999994</v>
      </c>
      <c r="E64" s="263">
        <v>715.30842000000007</v>
      </c>
      <c r="F64" s="148">
        <f t="shared" si="2"/>
        <v>0.18630194118704976</v>
      </c>
      <c r="G64" s="105"/>
      <c r="H64" s="263">
        <v>200.59309999999999</v>
      </c>
      <c r="I64" s="263">
        <v>281.27699999999999</v>
      </c>
      <c r="J64" s="148">
        <f t="shared" si="3"/>
        <v>0.40222669673084466</v>
      </c>
      <c r="L64" s="202"/>
      <c r="M64" s="203"/>
      <c r="N64"/>
      <c r="O64"/>
      <c r="P64"/>
      <c r="Q64"/>
      <c r="R64"/>
      <c r="S64"/>
      <c r="T64"/>
    </row>
    <row r="65" spans="1:20" s="6" customFormat="1" ht="22.5" customHeight="1" x14ac:dyDescent="0.25">
      <c r="A65" s="3"/>
      <c r="B65" s="3"/>
      <c r="C65" s="71" t="s">
        <v>9</v>
      </c>
      <c r="D65" s="263">
        <v>338.05311</v>
      </c>
      <c r="E65" s="263">
        <v>370.32061999999996</v>
      </c>
      <c r="F65" s="148">
        <f t="shared" si="2"/>
        <v>9.5451007683378386E-2</v>
      </c>
      <c r="G65" s="105"/>
      <c r="H65" s="263">
        <v>148.34909999999999</v>
      </c>
      <c r="I65" s="263">
        <v>216.60050000000001</v>
      </c>
      <c r="J65" s="148">
        <f t="shared" si="3"/>
        <v>0.46007289562255532</v>
      </c>
      <c r="L65" s="202"/>
      <c r="M65" s="203"/>
      <c r="N65" s="155"/>
      <c r="O65" s="155"/>
      <c r="P65" s="155"/>
      <c r="Q65" s="155"/>
      <c r="R65" s="155"/>
      <c r="S65" s="155"/>
      <c r="T65" s="155"/>
    </row>
    <row r="66" spans="1:20" s="5" customFormat="1" ht="15" x14ac:dyDescent="0.25">
      <c r="A66" s="1"/>
      <c r="B66" s="1"/>
      <c r="C66" s="261" t="s">
        <v>31</v>
      </c>
      <c r="D66" s="263">
        <v>7.1065300000000002</v>
      </c>
      <c r="E66" s="263">
        <v>11.61994</v>
      </c>
      <c r="F66" s="148">
        <f t="shared" si="2"/>
        <v>0.63510742936426068</v>
      </c>
      <c r="G66" s="107"/>
      <c r="H66" s="263">
        <v>1.6113999999999999</v>
      </c>
      <c r="I66" s="263">
        <v>2.6053000000000002</v>
      </c>
      <c r="J66" s="148">
        <f t="shared" si="3"/>
        <v>0.61679285093707348</v>
      </c>
      <c r="L66" s="202"/>
      <c r="M66" s="203"/>
      <c r="N66"/>
      <c r="O66"/>
      <c r="P66"/>
      <c r="Q66"/>
      <c r="R66"/>
      <c r="S66"/>
      <c r="T66"/>
    </row>
    <row r="67" spans="1:20" s="5" customFormat="1" ht="15" x14ac:dyDescent="0.25">
      <c r="A67" s="1"/>
      <c r="B67" s="1"/>
      <c r="C67" s="54" t="s">
        <v>6</v>
      </c>
      <c r="D67" s="263">
        <v>0.26500000000000001</v>
      </c>
      <c r="E67" s="263">
        <v>0</v>
      </c>
      <c r="F67" s="148" t="str">
        <f t="shared" si="2"/>
        <v/>
      </c>
      <c r="G67" s="107"/>
      <c r="H67" s="263">
        <v>0.1</v>
      </c>
      <c r="I67" s="263">
        <v>0</v>
      </c>
      <c r="J67" s="148" t="str">
        <f t="shared" si="3"/>
        <v/>
      </c>
      <c r="L67" s="202"/>
      <c r="M67" s="203"/>
      <c r="N67"/>
      <c r="O67"/>
      <c r="P67"/>
      <c r="Q67"/>
      <c r="R67"/>
      <c r="S67"/>
      <c r="T67"/>
    </row>
    <row r="68" spans="1:20" s="5" customFormat="1" ht="15" x14ac:dyDescent="0.25">
      <c r="A68" s="1"/>
      <c r="B68" s="1"/>
      <c r="C68" s="54" t="s">
        <v>7</v>
      </c>
      <c r="D68" s="263">
        <v>330.68158</v>
      </c>
      <c r="E68" s="263">
        <v>358.70067999999998</v>
      </c>
      <c r="F68" s="148">
        <f t="shared" si="2"/>
        <v>8.4731359998945155E-2</v>
      </c>
      <c r="G68" s="105"/>
      <c r="H68" s="263">
        <v>146.6377</v>
      </c>
      <c r="I68" s="263">
        <v>213.99520000000001</v>
      </c>
      <c r="J68" s="148">
        <f t="shared" si="3"/>
        <v>0.45934640273272165</v>
      </c>
      <c r="L68" s="202"/>
      <c r="M68" s="203"/>
      <c r="N68"/>
      <c r="O68"/>
      <c r="P68"/>
      <c r="Q68"/>
      <c r="R68"/>
      <c r="S68"/>
      <c r="T68"/>
    </row>
    <row r="69" spans="1:20" s="6" customFormat="1" ht="22.5" customHeight="1" x14ac:dyDescent="0.25">
      <c r="A69" s="3"/>
      <c r="B69" s="3"/>
      <c r="C69" s="1" t="s">
        <v>10</v>
      </c>
      <c r="D69" s="263">
        <v>396.46289000000002</v>
      </c>
      <c r="E69" s="263">
        <v>394.84379576843702</v>
      </c>
      <c r="F69" s="148">
        <f t="shared" si="2"/>
        <v>-4.0838481290468237E-3</v>
      </c>
      <c r="G69" s="105"/>
      <c r="H69" s="263">
        <v>177.14100000000002</v>
      </c>
      <c r="I69" s="263">
        <v>204.2765</v>
      </c>
      <c r="J69" s="148">
        <f t="shared" si="3"/>
        <v>0.15318588017455009</v>
      </c>
      <c r="L69" s="202"/>
      <c r="M69" s="203"/>
      <c r="N69" s="155"/>
      <c r="O69" s="155"/>
      <c r="P69" s="155"/>
      <c r="Q69" s="155"/>
      <c r="R69" s="155"/>
      <c r="S69" s="155"/>
      <c r="T69" s="155"/>
    </row>
    <row r="70" spans="1:20" ht="15" x14ac:dyDescent="0.25">
      <c r="C70" s="54" t="s">
        <v>31</v>
      </c>
      <c r="D70" s="263">
        <v>266.79493000000002</v>
      </c>
      <c r="E70" s="263">
        <v>270.99566634797452</v>
      </c>
      <c r="F70" s="148">
        <f t="shared" si="2"/>
        <v>1.5745188066259345E-2</v>
      </c>
      <c r="G70" s="105"/>
      <c r="H70" s="263">
        <v>76.907700000000006</v>
      </c>
      <c r="I70" s="263">
        <v>81.556100000000001</v>
      </c>
      <c r="J70" s="148">
        <f t="shared" si="3"/>
        <v>6.0441282212314172E-2</v>
      </c>
      <c r="L70" s="202"/>
      <c r="M70" s="203"/>
      <c r="N70"/>
      <c r="O70"/>
      <c r="P70"/>
      <c r="Q70"/>
      <c r="R70"/>
      <c r="S70"/>
      <c r="T70"/>
    </row>
    <row r="71" spans="1:20" ht="15" x14ac:dyDescent="0.25">
      <c r="C71" s="54" t="s">
        <v>6</v>
      </c>
      <c r="D71" s="263">
        <v>0</v>
      </c>
      <c r="E71" s="263">
        <v>0</v>
      </c>
      <c r="F71" s="148" t="str">
        <f t="shared" si="2"/>
        <v/>
      </c>
      <c r="G71" s="107"/>
      <c r="H71" s="263">
        <v>0</v>
      </c>
      <c r="I71" s="263">
        <v>0</v>
      </c>
      <c r="J71" s="148" t="str">
        <f t="shared" si="3"/>
        <v/>
      </c>
      <c r="L71" s="202"/>
      <c r="M71" s="203"/>
      <c r="N71"/>
      <c r="O71"/>
      <c r="P71"/>
      <c r="Q71"/>
      <c r="R71"/>
      <c r="S71"/>
      <c r="T71"/>
    </row>
    <row r="72" spans="1:20" ht="15" x14ac:dyDescent="0.25">
      <c r="C72" s="54" t="s">
        <v>7</v>
      </c>
      <c r="D72" s="263">
        <v>129.66795999999999</v>
      </c>
      <c r="E72" s="263">
        <v>123.8481294204625</v>
      </c>
      <c r="F72" s="148">
        <f>IF(D72&lt;1,"",IFERROR((E72-D72)/D72,""))</f>
        <v>-4.4882564509671437E-2</v>
      </c>
      <c r="G72" s="105"/>
      <c r="H72" s="263">
        <v>100.2333</v>
      </c>
      <c r="I72" s="263">
        <v>122.7204</v>
      </c>
      <c r="J72" s="148">
        <f t="shared" si="3"/>
        <v>0.22434759705606819</v>
      </c>
      <c r="L72" s="202"/>
      <c r="M72" s="203"/>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73" t="s">
        <v>126</v>
      </c>
      <c r="D77" s="273"/>
      <c r="E77" s="273"/>
      <c r="F77" s="273"/>
      <c r="G77" s="273"/>
      <c r="H77" s="273"/>
      <c r="I77" s="273"/>
      <c r="J77" s="273"/>
      <c r="N77"/>
      <c r="O77"/>
      <c r="P77"/>
      <c r="Q77"/>
      <c r="R77"/>
      <c r="S77"/>
      <c r="T77"/>
    </row>
    <row r="78" spans="1:20" ht="21.75" customHeight="1" x14ac:dyDescent="0.25">
      <c r="B78" s="16"/>
      <c r="C78" s="273"/>
      <c r="D78" s="273"/>
      <c r="E78" s="273"/>
      <c r="F78" s="273"/>
      <c r="G78" s="273"/>
      <c r="H78" s="273"/>
      <c r="I78" s="273"/>
      <c r="J78" s="273"/>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topLeftCell="A51" workbookViewId="0">
      <selection activeCell="B1" sqref="B1:C1048576"/>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71">
        <v>44743</v>
      </c>
      <c r="D4" s="271"/>
      <c r="E4" s="271"/>
      <c r="F4" s="271"/>
      <c r="G4" s="272"/>
      <c r="H4" s="271"/>
      <c r="I4" s="271"/>
      <c r="J4" s="271"/>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56"/>
      <c r="I7" s="156"/>
      <c r="J7" s="51"/>
      <c r="K7" s="5"/>
    </row>
    <row r="8" spans="1:14" ht="16.5" customHeight="1" x14ac:dyDescent="0.25">
      <c r="A8" s="1"/>
      <c r="B8" s="57" t="s">
        <v>11</v>
      </c>
      <c r="C8" s="50"/>
      <c r="D8" s="212">
        <v>60566.862100000006</v>
      </c>
      <c r="E8" s="212">
        <v>57692.496596480771</v>
      </c>
      <c r="F8" s="213">
        <f t="shared" ref="F8:F39" si="0">IF(D8&lt;1,"",IFERROR((E8-D8)/D8,""))</f>
        <v>-4.7457725294955219E-2</v>
      </c>
      <c r="G8" s="120"/>
      <c r="H8" s="212">
        <v>27239.174200000005</v>
      </c>
      <c r="I8" s="212">
        <v>26439.867999999999</v>
      </c>
      <c r="J8" s="149">
        <f>IF(H8&lt;1,"",IFERROR((I8-H8)/H8,""))</f>
        <v>-2.9343995310988767E-2</v>
      </c>
      <c r="K8" s="24"/>
      <c r="M8" s="118"/>
      <c r="N8" s="118"/>
    </row>
    <row r="9" spans="1:14" ht="23.25" customHeight="1" x14ac:dyDescent="0.25">
      <c r="A9" s="1"/>
      <c r="B9" s="50"/>
      <c r="C9" s="55" t="s">
        <v>12</v>
      </c>
      <c r="D9" s="150">
        <v>16519.37025</v>
      </c>
      <c r="E9" s="151">
        <v>13206.539120000001</v>
      </c>
      <c r="F9" s="148">
        <f t="shared" si="0"/>
        <v>-0.20054221679546161</v>
      </c>
      <c r="G9" s="119"/>
      <c r="H9" s="229">
        <v>4163.5562</v>
      </c>
      <c r="I9" s="229">
        <v>3167.9340000000002</v>
      </c>
      <c r="J9" s="148">
        <f t="shared" ref="J9:J72" si="1">IF(H9&lt;1,"",IFERROR((I9-H9)/H9,""))</f>
        <v>-0.23912783980194618</v>
      </c>
      <c r="K9" s="24"/>
      <c r="M9" s="118"/>
      <c r="N9" s="118"/>
    </row>
    <row r="10" spans="1:14" x14ac:dyDescent="0.25">
      <c r="A10" s="1"/>
      <c r="B10" s="50"/>
      <c r="C10" s="53" t="s">
        <v>31</v>
      </c>
      <c r="D10" s="150">
        <v>3551.3762300000003</v>
      </c>
      <c r="E10" s="151">
        <v>3014.9331099999995</v>
      </c>
      <c r="F10" s="148">
        <f t="shared" si="0"/>
        <v>-0.15105217956589206</v>
      </c>
      <c r="G10" s="119"/>
      <c r="H10" s="229">
        <v>391.92129999999997</v>
      </c>
      <c r="I10" s="229">
        <v>414.34699999999998</v>
      </c>
      <c r="J10" s="148">
        <f t="shared" si="1"/>
        <v>5.7219906139319314E-2</v>
      </c>
      <c r="K10" s="24"/>
      <c r="M10" s="117"/>
      <c r="N10" s="117"/>
    </row>
    <row r="11" spans="1:14" x14ac:dyDescent="0.25">
      <c r="A11" s="1"/>
      <c r="B11" s="50"/>
      <c r="C11" s="54" t="s">
        <v>6</v>
      </c>
      <c r="D11" s="150">
        <v>484.26209</v>
      </c>
      <c r="E11" s="151">
        <v>468.91399000000013</v>
      </c>
      <c r="F11" s="148">
        <f t="shared" si="0"/>
        <v>-3.1693787965107641E-2</v>
      </c>
      <c r="G11" s="119"/>
      <c r="H11" s="229">
        <v>370.38280000000003</v>
      </c>
      <c r="I11" s="229">
        <v>303.22480000000002</v>
      </c>
      <c r="J11" s="148">
        <f t="shared" si="1"/>
        <v>-0.18132051488352052</v>
      </c>
      <c r="K11" s="24"/>
      <c r="M11" s="117"/>
      <c r="N11" s="117"/>
    </row>
    <row r="12" spans="1:14" x14ac:dyDescent="0.25">
      <c r="A12" s="1"/>
      <c r="B12" s="50"/>
      <c r="C12" s="54" t="s">
        <v>7</v>
      </c>
      <c r="D12" s="150">
        <v>12483.73193</v>
      </c>
      <c r="E12" s="151">
        <v>9722.6920200000004</v>
      </c>
      <c r="F12" s="148">
        <f t="shared" si="0"/>
        <v>-0.2211710348701792</v>
      </c>
      <c r="G12" s="119"/>
      <c r="H12" s="229">
        <v>3401.2521000000002</v>
      </c>
      <c r="I12" s="229">
        <v>2450.3622</v>
      </c>
      <c r="J12" s="148">
        <f t="shared" si="1"/>
        <v>-0.27957054403582732</v>
      </c>
      <c r="K12" s="24"/>
      <c r="M12" s="104"/>
      <c r="N12" s="104"/>
    </row>
    <row r="13" spans="1:14" ht="27" customHeight="1" x14ac:dyDescent="0.25">
      <c r="A13" s="1"/>
      <c r="B13" s="50"/>
      <c r="C13" s="71" t="s">
        <v>9</v>
      </c>
      <c r="D13" s="150">
        <v>4995.63807</v>
      </c>
      <c r="E13" s="151">
        <v>4441.8744000000006</v>
      </c>
      <c r="F13" s="148">
        <f t="shared" si="0"/>
        <v>-0.11084943749738047</v>
      </c>
      <c r="G13" s="119"/>
      <c r="H13" s="229">
        <v>1628.9049</v>
      </c>
      <c r="I13" s="229">
        <v>1544.3116</v>
      </c>
      <c r="J13" s="148">
        <f t="shared" si="1"/>
        <v>-5.1932620498593873E-2</v>
      </c>
      <c r="K13" s="24"/>
      <c r="M13" s="104"/>
      <c r="N13" s="104"/>
    </row>
    <row r="14" spans="1:14" x14ac:dyDescent="0.25">
      <c r="A14" s="1"/>
      <c r="B14" s="50"/>
      <c r="C14" s="54" t="s">
        <v>32</v>
      </c>
      <c r="D14" s="263">
        <v>671.41191000000003</v>
      </c>
      <c r="E14" s="264">
        <v>635.54302000000007</v>
      </c>
      <c r="F14" s="148">
        <f t="shared" si="0"/>
        <v>-5.3423076751796021E-2</v>
      </c>
      <c r="G14" s="119"/>
      <c r="H14" s="229">
        <v>155.26910000000001</v>
      </c>
      <c r="I14" s="229">
        <v>155.459</v>
      </c>
      <c r="J14" s="148">
        <f t="shared" si="1"/>
        <v>1.2230379386497018E-3</v>
      </c>
      <c r="K14" s="24"/>
      <c r="M14" s="104"/>
      <c r="N14" s="104"/>
    </row>
    <row r="15" spans="1:14" x14ac:dyDescent="0.25">
      <c r="A15" s="1"/>
      <c r="B15" s="50"/>
      <c r="C15" s="54" t="s">
        <v>6</v>
      </c>
      <c r="D15" s="150">
        <v>30.279679999999999</v>
      </c>
      <c r="E15" s="151">
        <v>45.866900000000001</v>
      </c>
      <c r="F15" s="148">
        <f t="shared" si="0"/>
        <v>0.51477492496618205</v>
      </c>
      <c r="G15" s="120"/>
      <c r="H15" s="229">
        <v>84.000599999999991</v>
      </c>
      <c r="I15" s="229">
        <v>125.8158</v>
      </c>
      <c r="J15" s="148">
        <f t="shared" si="1"/>
        <v>0.49779644431111214</v>
      </c>
      <c r="K15" s="24"/>
      <c r="M15" s="117"/>
      <c r="N15" s="117"/>
    </row>
    <row r="16" spans="1:14" x14ac:dyDescent="0.25">
      <c r="A16" s="1"/>
      <c r="B16" s="50"/>
      <c r="C16" s="54" t="s">
        <v>7</v>
      </c>
      <c r="D16" s="150">
        <v>4293.9464800000005</v>
      </c>
      <c r="E16" s="151">
        <v>3760.4644800000001</v>
      </c>
      <c r="F16" s="148">
        <f t="shared" si="0"/>
        <v>-0.12424048657448575</v>
      </c>
      <c r="G16" s="119"/>
      <c r="H16" s="229">
        <v>1389.6351999999999</v>
      </c>
      <c r="I16" s="229">
        <v>1263.0368000000001</v>
      </c>
      <c r="J16" s="148">
        <f t="shared" si="1"/>
        <v>-9.110189494336346E-2</v>
      </c>
      <c r="K16" s="24"/>
      <c r="M16" s="104"/>
      <c r="N16" s="104"/>
    </row>
    <row r="17" spans="1:14" ht="24" customHeight="1" x14ac:dyDescent="0.25">
      <c r="A17" s="1"/>
      <c r="B17" s="50"/>
      <c r="C17" s="1" t="s">
        <v>10</v>
      </c>
      <c r="D17" s="150">
        <v>39051.853780000012</v>
      </c>
      <c r="E17" s="151">
        <v>40044.083076480776</v>
      </c>
      <c r="F17" s="148">
        <f t="shared" si="0"/>
        <v>2.5407994766919961E-2</v>
      </c>
      <c r="G17" s="119"/>
      <c r="H17" s="229">
        <v>21446.713100000004</v>
      </c>
      <c r="I17" s="229">
        <v>21727.6224</v>
      </c>
      <c r="J17" s="148">
        <f t="shared" si="1"/>
        <v>1.3098011741481992E-2</v>
      </c>
      <c r="K17" s="24"/>
      <c r="M17" s="104"/>
      <c r="N17" s="104"/>
    </row>
    <row r="18" spans="1:14" x14ac:dyDescent="0.25">
      <c r="A18" s="1"/>
      <c r="B18" s="50"/>
      <c r="C18" s="54" t="s">
        <v>31</v>
      </c>
      <c r="D18" s="150">
        <v>17257.728010000003</v>
      </c>
      <c r="E18" s="151">
        <v>17252.388679821415</v>
      </c>
      <c r="F18" s="148">
        <f t="shared" si="0"/>
        <v>-3.0938778125911952E-4</v>
      </c>
      <c r="G18" s="119"/>
      <c r="H18" s="229">
        <v>8022.5682999999981</v>
      </c>
      <c r="I18" s="229">
        <v>8259.1543000000001</v>
      </c>
      <c r="J18" s="148">
        <f t="shared" si="1"/>
        <v>2.9490057442079005E-2</v>
      </c>
      <c r="K18" s="24"/>
      <c r="M18" s="104"/>
      <c r="N18" s="104"/>
    </row>
    <row r="19" spans="1:14" x14ac:dyDescent="0.25">
      <c r="A19" s="1"/>
      <c r="B19" s="50"/>
      <c r="C19" s="54" t="s">
        <v>6</v>
      </c>
      <c r="D19" s="150">
        <v>2026.0983299999998</v>
      </c>
      <c r="E19" s="151">
        <v>3039.8842621083641</v>
      </c>
      <c r="F19" s="148">
        <f t="shared" si="0"/>
        <v>0.50036363837700037</v>
      </c>
      <c r="G19" s="119"/>
      <c r="H19" s="229">
        <v>3517.6134999999999</v>
      </c>
      <c r="I19" s="229">
        <v>5005.4344000000001</v>
      </c>
      <c r="J19" s="148">
        <f t="shared" si="1"/>
        <v>0.42296315385416849</v>
      </c>
      <c r="K19" s="24"/>
      <c r="M19" s="117"/>
      <c r="N19" s="117"/>
    </row>
    <row r="20" spans="1:14" x14ac:dyDescent="0.25">
      <c r="A20" s="1"/>
      <c r="B20" s="50"/>
      <c r="C20" s="54" t="s">
        <v>7</v>
      </c>
      <c r="D20" s="150">
        <v>19768.027440000002</v>
      </c>
      <c r="E20" s="151">
        <v>19751.810134550993</v>
      </c>
      <c r="F20" s="148">
        <f t="shared" si="0"/>
        <v>-8.2038056140054422E-4</v>
      </c>
      <c r="G20" s="119"/>
      <c r="H20" s="229">
        <v>9906.5313000000006</v>
      </c>
      <c r="I20" s="229">
        <v>8463.0337</v>
      </c>
      <c r="J20" s="148">
        <f t="shared" si="1"/>
        <v>-0.14571170839585401</v>
      </c>
      <c r="K20" s="24"/>
      <c r="M20" s="104"/>
      <c r="N20" s="104"/>
    </row>
    <row r="21" spans="1:14" x14ac:dyDescent="0.25">
      <c r="A21" s="1"/>
      <c r="B21" s="52" t="s">
        <v>8</v>
      </c>
      <c r="C21" s="55"/>
      <c r="D21" s="152">
        <v>23979.858370000002</v>
      </c>
      <c r="E21" s="152">
        <v>25008.585098513809</v>
      </c>
      <c r="F21" s="149">
        <f t="shared" si="0"/>
        <v>4.2899616529878934E-2</v>
      </c>
      <c r="G21" s="122"/>
      <c r="H21" s="230">
        <v>9882.9704000000002</v>
      </c>
      <c r="I21" s="230">
        <v>9409.3798999999999</v>
      </c>
      <c r="J21" s="149">
        <f t="shared" si="1"/>
        <v>-4.7919854136161358E-2</v>
      </c>
      <c r="K21" s="24"/>
      <c r="M21" s="104"/>
      <c r="N21" s="104"/>
    </row>
    <row r="22" spans="1:14" ht="26.25" customHeight="1" x14ac:dyDescent="0.25">
      <c r="A22" s="1"/>
      <c r="B22" s="55"/>
      <c r="C22" s="55" t="s">
        <v>12</v>
      </c>
      <c r="D22" s="150">
        <v>7939.8914199999999</v>
      </c>
      <c r="E22" s="150">
        <v>7663.2558900000004</v>
      </c>
      <c r="F22" s="148">
        <f t="shared" si="0"/>
        <v>-3.4841223307308093E-2</v>
      </c>
      <c r="G22" s="123"/>
      <c r="H22" s="150">
        <v>2299.2956999999997</v>
      </c>
      <c r="I22" s="150">
        <v>1706.3397</v>
      </c>
      <c r="J22" s="148">
        <f t="shared" si="1"/>
        <v>-0.25788592567715402</v>
      </c>
      <c r="K22" s="24"/>
      <c r="M22" s="263"/>
      <c r="N22" s="104"/>
    </row>
    <row r="23" spans="1:14" x14ac:dyDescent="0.25">
      <c r="A23" s="1"/>
      <c r="B23" s="55"/>
      <c r="C23" s="53" t="s">
        <v>31</v>
      </c>
      <c r="D23" s="263">
        <v>1803.0811000000001</v>
      </c>
      <c r="E23" s="263">
        <v>2034.9528</v>
      </c>
      <c r="F23" s="148">
        <f t="shared" si="0"/>
        <v>0.12859748793329367</v>
      </c>
      <c r="G23" s="119"/>
      <c r="H23" s="263">
        <v>312.96269999999998</v>
      </c>
      <c r="I23" s="263">
        <v>336.61369999999999</v>
      </c>
      <c r="J23" s="148">
        <f t="shared" si="1"/>
        <v>7.5571306101334154E-2</v>
      </c>
      <c r="K23" s="24"/>
      <c r="M23" s="263"/>
      <c r="N23" s="117"/>
    </row>
    <row r="24" spans="1:14" x14ac:dyDescent="0.25">
      <c r="A24" s="1"/>
      <c r="B24" s="1"/>
      <c r="C24" s="54" t="s">
        <v>6</v>
      </c>
      <c r="D24" s="263">
        <v>82.059780000000003</v>
      </c>
      <c r="E24" s="263">
        <v>108.7454</v>
      </c>
      <c r="F24" s="148">
        <f t="shared" si="0"/>
        <v>0.32519731347074049</v>
      </c>
      <c r="G24" s="123"/>
      <c r="H24" s="263">
        <v>21.688600000000001</v>
      </c>
      <c r="I24" s="263">
        <v>37.323500000000003</v>
      </c>
      <c r="J24" s="148">
        <f t="shared" si="1"/>
        <v>0.72088101583320274</v>
      </c>
      <c r="K24" s="24"/>
      <c r="M24" s="117"/>
      <c r="N24" s="117"/>
    </row>
    <row r="25" spans="1:14" x14ac:dyDescent="0.25">
      <c r="A25" s="1"/>
      <c r="B25" s="1"/>
      <c r="C25" s="54" t="s">
        <v>7</v>
      </c>
      <c r="D25" s="263">
        <v>6054.75054</v>
      </c>
      <c r="E25" s="263">
        <v>5519.5576900000005</v>
      </c>
      <c r="F25" s="148">
        <f t="shared" si="0"/>
        <v>-8.8392221358140288E-2</v>
      </c>
      <c r="G25" s="123"/>
      <c r="H25" s="263">
        <v>1964.6443999999999</v>
      </c>
      <c r="I25" s="263">
        <v>1332.4024999999999</v>
      </c>
      <c r="J25" s="148">
        <f t="shared" si="1"/>
        <v>-0.32180983998936397</v>
      </c>
      <c r="K25" s="24"/>
      <c r="M25" s="104"/>
      <c r="N25" s="104"/>
    </row>
    <row r="26" spans="1:14" ht="25.5" customHeight="1" x14ac:dyDescent="0.25">
      <c r="A26" s="1"/>
      <c r="B26" s="1"/>
      <c r="C26" s="71" t="s">
        <v>9</v>
      </c>
      <c r="D26" s="150">
        <v>2353.3575099999998</v>
      </c>
      <c r="E26" s="150">
        <v>2722.5869400000001</v>
      </c>
      <c r="F26" s="148">
        <f t="shared" si="0"/>
        <v>0.15689474651898527</v>
      </c>
      <c r="G26" s="123"/>
      <c r="H26" s="150">
        <v>929.49260000000004</v>
      </c>
      <c r="I26" s="150">
        <v>972.02050000000008</v>
      </c>
      <c r="J26" s="148">
        <f t="shared" si="1"/>
        <v>4.5753887658707602E-2</v>
      </c>
      <c r="K26" s="24"/>
      <c r="M26" s="104"/>
      <c r="N26" s="104"/>
    </row>
    <row r="27" spans="1:14" x14ac:dyDescent="0.25">
      <c r="A27" s="1"/>
      <c r="B27" s="1"/>
      <c r="C27" s="265" t="s">
        <v>31</v>
      </c>
      <c r="D27" s="263">
        <v>450.89571000000001</v>
      </c>
      <c r="E27" s="263">
        <v>486.16505000000001</v>
      </c>
      <c r="F27" s="148">
        <f t="shared" si="0"/>
        <v>7.8220615583146705E-2</v>
      </c>
      <c r="G27" s="123"/>
      <c r="H27" s="263">
        <v>150.346</v>
      </c>
      <c r="I27" s="263">
        <v>150.1052</v>
      </c>
      <c r="J27" s="148">
        <f t="shared" si="1"/>
        <v>-1.6016388863023109E-3</v>
      </c>
      <c r="K27" s="24"/>
      <c r="M27" s="117"/>
      <c r="N27" s="117"/>
    </row>
    <row r="28" spans="1:14" x14ac:dyDescent="0.25">
      <c r="A28" s="1"/>
      <c r="B28" s="1"/>
      <c r="C28" s="54" t="s">
        <v>6</v>
      </c>
      <c r="D28" s="263">
        <v>29.706679999999999</v>
      </c>
      <c r="E28" s="263">
        <v>45.038899999999998</v>
      </c>
      <c r="F28" s="148">
        <f t="shared" si="0"/>
        <v>0.51612028001782762</v>
      </c>
      <c r="G28" s="124"/>
      <c r="H28" s="263">
        <v>83.550600000000003</v>
      </c>
      <c r="I28" s="263">
        <v>125.40179999999999</v>
      </c>
      <c r="J28" s="148">
        <f t="shared" si="1"/>
        <v>0.50090843153729581</v>
      </c>
      <c r="K28" s="24"/>
      <c r="M28" s="104"/>
      <c r="N28" s="104"/>
    </row>
    <row r="29" spans="1:14" x14ac:dyDescent="0.25">
      <c r="A29" s="1"/>
      <c r="B29" s="1"/>
      <c r="C29" s="54" t="s">
        <v>7</v>
      </c>
      <c r="D29" s="263">
        <v>1872.75512</v>
      </c>
      <c r="E29" s="263">
        <v>2191.3829900000001</v>
      </c>
      <c r="F29" s="148">
        <f t="shared" si="0"/>
        <v>0.17013856568711452</v>
      </c>
      <c r="G29" s="123"/>
      <c r="H29" s="263">
        <v>695.596</v>
      </c>
      <c r="I29" s="263">
        <v>696.51350000000002</v>
      </c>
      <c r="J29" s="148">
        <f t="shared" si="1"/>
        <v>1.3190127602804187E-3</v>
      </c>
      <c r="K29" s="24"/>
      <c r="M29" s="104"/>
      <c r="N29" s="104"/>
    </row>
    <row r="30" spans="1:14" ht="25.5" customHeight="1" x14ac:dyDescent="0.25">
      <c r="A30" s="1"/>
      <c r="B30" s="1"/>
      <c r="C30" s="1" t="s">
        <v>10</v>
      </c>
      <c r="D30" s="150">
        <v>13686.609440000004</v>
      </c>
      <c r="E30" s="150">
        <v>14622.742268513808</v>
      </c>
      <c r="F30" s="148">
        <f t="shared" si="0"/>
        <v>6.8397716221659355E-2</v>
      </c>
      <c r="G30" s="123"/>
      <c r="H30" s="150">
        <v>6654.1821</v>
      </c>
      <c r="I30" s="150">
        <v>6731.0196999999998</v>
      </c>
      <c r="J30" s="148">
        <f t="shared" si="1"/>
        <v>1.1547264388811937E-2</v>
      </c>
      <c r="K30" s="24"/>
      <c r="M30" s="117"/>
      <c r="N30" s="117"/>
    </row>
    <row r="31" spans="1:14" x14ac:dyDescent="0.25">
      <c r="A31" s="1"/>
      <c r="B31" s="1"/>
      <c r="C31" s="54" t="s">
        <v>31</v>
      </c>
      <c r="D31" s="263">
        <v>5782.2781700000014</v>
      </c>
      <c r="E31" s="263">
        <v>6749.139509946257</v>
      </c>
      <c r="F31" s="148">
        <f t="shared" si="0"/>
        <v>0.16721114265352879</v>
      </c>
      <c r="G31" s="123"/>
      <c r="H31" s="263">
        <v>2086.5737999999992</v>
      </c>
      <c r="I31" s="263">
        <v>2289.8980999999999</v>
      </c>
      <c r="J31" s="148">
        <f t="shared" si="1"/>
        <v>9.7444097112692946E-2</v>
      </c>
      <c r="K31" s="24"/>
      <c r="M31" s="104"/>
      <c r="N31" s="104"/>
    </row>
    <row r="32" spans="1:14" x14ac:dyDescent="0.25">
      <c r="A32" s="1"/>
      <c r="B32" s="1"/>
      <c r="C32" s="54" t="s">
        <v>6</v>
      </c>
      <c r="D32" s="263">
        <v>161.41052999999999</v>
      </c>
      <c r="E32" s="263">
        <v>458.0132521083641</v>
      </c>
      <c r="F32" s="148">
        <f t="shared" si="0"/>
        <v>1.8375673638415295</v>
      </c>
      <c r="G32" s="123"/>
      <c r="H32" s="263">
        <v>410.20030000000003</v>
      </c>
      <c r="I32" s="263">
        <v>853.26099999999997</v>
      </c>
      <c r="J32" s="148">
        <f t="shared" si="1"/>
        <v>1.0801081812958204</v>
      </c>
      <c r="K32" s="24"/>
      <c r="M32" s="104"/>
      <c r="N32" s="104"/>
    </row>
    <row r="33" spans="1:14" x14ac:dyDescent="0.25">
      <c r="A33" s="1"/>
      <c r="B33" s="1"/>
      <c r="C33" s="54" t="s">
        <v>7</v>
      </c>
      <c r="D33" s="263">
        <v>7742.9207400000014</v>
      </c>
      <c r="E33" s="263">
        <v>7415.5895064591878</v>
      </c>
      <c r="F33" s="148">
        <f t="shared" si="0"/>
        <v>-4.2274904332911145E-2</v>
      </c>
      <c r="G33" s="123"/>
      <c r="H33" s="263">
        <v>4157.4080000000004</v>
      </c>
      <c r="I33" s="263">
        <v>3587.8606</v>
      </c>
      <c r="J33" s="148">
        <f t="shared" si="1"/>
        <v>-0.13699579160861775</v>
      </c>
      <c r="K33" s="24"/>
      <c r="M33" s="104"/>
      <c r="N33" s="104"/>
    </row>
    <row r="34" spans="1:14" x14ac:dyDescent="0.25">
      <c r="A34" s="1"/>
      <c r="B34" s="52" t="s">
        <v>13</v>
      </c>
      <c r="C34" s="55"/>
      <c r="D34" s="152">
        <v>3413.071640000001</v>
      </c>
      <c r="E34" s="152">
        <v>3013.6905900000002</v>
      </c>
      <c r="F34" s="149">
        <f t="shared" si="0"/>
        <v>-0.11701513830515457</v>
      </c>
      <c r="G34" s="122"/>
      <c r="H34" s="230">
        <v>1861.9903999999999</v>
      </c>
      <c r="I34" s="230">
        <v>1134.6801</v>
      </c>
      <c r="J34" s="149">
        <f t="shared" si="1"/>
        <v>-0.39060904932699969</v>
      </c>
      <c r="K34" s="24"/>
      <c r="M34" s="117"/>
      <c r="N34" s="117"/>
    </row>
    <row r="35" spans="1:14" ht="27" customHeight="1" x14ac:dyDescent="0.25">
      <c r="A35" s="1"/>
      <c r="B35" s="55"/>
      <c r="C35" s="55" t="s">
        <v>12</v>
      </c>
      <c r="D35" s="150">
        <v>451.25378000000001</v>
      </c>
      <c r="E35" s="150">
        <v>272.77002000000005</v>
      </c>
      <c r="F35" s="148">
        <f t="shared" si="0"/>
        <v>-0.39552856487983318</v>
      </c>
      <c r="G35" s="123"/>
      <c r="H35" s="150">
        <v>206.60769999999999</v>
      </c>
      <c r="I35" s="150">
        <v>83.5244</v>
      </c>
      <c r="J35" s="148">
        <f t="shared" si="1"/>
        <v>-0.5957343312954938</v>
      </c>
      <c r="K35" s="24"/>
      <c r="M35" s="117"/>
      <c r="N35" s="117"/>
    </row>
    <row r="36" spans="1:14" x14ac:dyDescent="0.25">
      <c r="A36" s="1"/>
      <c r="B36" s="55"/>
      <c r="C36" s="53" t="s">
        <v>31</v>
      </c>
      <c r="D36" s="263">
        <v>3.5387</v>
      </c>
      <c r="E36" s="263">
        <v>2.54799</v>
      </c>
      <c r="F36" s="148">
        <f t="shared" si="0"/>
        <v>-0.27996439370390258</v>
      </c>
      <c r="G36" s="123"/>
      <c r="H36" s="263">
        <v>1.7083999999999999</v>
      </c>
      <c r="I36" s="263">
        <v>1.0764</v>
      </c>
      <c r="J36" s="148">
        <f t="shared" si="1"/>
        <v>-0.36993678295481147</v>
      </c>
      <c r="K36" s="24"/>
      <c r="M36" s="104"/>
      <c r="N36" s="104"/>
    </row>
    <row r="37" spans="1:14" x14ac:dyDescent="0.25">
      <c r="A37" s="1"/>
      <c r="B37" s="1"/>
      <c r="C37" s="54" t="s">
        <v>6</v>
      </c>
      <c r="D37" s="263">
        <v>0.311</v>
      </c>
      <c r="E37" s="263">
        <v>0</v>
      </c>
      <c r="F37" s="148" t="str">
        <f t="shared" si="0"/>
        <v/>
      </c>
      <c r="G37" s="123"/>
      <c r="H37" s="263">
        <v>0.496</v>
      </c>
      <c r="I37" s="263">
        <v>0</v>
      </c>
      <c r="J37" s="148" t="str">
        <f t="shared" si="1"/>
        <v/>
      </c>
      <c r="K37" s="24"/>
      <c r="M37" s="104"/>
      <c r="N37" s="104"/>
    </row>
    <row r="38" spans="1:14" x14ac:dyDescent="0.25">
      <c r="A38" s="1"/>
      <c r="B38" s="1"/>
      <c r="C38" s="54" t="s">
        <v>7</v>
      </c>
      <c r="D38" s="263">
        <v>447.40408000000002</v>
      </c>
      <c r="E38" s="263">
        <v>270.22203000000002</v>
      </c>
      <c r="F38" s="148">
        <f t="shared" si="0"/>
        <v>-0.39602242786878472</v>
      </c>
      <c r="G38" s="123"/>
      <c r="H38" s="263">
        <v>204.4033</v>
      </c>
      <c r="I38" s="263">
        <v>82.447999999999993</v>
      </c>
      <c r="J38" s="148">
        <f t="shared" si="1"/>
        <v>-0.59664056304374735</v>
      </c>
      <c r="K38" s="24"/>
      <c r="M38" s="104"/>
      <c r="N38" s="104"/>
    </row>
    <row r="39" spans="1:14" ht="26.25" customHeight="1" x14ac:dyDescent="0.25">
      <c r="A39" s="1"/>
      <c r="B39" s="1"/>
      <c r="C39" s="71" t="s">
        <v>9</v>
      </c>
      <c r="D39" s="150">
        <v>165.07997</v>
      </c>
      <c r="E39" s="150">
        <v>108.61481000000001</v>
      </c>
      <c r="F39" s="148">
        <f t="shared" si="0"/>
        <v>-0.34204731197855193</v>
      </c>
      <c r="G39" s="123"/>
      <c r="H39" s="150">
        <v>77.731200000000001</v>
      </c>
      <c r="I39" s="150">
        <v>40.3354</v>
      </c>
      <c r="J39" s="148">
        <f t="shared" si="1"/>
        <v>-0.48109124778724632</v>
      </c>
      <c r="K39" s="24"/>
      <c r="M39" s="117"/>
      <c r="N39" s="117"/>
    </row>
    <row r="40" spans="1:14" x14ac:dyDescent="0.25">
      <c r="A40" s="1"/>
      <c r="B40" s="1"/>
      <c r="C40" s="265" t="s">
        <v>31</v>
      </c>
      <c r="D40" s="263">
        <v>1.9760599999999999</v>
      </c>
      <c r="E40" s="263">
        <v>1.25387</v>
      </c>
      <c r="F40" s="148">
        <f t="shared" ref="F40:F71" si="2">IF(D40&lt;1,"",IFERROR((E40-D40)/D40,""))</f>
        <v>-0.36546967197352304</v>
      </c>
      <c r="G40" s="124"/>
      <c r="H40" s="263">
        <v>0.92110000000000003</v>
      </c>
      <c r="I40" s="263">
        <v>0.70140000000000002</v>
      </c>
      <c r="J40" s="148" t="str">
        <f t="shared" si="1"/>
        <v/>
      </c>
      <c r="K40" s="24"/>
      <c r="M40" s="104"/>
      <c r="N40" s="104"/>
    </row>
    <row r="41" spans="1:14" x14ac:dyDescent="0.25">
      <c r="A41" s="1"/>
      <c r="B41" s="1"/>
      <c r="C41" s="54" t="s">
        <v>6</v>
      </c>
      <c r="D41" s="263">
        <v>0</v>
      </c>
      <c r="E41" s="263">
        <v>0</v>
      </c>
      <c r="F41" s="148" t="str">
        <f t="shared" si="2"/>
        <v/>
      </c>
      <c r="G41" s="124"/>
      <c r="H41" s="263">
        <v>0</v>
      </c>
      <c r="I41" s="263">
        <v>0</v>
      </c>
      <c r="J41" s="148" t="str">
        <f t="shared" si="1"/>
        <v/>
      </c>
      <c r="K41" s="24"/>
      <c r="M41" s="104"/>
      <c r="N41" s="104"/>
    </row>
    <row r="42" spans="1:14" x14ac:dyDescent="0.25">
      <c r="A42" s="1"/>
      <c r="B42" s="1"/>
      <c r="C42" s="54" t="s">
        <v>7</v>
      </c>
      <c r="D42" s="263">
        <v>163.10391000000001</v>
      </c>
      <c r="E42" s="263">
        <v>107.36094</v>
      </c>
      <c r="F42" s="148">
        <f t="shared" si="2"/>
        <v>-0.34176354202667497</v>
      </c>
      <c r="G42" s="123"/>
      <c r="H42" s="263">
        <v>76.810100000000006</v>
      </c>
      <c r="I42" s="263">
        <v>39.634</v>
      </c>
      <c r="J42" s="148">
        <f t="shared" si="1"/>
        <v>-0.48400015102180577</v>
      </c>
      <c r="K42" s="24"/>
      <c r="M42" s="117"/>
      <c r="N42" s="117"/>
    </row>
    <row r="43" spans="1:14" ht="26.25" customHeight="1" x14ac:dyDescent="0.25">
      <c r="A43" s="1"/>
      <c r="B43" s="1"/>
      <c r="C43" s="1" t="s">
        <v>10</v>
      </c>
      <c r="D43" s="150">
        <v>2796.7378900000008</v>
      </c>
      <c r="E43" s="150">
        <v>2632.3057600000002</v>
      </c>
      <c r="F43" s="148">
        <f t="shared" si="2"/>
        <v>-5.8794258335020645E-2</v>
      </c>
      <c r="G43" s="123"/>
      <c r="H43" s="150">
        <v>1577.6514999999999</v>
      </c>
      <c r="I43" s="150">
        <v>1010.8203</v>
      </c>
      <c r="J43" s="148">
        <f t="shared" si="1"/>
        <v>-0.35928796695594684</v>
      </c>
      <c r="K43" s="24"/>
      <c r="M43" s="104"/>
      <c r="N43" s="104"/>
    </row>
    <row r="44" spans="1:14" x14ac:dyDescent="0.25">
      <c r="A44" s="1"/>
      <c r="B44" s="1"/>
      <c r="C44" s="54" t="s">
        <v>31</v>
      </c>
      <c r="D44" s="263">
        <v>354.67547999999999</v>
      </c>
      <c r="E44" s="263">
        <v>169.62339</v>
      </c>
      <c r="F44" s="148">
        <f t="shared" si="2"/>
        <v>-0.52175044635169032</v>
      </c>
      <c r="G44" s="123"/>
      <c r="H44" s="263">
        <v>233.0119</v>
      </c>
      <c r="I44" s="263">
        <v>116.72</v>
      </c>
      <c r="J44" s="148">
        <f t="shared" si="1"/>
        <v>-0.49908137738888014</v>
      </c>
      <c r="K44" s="24"/>
      <c r="M44" s="104"/>
      <c r="N44" s="104"/>
    </row>
    <row r="45" spans="1:14" x14ac:dyDescent="0.25">
      <c r="A45" s="1"/>
      <c r="B45" s="1"/>
      <c r="C45" s="54" t="s">
        <v>6</v>
      </c>
      <c r="D45" s="263">
        <v>0</v>
      </c>
      <c r="E45" s="263">
        <v>2.8389999999999999E-2</v>
      </c>
      <c r="F45" s="148" t="str">
        <f t="shared" si="2"/>
        <v/>
      </c>
      <c r="G45" s="123"/>
      <c r="H45" s="263">
        <v>0</v>
      </c>
      <c r="I45" s="263">
        <v>2.1700000000000001E-2</v>
      </c>
      <c r="J45" s="148" t="str">
        <f t="shared" si="1"/>
        <v/>
      </c>
      <c r="K45" s="24"/>
      <c r="M45" s="104"/>
      <c r="N45" s="104"/>
    </row>
    <row r="46" spans="1:14" x14ac:dyDescent="0.25">
      <c r="A46" s="1"/>
      <c r="B46" s="1"/>
      <c r="C46" s="54" t="s">
        <v>7</v>
      </c>
      <c r="D46" s="263">
        <v>2442.0624100000009</v>
      </c>
      <c r="E46" s="263">
        <v>2462.65398</v>
      </c>
      <c r="F46" s="148">
        <f t="shared" si="2"/>
        <v>8.4320408502578485E-3</v>
      </c>
      <c r="G46" s="123"/>
      <c r="H46" s="263">
        <v>1344.6396</v>
      </c>
      <c r="I46" s="263">
        <v>894.07859999999994</v>
      </c>
      <c r="J46" s="148">
        <f t="shared" si="1"/>
        <v>-0.33507937740343213</v>
      </c>
      <c r="K46" s="24"/>
      <c r="M46" s="117"/>
      <c r="N46" s="117"/>
    </row>
    <row r="47" spans="1:14" x14ac:dyDescent="0.25">
      <c r="A47" s="1"/>
      <c r="B47" s="52" t="s">
        <v>14</v>
      </c>
      <c r="C47" s="55"/>
      <c r="D47" s="230">
        <v>31869.66042</v>
      </c>
      <c r="E47" s="230">
        <v>28297.1542185465</v>
      </c>
      <c r="F47" s="149">
        <f t="shared" si="2"/>
        <v>-0.11209740406306781</v>
      </c>
      <c r="G47" s="122"/>
      <c r="H47" s="230">
        <v>15005.487500000001</v>
      </c>
      <c r="I47" s="230">
        <v>15248.251099999999</v>
      </c>
      <c r="J47" s="149">
        <f t="shared" si="1"/>
        <v>1.6178321430743145E-2</v>
      </c>
      <c r="K47" s="24"/>
      <c r="M47" s="117"/>
      <c r="N47" s="117"/>
    </row>
    <row r="48" spans="1:14" ht="23.25" customHeight="1" x14ac:dyDescent="0.25">
      <c r="A48" s="1"/>
      <c r="B48" s="55"/>
      <c r="C48" s="55" t="s">
        <v>12</v>
      </c>
      <c r="D48" s="150">
        <v>7392.9463000000014</v>
      </c>
      <c r="E48" s="150">
        <v>4466.2266300000001</v>
      </c>
      <c r="F48" s="148">
        <f t="shared" si="2"/>
        <v>-0.39588001200549783</v>
      </c>
      <c r="G48" s="123"/>
      <c r="H48" s="150">
        <v>1438.9872</v>
      </c>
      <c r="I48" s="150">
        <v>1083.4011999999998</v>
      </c>
      <c r="J48" s="148">
        <f t="shared" si="1"/>
        <v>-0.24710852188261315</v>
      </c>
      <c r="K48" s="24"/>
      <c r="M48" s="104"/>
      <c r="N48" s="104"/>
    </row>
    <row r="49" spans="1:14" x14ac:dyDescent="0.25">
      <c r="A49" s="1"/>
      <c r="B49" s="55"/>
      <c r="C49" s="53" t="s">
        <v>31</v>
      </c>
      <c r="D49" s="263">
        <v>1612.9187400000001</v>
      </c>
      <c r="E49" s="263">
        <v>888.48528999999985</v>
      </c>
      <c r="F49" s="148">
        <f t="shared" si="2"/>
        <v>-0.44914441876966488</v>
      </c>
      <c r="G49" s="124"/>
      <c r="H49" s="263">
        <v>59.330899999999993</v>
      </c>
      <c r="I49" s="263">
        <v>63.274299999999997</v>
      </c>
      <c r="J49" s="148">
        <f t="shared" si="1"/>
        <v>6.6464523545066809E-2</v>
      </c>
      <c r="K49" s="24"/>
      <c r="M49" s="104"/>
      <c r="N49" s="104"/>
    </row>
    <row r="50" spans="1:14" x14ac:dyDescent="0.25">
      <c r="A50" s="1"/>
      <c r="B50" s="1"/>
      <c r="C50" s="54" t="s">
        <v>6</v>
      </c>
      <c r="D50" s="263">
        <v>401.42356999999998</v>
      </c>
      <c r="E50" s="263">
        <v>360.13746000000009</v>
      </c>
      <c r="F50" s="148">
        <f t="shared" si="2"/>
        <v>-0.10284924226048783</v>
      </c>
      <c r="G50" s="121"/>
      <c r="H50" s="263">
        <v>348.04500000000002</v>
      </c>
      <c r="I50" s="263">
        <v>265.8922</v>
      </c>
      <c r="J50" s="148">
        <f t="shared" si="1"/>
        <v>-0.23604074185809309</v>
      </c>
      <c r="K50" s="24"/>
      <c r="M50" s="104"/>
      <c r="N50" s="104"/>
    </row>
    <row r="51" spans="1:14" x14ac:dyDescent="0.25">
      <c r="A51" s="1"/>
      <c r="B51" s="1"/>
      <c r="C51" s="54" t="s">
        <v>7</v>
      </c>
      <c r="D51" s="263">
        <v>5378.6039900000014</v>
      </c>
      <c r="E51" s="263">
        <v>3217.6038800000001</v>
      </c>
      <c r="F51" s="148">
        <f t="shared" si="2"/>
        <v>-0.4017771365985992</v>
      </c>
      <c r="G51" s="123"/>
      <c r="H51" s="263">
        <v>1031.6113</v>
      </c>
      <c r="I51" s="263">
        <v>754.23469999999986</v>
      </c>
      <c r="J51" s="148">
        <f t="shared" si="1"/>
        <v>-0.2688770470040413</v>
      </c>
      <c r="K51" s="24"/>
      <c r="M51" s="117"/>
      <c r="N51" s="117"/>
    </row>
    <row r="52" spans="1:14" ht="24.75" customHeight="1" x14ac:dyDescent="0.25">
      <c r="A52" s="1"/>
      <c r="B52" s="1"/>
      <c r="C52" s="71" t="s">
        <v>9</v>
      </c>
      <c r="D52" s="150">
        <v>2139.1474800000001</v>
      </c>
      <c r="E52" s="150">
        <v>1240.35203</v>
      </c>
      <c r="F52" s="148">
        <f t="shared" si="2"/>
        <v>-0.42016525667505639</v>
      </c>
      <c r="G52" s="123"/>
      <c r="H52" s="150">
        <v>473.33199999999999</v>
      </c>
      <c r="I52" s="150">
        <v>315.35519999999997</v>
      </c>
      <c r="J52" s="148">
        <f t="shared" si="1"/>
        <v>-0.33375474297110702</v>
      </c>
      <c r="K52" s="24"/>
      <c r="M52" s="104"/>
      <c r="N52" s="104"/>
    </row>
    <row r="53" spans="1:14" x14ac:dyDescent="0.25">
      <c r="A53" s="1"/>
      <c r="B53" s="1"/>
      <c r="C53" s="265" t="s">
        <v>31</v>
      </c>
      <c r="D53" s="263">
        <v>211.43360999999999</v>
      </c>
      <c r="E53" s="263">
        <v>136.50416000000001</v>
      </c>
      <c r="F53" s="148">
        <f t="shared" si="2"/>
        <v>-0.35438760185762319</v>
      </c>
      <c r="G53" s="121"/>
      <c r="H53" s="263">
        <v>2.3906000000000001</v>
      </c>
      <c r="I53" s="263">
        <v>2.0470999999999999</v>
      </c>
      <c r="J53" s="148">
        <f t="shared" si="1"/>
        <v>-0.14368777712708111</v>
      </c>
      <c r="K53" s="24"/>
      <c r="M53" s="117"/>
      <c r="N53" s="117"/>
    </row>
    <row r="54" spans="1:14" x14ac:dyDescent="0.25">
      <c r="A54" s="1"/>
      <c r="B54" s="1"/>
      <c r="C54" s="265" t="s">
        <v>6</v>
      </c>
      <c r="D54" s="263">
        <v>0.308</v>
      </c>
      <c r="E54" s="263">
        <v>0.82799999999999996</v>
      </c>
      <c r="F54" s="148" t="str">
        <f t="shared" si="2"/>
        <v/>
      </c>
      <c r="G54" s="121"/>
      <c r="H54" s="263">
        <v>0.35</v>
      </c>
      <c r="I54" s="263">
        <v>0.41399999999999998</v>
      </c>
      <c r="J54" s="148" t="str">
        <f t="shared" si="1"/>
        <v/>
      </c>
      <c r="K54" s="24"/>
      <c r="M54" s="104"/>
      <c r="N54" s="104"/>
    </row>
    <row r="55" spans="1:14" x14ac:dyDescent="0.25">
      <c r="A55" s="1"/>
      <c r="B55" s="1"/>
      <c r="C55" s="54" t="s">
        <v>7</v>
      </c>
      <c r="D55" s="263">
        <v>1927.40587</v>
      </c>
      <c r="E55" s="263">
        <v>1103.0198700000001</v>
      </c>
      <c r="F55" s="148">
        <f t="shared" si="2"/>
        <v>-0.42771790458436237</v>
      </c>
      <c r="G55" s="123"/>
      <c r="H55" s="263">
        <v>470.59140000000002</v>
      </c>
      <c r="I55" s="263">
        <v>312.89409999999998</v>
      </c>
      <c r="J55" s="148">
        <f t="shared" si="1"/>
        <v>-0.33510450892217758</v>
      </c>
      <c r="K55" s="24"/>
      <c r="M55" s="104"/>
      <c r="N55" s="104"/>
    </row>
    <row r="56" spans="1:14" ht="23.25" customHeight="1" x14ac:dyDescent="0.25">
      <c r="A56" s="1"/>
      <c r="B56" s="1"/>
      <c r="C56" s="1" t="s">
        <v>10</v>
      </c>
      <c r="D56" s="150">
        <v>22337.566640000001</v>
      </c>
      <c r="E56" s="150">
        <v>22590.575558546501</v>
      </c>
      <c r="F56" s="148">
        <f t="shared" si="2"/>
        <v>1.1326610575989774E-2</v>
      </c>
      <c r="G56" s="123"/>
      <c r="H56" s="150">
        <v>13093.168300000001</v>
      </c>
      <c r="I56" s="150">
        <v>13849.494699999999</v>
      </c>
      <c r="J56" s="148">
        <f t="shared" si="1"/>
        <v>5.7764964344038716E-2</v>
      </c>
      <c r="K56" s="24"/>
    </row>
    <row r="57" spans="1:14" x14ac:dyDescent="0.25">
      <c r="A57" s="1"/>
      <c r="B57" s="1"/>
      <c r="C57" s="54" t="s">
        <v>31</v>
      </c>
      <c r="D57" s="263">
        <v>11017.536050000001</v>
      </c>
      <c r="E57" s="263">
        <v>10259.01441987516</v>
      </c>
      <c r="F57" s="148">
        <f t="shared" si="2"/>
        <v>-6.8846757267913825E-2</v>
      </c>
      <c r="G57" s="123"/>
      <c r="H57" s="263">
        <v>5680.2619999999997</v>
      </c>
      <c r="I57" s="263">
        <v>5838.9498999999996</v>
      </c>
      <c r="J57" s="148">
        <f t="shared" si="1"/>
        <v>2.793672193289674E-2</v>
      </c>
      <c r="K57" s="24"/>
    </row>
    <row r="58" spans="1:14" x14ac:dyDescent="0.25">
      <c r="A58" s="1"/>
      <c r="B58" s="1"/>
      <c r="C58" s="54" t="s">
        <v>6</v>
      </c>
      <c r="D58" s="263">
        <v>1864.6877999999999</v>
      </c>
      <c r="E58" s="263">
        <v>2581.8426199999999</v>
      </c>
      <c r="F58" s="148">
        <f t="shared" si="2"/>
        <v>0.38459779701459945</v>
      </c>
      <c r="G58" s="123"/>
      <c r="H58" s="263">
        <v>3107.4132</v>
      </c>
      <c r="I58" s="263">
        <v>4152.1517000000003</v>
      </c>
      <c r="J58" s="148">
        <f t="shared" si="1"/>
        <v>0.33620842570920417</v>
      </c>
      <c r="K58" s="24"/>
    </row>
    <row r="59" spans="1:14" x14ac:dyDescent="0.25">
      <c r="A59" s="1"/>
      <c r="B59" s="1"/>
      <c r="C59" s="54" t="s">
        <v>7</v>
      </c>
      <c r="D59" s="263">
        <v>9455.3427900000006</v>
      </c>
      <c r="E59" s="263">
        <v>9749.7185186713414</v>
      </c>
      <c r="F59" s="148">
        <f t="shared" si="2"/>
        <v>3.1133268799379058E-2</v>
      </c>
      <c r="G59" s="123"/>
      <c r="H59" s="263">
        <v>4305.4931000000006</v>
      </c>
      <c r="I59" s="263">
        <v>3858.3930999999998</v>
      </c>
      <c r="J59" s="148">
        <f t="shared" si="1"/>
        <v>-0.10384408698738845</v>
      </c>
      <c r="K59" s="24"/>
    </row>
    <row r="60" spans="1:14" x14ac:dyDescent="0.25">
      <c r="A60" s="1"/>
      <c r="B60" s="52" t="s">
        <v>15</v>
      </c>
      <c r="C60" s="55"/>
      <c r="D60" s="230">
        <v>1304.2716700000001</v>
      </c>
      <c r="E60" s="230">
        <v>1373.0666894204624</v>
      </c>
      <c r="F60" s="149">
        <f t="shared" si="2"/>
        <v>5.2745927863680625E-2</v>
      </c>
      <c r="G60" s="122"/>
      <c r="H60" s="230">
        <v>488.72589999999997</v>
      </c>
      <c r="I60" s="230">
        <v>647.55690000000004</v>
      </c>
      <c r="J60" s="149">
        <f t="shared" si="1"/>
        <v>0.32498993812278026</v>
      </c>
      <c r="K60" s="24"/>
    </row>
    <row r="61" spans="1:14" ht="22.5" customHeight="1" x14ac:dyDescent="0.25">
      <c r="A61" s="1"/>
      <c r="B61" s="55"/>
      <c r="C61" s="55" t="s">
        <v>12</v>
      </c>
      <c r="D61" s="150">
        <v>735.27874999999995</v>
      </c>
      <c r="E61" s="150">
        <v>804.28658000000007</v>
      </c>
      <c r="F61" s="148">
        <f t="shared" si="2"/>
        <v>9.3852610319555857E-2</v>
      </c>
      <c r="G61" s="123"/>
      <c r="H61" s="150">
        <v>218.66559999999998</v>
      </c>
      <c r="I61" s="150">
        <v>294.6687</v>
      </c>
      <c r="J61" s="148">
        <f t="shared" si="1"/>
        <v>0.3475768479358437</v>
      </c>
      <c r="K61" s="24"/>
    </row>
    <row r="62" spans="1:14" x14ac:dyDescent="0.25">
      <c r="A62" s="1"/>
      <c r="B62" s="55"/>
      <c r="C62" s="53" t="s">
        <v>31</v>
      </c>
      <c r="D62" s="263">
        <v>131.83769000000001</v>
      </c>
      <c r="E62" s="263">
        <v>88.947029999999998</v>
      </c>
      <c r="F62" s="148">
        <f t="shared" si="2"/>
        <v>-0.32532927420072372</v>
      </c>
      <c r="G62" s="124"/>
      <c r="H62" s="263">
        <v>17.9193</v>
      </c>
      <c r="I62" s="263">
        <v>13.3826</v>
      </c>
      <c r="J62" s="148">
        <f t="shared" si="1"/>
        <v>-0.25317395210750421</v>
      </c>
      <c r="K62" s="24"/>
    </row>
    <row r="63" spans="1:14" x14ac:dyDescent="0.25">
      <c r="A63" s="1"/>
      <c r="B63" s="1"/>
      <c r="C63" s="54" t="s">
        <v>6</v>
      </c>
      <c r="D63" s="263">
        <v>0.4677400000000001</v>
      </c>
      <c r="E63" s="263">
        <v>3.1130000000000001E-2</v>
      </c>
      <c r="F63" s="148" t="str">
        <f t="shared" si="2"/>
        <v/>
      </c>
      <c r="G63" s="124"/>
      <c r="H63" s="263">
        <v>0.1532</v>
      </c>
      <c r="I63" s="263">
        <v>9.1000000000000004E-3</v>
      </c>
      <c r="J63" s="148" t="str">
        <f t="shared" si="1"/>
        <v/>
      </c>
      <c r="K63" s="24"/>
    </row>
    <row r="64" spans="1:14" x14ac:dyDescent="0.25">
      <c r="A64" s="1"/>
      <c r="B64" s="1"/>
      <c r="C64" s="54" t="s">
        <v>7</v>
      </c>
      <c r="D64" s="263">
        <v>602.97331999999994</v>
      </c>
      <c r="E64" s="263">
        <v>715.30842000000007</v>
      </c>
      <c r="F64" s="148">
        <f t="shared" si="2"/>
        <v>0.18630194118704976</v>
      </c>
      <c r="G64" s="123"/>
      <c r="H64" s="263">
        <v>200.59309999999999</v>
      </c>
      <c r="I64" s="263">
        <v>281.27699999999999</v>
      </c>
      <c r="J64" s="148">
        <f t="shared" si="1"/>
        <v>0.40222669673084466</v>
      </c>
      <c r="K64" s="24"/>
    </row>
    <row r="65" spans="1:11" ht="23.25" customHeight="1" x14ac:dyDescent="0.25">
      <c r="A65" s="1"/>
      <c r="B65" s="1"/>
      <c r="C65" s="71" t="s">
        <v>9</v>
      </c>
      <c r="D65" s="150">
        <v>338.05311</v>
      </c>
      <c r="E65" s="150">
        <v>370.32061999999996</v>
      </c>
      <c r="F65" s="148">
        <f t="shared" si="2"/>
        <v>9.5451007683378386E-2</v>
      </c>
      <c r="G65" s="123"/>
      <c r="H65" s="150">
        <v>148.34909999999999</v>
      </c>
      <c r="I65" s="150">
        <v>216.60050000000001</v>
      </c>
      <c r="J65" s="148">
        <f t="shared" si="1"/>
        <v>0.46007289562255532</v>
      </c>
      <c r="K65" s="24"/>
    </row>
    <row r="66" spans="1:11" x14ac:dyDescent="0.25">
      <c r="A66" s="1"/>
      <c r="B66" s="1"/>
      <c r="C66" s="265" t="s">
        <v>31</v>
      </c>
      <c r="D66" s="263">
        <v>7.1065300000000002</v>
      </c>
      <c r="E66" s="263">
        <v>11.61994</v>
      </c>
      <c r="F66" s="148">
        <f t="shared" si="2"/>
        <v>0.63510742936426068</v>
      </c>
      <c r="G66" s="124"/>
      <c r="H66" s="263">
        <v>1.6113999999999999</v>
      </c>
      <c r="I66" s="263">
        <v>2.6053000000000002</v>
      </c>
      <c r="J66" s="148">
        <f t="shared" si="1"/>
        <v>0.61679285093707348</v>
      </c>
      <c r="K66" s="24"/>
    </row>
    <row r="67" spans="1:11" x14ac:dyDescent="0.25">
      <c r="A67" s="1"/>
      <c r="B67" s="1"/>
      <c r="C67" s="54" t="s">
        <v>6</v>
      </c>
      <c r="D67" s="263">
        <v>0.26500000000000001</v>
      </c>
      <c r="E67" s="263">
        <v>0</v>
      </c>
      <c r="F67" s="148" t="str">
        <f t="shared" si="2"/>
        <v/>
      </c>
      <c r="G67" s="124"/>
      <c r="H67" s="263">
        <v>0.1</v>
      </c>
      <c r="I67" s="263">
        <v>0</v>
      </c>
      <c r="J67" s="148" t="str">
        <f t="shared" si="1"/>
        <v/>
      </c>
      <c r="K67" s="24"/>
    </row>
    <row r="68" spans="1:11" x14ac:dyDescent="0.25">
      <c r="A68" s="1"/>
      <c r="B68" s="1"/>
      <c r="C68" s="54" t="s">
        <v>7</v>
      </c>
      <c r="D68" s="263">
        <v>330.68158</v>
      </c>
      <c r="E68" s="263">
        <v>358.70067999999998</v>
      </c>
      <c r="F68" s="148">
        <f t="shared" si="2"/>
        <v>8.4731359998945155E-2</v>
      </c>
      <c r="G68" s="123"/>
      <c r="H68" s="263">
        <v>146.6377</v>
      </c>
      <c r="I68" s="263">
        <v>213.99520000000001</v>
      </c>
      <c r="J68" s="148">
        <f t="shared" si="1"/>
        <v>0.45934640273272165</v>
      </c>
      <c r="K68" s="24"/>
    </row>
    <row r="69" spans="1:11" ht="23.25" customHeight="1" x14ac:dyDescent="0.25">
      <c r="A69" s="1"/>
      <c r="B69" s="1"/>
      <c r="C69" s="1" t="s">
        <v>10</v>
      </c>
      <c r="D69" s="150">
        <v>230.93980999999999</v>
      </c>
      <c r="E69" s="150">
        <v>198.45948942046249</v>
      </c>
      <c r="F69" s="148">
        <f t="shared" si="2"/>
        <v>-0.14064409501132571</v>
      </c>
      <c r="G69" s="123"/>
      <c r="H69" s="150">
        <v>121.71120000000001</v>
      </c>
      <c r="I69" s="150">
        <v>136.2877</v>
      </c>
      <c r="J69" s="148">
        <f t="shared" si="1"/>
        <v>0.11976301277121576</v>
      </c>
      <c r="K69" s="24"/>
    </row>
    <row r="70" spans="1:11" x14ac:dyDescent="0.25">
      <c r="A70" s="1"/>
      <c r="B70" s="1"/>
      <c r="C70" s="54" t="s">
        <v>31</v>
      </c>
      <c r="D70" s="263">
        <v>103.23831</v>
      </c>
      <c r="E70" s="263">
        <v>74.611360000000005</v>
      </c>
      <c r="F70" s="148">
        <f t="shared" si="2"/>
        <v>-0.27728999050836839</v>
      </c>
      <c r="G70" s="123"/>
      <c r="H70" s="263">
        <v>22.720600000000001</v>
      </c>
      <c r="I70" s="263">
        <v>13.5863</v>
      </c>
      <c r="J70" s="148">
        <f t="shared" si="1"/>
        <v>-0.40202723519625366</v>
      </c>
      <c r="K70" s="24"/>
    </row>
    <row r="71" spans="1:11" x14ac:dyDescent="0.25">
      <c r="A71" s="1"/>
      <c r="B71" s="1"/>
      <c r="C71" s="54" t="s">
        <v>6</v>
      </c>
      <c r="D71" s="263">
        <v>0</v>
      </c>
      <c r="E71" s="263">
        <v>0</v>
      </c>
      <c r="F71" s="148" t="str">
        <f t="shared" si="2"/>
        <v/>
      </c>
      <c r="G71" s="124"/>
      <c r="H71" s="263">
        <v>0</v>
      </c>
      <c r="I71" s="263">
        <v>0</v>
      </c>
      <c r="J71" s="148" t="str">
        <f t="shared" si="1"/>
        <v/>
      </c>
      <c r="K71" s="24"/>
    </row>
    <row r="72" spans="1:11" x14ac:dyDescent="0.25">
      <c r="A72" s="1"/>
      <c r="B72" s="1"/>
      <c r="C72" s="54" t="s">
        <v>7</v>
      </c>
      <c r="D72" s="263">
        <v>127.7015</v>
      </c>
      <c r="E72" s="263">
        <v>123.8481294204625</v>
      </c>
      <c r="F72" s="148">
        <f>IF(D72&lt;1,"",IFERROR((E72-D72)/D72,""))</f>
        <v>-3.0174826290509486E-2</v>
      </c>
      <c r="G72" s="123"/>
      <c r="H72" s="263">
        <v>98.990600000000001</v>
      </c>
      <c r="I72" s="263">
        <v>122.70140000000001</v>
      </c>
      <c r="J72" s="148">
        <f t="shared" si="1"/>
        <v>0.23952577315421875</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73" t="s">
        <v>126</v>
      </c>
      <c r="C77" s="273"/>
      <c r="D77" s="273"/>
      <c r="E77" s="273"/>
      <c r="F77" s="273"/>
      <c r="G77" s="273"/>
      <c r="H77" s="273"/>
      <c r="I77" s="273"/>
      <c r="J77" s="49"/>
      <c r="K77" s="1"/>
    </row>
    <row r="78" spans="1:11" x14ac:dyDescent="0.25">
      <c r="A78" s="16"/>
      <c r="B78" s="273"/>
      <c r="C78" s="273"/>
      <c r="D78" s="273"/>
      <c r="E78" s="273"/>
      <c r="F78" s="273"/>
      <c r="G78" s="273"/>
      <c r="H78" s="273"/>
      <c r="I78" s="273"/>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4"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H12" sqref="H12"/>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71">
        <v>44743</v>
      </c>
      <c r="D4" s="271"/>
      <c r="E4" s="271"/>
      <c r="F4" s="271"/>
      <c r="G4" s="272"/>
      <c r="H4" s="271"/>
      <c r="I4" s="271"/>
      <c r="J4" s="271"/>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56">
        <v>6258.121678199208</v>
      </c>
      <c r="E8" s="156">
        <v>7304.4699700000001</v>
      </c>
      <c r="F8" s="160">
        <f t="shared" ref="F8:F39" si="0">IF(D8&lt;1,"",IFERROR((E8-D8)/D8,""))</f>
        <v>0.16719845755729726</v>
      </c>
      <c r="G8" s="51"/>
      <c r="H8" s="156">
        <v>5825.0267000000013</v>
      </c>
      <c r="I8" s="156">
        <v>7819.6980999999996</v>
      </c>
      <c r="J8" s="205">
        <f t="shared" ref="J8:J39" si="1">IF(H8&lt;1,"",IFERROR((I8-H8)/H8,""))</f>
        <v>0.34243128876988632</v>
      </c>
      <c r="K8" s="24"/>
      <c r="N8" s="219"/>
    </row>
    <row r="9" spans="1:20" ht="22.5" customHeight="1" x14ac:dyDescent="0.25">
      <c r="A9" s="1"/>
      <c r="B9" s="50"/>
      <c r="C9" s="55" t="s">
        <v>12</v>
      </c>
      <c r="D9" s="158">
        <v>29.315469999999998</v>
      </c>
      <c r="E9" s="159">
        <v>31.619499999999999</v>
      </c>
      <c r="F9" s="161">
        <f t="shared" si="0"/>
        <v>7.8594339439210806E-2</v>
      </c>
      <c r="G9" s="115"/>
      <c r="H9" s="158">
        <v>5.9561999999999999</v>
      </c>
      <c r="I9" s="159">
        <v>5.9969999999999999</v>
      </c>
      <c r="J9" s="161">
        <f t="shared" si="1"/>
        <v>6.850005036768401E-3</v>
      </c>
      <c r="K9" s="24"/>
      <c r="N9" s="219"/>
    </row>
    <row r="10" spans="1:20" x14ac:dyDescent="0.25">
      <c r="A10" s="1"/>
      <c r="B10" s="50"/>
      <c r="C10" s="53" t="s">
        <v>31</v>
      </c>
      <c r="D10" s="226">
        <v>0.62846999999999997</v>
      </c>
      <c r="E10" s="214">
        <v>0</v>
      </c>
      <c r="F10" s="161" t="str">
        <f t="shared" si="0"/>
        <v/>
      </c>
      <c r="G10" s="115"/>
      <c r="H10" s="226">
        <v>8.249999999999999E-2</v>
      </c>
      <c r="I10" s="214">
        <v>0</v>
      </c>
      <c r="J10" s="161" t="str">
        <f t="shared" si="1"/>
        <v/>
      </c>
      <c r="K10" s="24"/>
      <c r="M10" s="219"/>
      <c r="O10" s="108"/>
      <c r="P10" s="108"/>
      <c r="Q10" s="108"/>
      <c r="R10" s="108"/>
      <c r="S10" s="108"/>
      <c r="T10" s="108"/>
    </row>
    <row r="11" spans="1:20" x14ac:dyDescent="0.25">
      <c r="A11" s="1"/>
      <c r="B11" s="50"/>
      <c r="C11" s="54" t="s">
        <v>6</v>
      </c>
      <c r="D11" s="226">
        <v>0</v>
      </c>
      <c r="E11" s="226">
        <v>0</v>
      </c>
      <c r="F11" s="161" t="str">
        <f t="shared" si="0"/>
        <v/>
      </c>
      <c r="G11" s="115"/>
      <c r="H11" s="226">
        <v>0</v>
      </c>
      <c r="I11" s="226">
        <v>0</v>
      </c>
      <c r="J11" s="161" t="str">
        <f t="shared" si="1"/>
        <v/>
      </c>
      <c r="K11" s="24"/>
      <c r="O11" s="108"/>
      <c r="P11" s="108"/>
      <c r="Q11" s="108"/>
      <c r="R11" s="108"/>
      <c r="S11" s="108"/>
      <c r="T11" s="108"/>
    </row>
    <row r="12" spans="1:20" x14ac:dyDescent="0.25">
      <c r="A12" s="1"/>
      <c r="B12" s="50"/>
      <c r="C12" s="54" t="s">
        <v>7</v>
      </c>
      <c r="D12" s="158">
        <v>28.686999999999998</v>
      </c>
      <c r="E12" s="159">
        <v>31.619499999999999</v>
      </c>
      <c r="F12" s="161">
        <f t="shared" si="0"/>
        <v>0.10222400390420752</v>
      </c>
      <c r="G12" s="115"/>
      <c r="H12" s="158">
        <v>5.8737000000000004</v>
      </c>
      <c r="I12" s="159">
        <v>5.9969999999999999</v>
      </c>
      <c r="J12" s="161">
        <f t="shared" si="1"/>
        <v>2.0991879054088482E-2</v>
      </c>
      <c r="K12" s="24"/>
      <c r="O12" s="110"/>
      <c r="P12" s="110"/>
      <c r="Q12" s="110"/>
      <c r="R12" s="110"/>
      <c r="S12" s="110"/>
      <c r="T12" s="110"/>
    </row>
    <row r="13" spans="1:20" ht="23.25" customHeight="1" x14ac:dyDescent="0.25">
      <c r="A13" s="1"/>
      <c r="B13" s="50"/>
      <c r="C13" s="71" t="s">
        <v>9</v>
      </c>
      <c r="D13" s="158">
        <v>44.96284</v>
      </c>
      <c r="E13" s="159">
        <v>35.564120000000003</v>
      </c>
      <c r="F13" s="161">
        <f t="shared" si="0"/>
        <v>-0.20903305929963492</v>
      </c>
      <c r="G13" s="115"/>
      <c r="H13" s="158">
        <v>13.986000000000001</v>
      </c>
      <c r="I13" s="159">
        <v>39.785999999999987</v>
      </c>
      <c r="J13" s="161">
        <f t="shared" si="1"/>
        <v>1.8447018447018437</v>
      </c>
      <c r="K13" s="24"/>
      <c r="O13" s="110"/>
      <c r="P13" s="110"/>
      <c r="Q13" s="110"/>
      <c r="R13" s="110"/>
      <c r="S13" s="110"/>
      <c r="T13" s="110"/>
    </row>
    <row r="14" spans="1:20" x14ac:dyDescent="0.25">
      <c r="A14" s="1"/>
      <c r="B14" s="50"/>
      <c r="C14" s="54" t="s">
        <v>32</v>
      </c>
      <c r="D14" s="226">
        <v>0</v>
      </c>
      <c r="E14" s="226">
        <v>0</v>
      </c>
      <c r="F14" s="161" t="str">
        <f t="shared" si="0"/>
        <v/>
      </c>
      <c r="G14" s="115"/>
      <c r="H14" s="226">
        <v>0</v>
      </c>
      <c r="I14" s="226">
        <v>0</v>
      </c>
      <c r="J14" s="161" t="str">
        <f t="shared" si="1"/>
        <v/>
      </c>
      <c r="K14" s="24"/>
      <c r="O14" s="113"/>
      <c r="P14" s="113"/>
      <c r="Q14" s="113"/>
      <c r="R14" s="113"/>
      <c r="S14" s="113"/>
      <c r="T14" s="113"/>
    </row>
    <row r="15" spans="1:20" x14ac:dyDescent="0.25">
      <c r="A15" s="1"/>
      <c r="B15" s="50"/>
      <c r="C15" s="54" t="s">
        <v>6</v>
      </c>
      <c r="D15" s="226">
        <v>0</v>
      </c>
      <c r="E15" s="226">
        <v>0</v>
      </c>
      <c r="F15" s="161" t="str">
        <f t="shared" si="0"/>
        <v/>
      </c>
      <c r="G15" s="116"/>
      <c r="H15" s="226">
        <v>0</v>
      </c>
      <c r="I15" s="226">
        <v>0</v>
      </c>
      <c r="J15" s="161" t="str">
        <f t="shared" si="1"/>
        <v/>
      </c>
      <c r="K15" s="24"/>
      <c r="O15" s="113"/>
      <c r="P15" s="113"/>
      <c r="Q15" s="113"/>
      <c r="R15" s="113"/>
      <c r="S15" s="113"/>
      <c r="T15" s="113"/>
    </row>
    <row r="16" spans="1:20" x14ac:dyDescent="0.25">
      <c r="A16" s="1"/>
      <c r="B16" s="50"/>
      <c r="C16" s="54" t="s">
        <v>7</v>
      </c>
      <c r="D16" s="158">
        <v>44.96284</v>
      </c>
      <c r="E16" s="159">
        <v>35.564120000000003</v>
      </c>
      <c r="F16" s="161">
        <f t="shared" si="0"/>
        <v>-0.20903305929963492</v>
      </c>
      <c r="G16" s="115"/>
      <c r="H16" s="158">
        <v>13.986000000000001</v>
      </c>
      <c r="I16" s="159">
        <v>39.785999999999987</v>
      </c>
      <c r="J16" s="161">
        <f t="shared" si="1"/>
        <v>1.8447018447018437</v>
      </c>
      <c r="K16" s="24"/>
      <c r="O16" s="113"/>
      <c r="P16" s="113"/>
      <c r="Q16" s="113"/>
      <c r="R16" s="113"/>
      <c r="S16" s="113"/>
      <c r="T16" s="113"/>
    </row>
    <row r="17" spans="1:20" s="188" customFormat="1" ht="23.25" customHeight="1" x14ac:dyDescent="0.25">
      <c r="A17" s="1"/>
      <c r="B17" s="50"/>
      <c r="C17" s="1" t="s">
        <v>10</v>
      </c>
      <c r="D17" s="158">
        <v>6183.8433681992083</v>
      </c>
      <c r="E17" s="159">
        <v>7237.2863499999994</v>
      </c>
      <c r="F17" s="161">
        <f t="shared" si="0"/>
        <v>0.17035408548964645</v>
      </c>
      <c r="G17" s="115"/>
      <c r="H17" s="158">
        <v>5805.0844999999999</v>
      </c>
      <c r="I17" s="159">
        <v>7773.9150999999983</v>
      </c>
      <c r="J17" s="161">
        <f t="shared" si="1"/>
        <v>0.33915623450442428</v>
      </c>
      <c r="K17" s="24"/>
      <c r="O17" s="113"/>
      <c r="P17" s="113"/>
      <c r="Q17" s="113"/>
      <c r="R17" s="113"/>
      <c r="S17" s="113"/>
      <c r="T17" s="113"/>
    </row>
    <row r="18" spans="1:20" x14ac:dyDescent="0.25">
      <c r="A18" s="1"/>
      <c r="B18" s="50"/>
      <c r="C18" s="54" t="s">
        <v>31</v>
      </c>
      <c r="D18" s="158">
        <v>3525.397344908989</v>
      </c>
      <c r="E18" s="159">
        <v>2004.5211200000001</v>
      </c>
      <c r="F18" s="161">
        <f t="shared" si="0"/>
        <v>-0.43140561931416882</v>
      </c>
      <c r="G18" s="115"/>
      <c r="H18" s="158">
        <v>1691.3976000000002</v>
      </c>
      <c r="I18" s="159">
        <v>1718.1518000000001</v>
      </c>
      <c r="J18" s="161">
        <f t="shared" si="1"/>
        <v>1.5817806528754592E-2</v>
      </c>
      <c r="K18" s="24"/>
      <c r="N18" s="112"/>
      <c r="O18" s="113"/>
      <c r="P18" s="113"/>
      <c r="Q18" s="113"/>
      <c r="R18" s="113"/>
      <c r="S18" s="113"/>
      <c r="T18" s="113"/>
    </row>
    <row r="19" spans="1:20" x14ac:dyDescent="0.25">
      <c r="A19" s="1"/>
      <c r="B19" s="50"/>
      <c r="C19" s="54" t="s">
        <v>6</v>
      </c>
      <c r="D19" s="158">
        <v>1069.92533</v>
      </c>
      <c r="E19" s="159">
        <v>4139.8226700000005</v>
      </c>
      <c r="F19" s="161">
        <f t="shared" si="0"/>
        <v>2.8692631662435737</v>
      </c>
      <c r="G19" s="115"/>
      <c r="H19" s="158">
        <v>3621.3453</v>
      </c>
      <c r="I19" s="159">
        <v>5688.8387000000002</v>
      </c>
      <c r="J19" s="161">
        <f t="shared" si="1"/>
        <v>0.57091860309482234</v>
      </c>
      <c r="K19" s="24"/>
      <c r="N19" s="111"/>
      <c r="O19" s="110"/>
      <c r="P19" s="110"/>
      <c r="Q19" s="110"/>
      <c r="R19" s="110"/>
      <c r="S19" s="110"/>
      <c r="T19" s="110"/>
    </row>
    <row r="20" spans="1:20" x14ac:dyDescent="0.25">
      <c r="A20" s="1"/>
      <c r="B20" s="50"/>
      <c r="C20" s="54" t="s">
        <v>7</v>
      </c>
      <c r="D20" s="158">
        <v>1588.5206932902186</v>
      </c>
      <c r="E20" s="159">
        <v>1092.94256</v>
      </c>
      <c r="F20" s="161">
        <f t="shared" si="0"/>
        <v>-0.3119746159955612</v>
      </c>
      <c r="G20" s="115"/>
      <c r="H20" s="158">
        <v>492.34159999999997</v>
      </c>
      <c r="I20" s="159">
        <v>366.92460000000005</v>
      </c>
      <c r="J20" s="161">
        <f t="shared" si="1"/>
        <v>-0.25473573632616037</v>
      </c>
      <c r="K20" s="24"/>
      <c r="N20" s="112"/>
      <c r="O20" s="113"/>
      <c r="P20" s="113"/>
      <c r="Q20" s="113"/>
      <c r="R20" s="113"/>
      <c r="S20" s="113"/>
      <c r="T20" s="113"/>
    </row>
    <row r="21" spans="1:20" ht="21" customHeight="1" x14ac:dyDescent="0.25">
      <c r="A21" s="1"/>
      <c r="B21" s="52" t="s">
        <v>8</v>
      </c>
      <c r="C21" s="55"/>
      <c r="D21" s="157">
        <v>3685.9339898036951</v>
      </c>
      <c r="E21" s="157">
        <v>5727.4510199999995</v>
      </c>
      <c r="F21" s="160">
        <f t="shared" si="0"/>
        <v>0.55386695362524141</v>
      </c>
      <c r="G21" s="125"/>
      <c r="H21" s="157">
        <v>4945.1472000000003</v>
      </c>
      <c r="I21" s="157">
        <v>7025.5931999999993</v>
      </c>
      <c r="J21" s="160">
        <f t="shared" si="1"/>
        <v>0.42070456466897466</v>
      </c>
      <c r="K21" s="24"/>
      <c r="N21" s="112"/>
      <c r="O21" s="113"/>
      <c r="P21" s="113"/>
      <c r="Q21" s="113"/>
      <c r="R21" s="113"/>
      <c r="S21" s="113"/>
      <c r="T21" s="113"/>
    </row>
    <row r="22" spans="1:20" s="188" customFormat="1" ht="23.25" customHeight="1" x14ac:dyDescent="0.25">
      <c r="A22" s="1"/>
      <c r="B22" s="55"/>
      <c r="C22" s="55" t="s">
        <v>12</v>
      </c>
      <c r="D22" s="210">
        <v>0.68096999999999996</v>
      </c>
      <c r="E22" s="210">
        <v>0</v>
      </c>
      <c r="F22" s="161" t="str">
        <f t="shared" si="0"/>
        <v/>
      </c>
      <c r="G22" s="105"/>
      <c r="H22" s="210">
        <v>0.11249999999999999</v>
      </c>
      <c r="I22" s="210">
        <v>0</v>
      </c>
      <c r="J22" s="161" t="str">
        <f t="shared" si="1"/>
        <v/>
      </c>
      <c r="K22" s="24"/>
      <c r="N22" s="112"/>
      <c r="O22" s="113"/>
      <c r="P22" s="113"/>
      <c r="Q22" s="113"/>
      <c r="R22" s="113"/>
      <c r="S22" s="113"/>
      <c r="T22" s="113"/>
    </row>
    <row r="23" spans="1:20" x14ac:dyDescent="0.25">
      <c r="A23" s="1"/>
      <c r="B23" s="55"/>
      <c r="C23" s="53" t="s">
        <v>31</v>
      </c>
      <c r="D23" s="226">
        <v>0.62846999999999997</v>
      </c>
      <c r="E23" s="226">
        <v>0</v>
      </c>
      <c r="F23" s="161" t="str">
        <f t="shared" si="0"/>
        <v/>
      </c>
      <c r="G23" s="106"/>
      <c r="H23" s="226">
        <v>8.249999999999999E-2</v>
      </c>
      <c r="I23" s="226">
        <v>0</v>
      </c>
      <c r="J23" s="161" t="str">
        <f t="shared" si="1"/>
        <v/>
      </c>
      <c r="K23" s="24"/>
      <c r="N23" s="109"/>
      <c r="O23" s="110"/>
      <c r="P23" s="110"/>
      <c r="Q23" s="110"/>
      <c r="R23" s="110"/>
      <c r="S23" s="110"/>
      <c r="T23" s="110"/>
    </row>
    <row r="24" spans="1:20" x14ac:dyDescent="0.25">
      <c r="A24" s="1"/>
      <c r="B24" s="1"/>
      <c r="C24" s="54" t="s">
        <v>6</v>
      </c>
      <c r="D24" s="226">
        <v>0</v>
      </c>
      <c r="E24" s="226">
        <v>0</v>
      </c>
      <c r="F24" s="161" t="str">
        <f t="shared" si="0"/>
        <v/>
      </c>
      <c r="G24" s="105"/>
      <c r="H24" s="226">
        <v>0</v>
      </c>
      <c r="I24" s="226">
        <v>0</v>
      </c>
      <c r="J24" s="161" t="str">
        <f t="shared" si="1"/>
        <v/>
      </c>
      <c r="K24" s="24"/>
      <c r="N24" s="111"/>
      <c r="O24" s="110"/>
      <c r="P24" s="110"/>
      <c r="Q24" s="110"/>
      <c r="R24" s="110"/>
      <c r="S24" s="110"/>
      <c r="T24" s="110"/>
    </row>
    <row r="25" spans="1:20" x14ac:dyDescent="0.25">
      <c r="A25" s="1"/>
      <c r="B25" s="1"/>
      <c r="C25" s="54" t="s">
        <v>7</v>
      </c>
      <c r="D25" s="226">
        <v>5.2499999999999998E-2</v>
      </c>
      <c r="E25" s="226">
        <v>0</v>
      </c>
      <c r="F25" s="161" t="str">
        <f t="shared" si="0"/>
        <v/>
      </c>
      <c r="G25" s="105"/>
      <c r="H25" s="226">
        <v>0.03</v>
      </c>
      <c r="I25" s="226">
        <v>0</v>
      </c>
      <c r="J25" s="161" t="str">
        <f t="shared" si="1"/>
        <v/>
      </c>
      <c r="K25" s="24"/>
      <c r="N25" s="112"/>
      <c r="O25" s="113"/>
      <c r="P25" s="113"/>
      <c r="Q25" s="113"/>
      <c r="R25" s="113"/>
      <c r="S25" s="113"/>
      <c r="T25" s="113"/>
    </row>
    <row r="26" spans="1:20" s="188" customFormat="1" ht="23.25" customHeight="1" x14ac:dyDescent="0.25">
      <c r="A26" s="1"/>
      <c r="B26" s="1"/>
      <c r="C26" s="71" t="s">
        <v>9</v>
      </c>
      <c r="D26" s="210">
        <v>0</v>
      </c>
      <c r="E26" s="210">
        <v>0</v>
      </c>
      <c r="F26" s="161" t="str">
        <f t="shared" si="0"/>
        <v/>
      </c>
      <c r="G26" s="105"/>
      <c r="H26" s="210">
        <v>0</v>
      </c>
      <c r="I26" s="210">
        <v>0</v>
      </c>
      <c r="J26" s="161" t="str">
        <f t="shared" si="1"/>
        <v/>
      </c>
      <c r="K26" s="24"/>
      <c r="N26" s="189"/>
      <c r="O26" s="113"/>
      <c r="P26" s="113"/>
      <c r="Q26" s="113"/>
      <c r="R26" s="113"/>
      <c r="S26" s="113"/>
      <c r="T26" s="113"/>
    </row>
    <row r="27" spans="1:20" x14ac:dyDescent="0.25">
      <c r="A27" s="1"/>
      <c r="B27" s="1"/>
      <c r="C27" s="265" t="s">
        <v>31</v>
      </c>
      <c r="D27" s="226">
        <v>0</v>
      </c>
      <c r="E27" s="226">
        <v>0</v>
      </c>
      <c r="F27" s="161" t="str">
        <f t="shared" si="0"/>
        <v/>
      </c>
      <c r="G27" s="105"/>
      <c r="H27" s="226">
        <v>0</v>
      </c>
      <c r="I27" s="226">
        <v>0</v>
      </c>
      <c r="J27" s="161" t="str">
        <f t="shared" si="1"/>
        <v/>
      </c>
      <c r="K27" s="24"/>
      <c r="N27" s="112"/>
      <c r="O27" s="113"/>
      <c r="P27" s="113"/>
      <c r="Q27" s="113"/>
      <c r="R27" s="113"/>
      <c r="S27" s="113"/>
      <c r="T27" s="113"/>
    </row>
    <row r="28" spans="1:20" x14ac:dyDescent="0.25">
      <c r="A28" s="1"/>
      <c r="B28" s="1"/>
      <c r="C28" s="54" t="s">
        <v>6</v>
      </c>
      <c r="D28" s="226">
        <v>0</v>
      </c>
      <c r="E28" s="226">
        <v>0</v>
      </c>
      <c r="F28" s="161" t="str">
        <f t="shared" si="0"/>
        <v/>
      </c>
      <c r="G28" s="107"/>
      <c r="H28" s="226">
        <v>0</v>
      </c>
      <c r="I28" s="226">
        <v>0</v>
      </c>
      <c r="J28" s="161" t="str">
        <f t="shared" si="1"/>
        <v/>
      </c>
      <c r="K28" s="24"/>
      <c r="N28" s="111"/>
      <c r="O28" s="110"/>
      <c r="P28" s="110"/>
      <c r="Q28" s="110"/>
      <c r="R28" s="110"/>
      <c r="S28" s="110"/>
      <c r="T28" s="110"/>
    </row>
    <row r="29" spans="1:20" x14ac:dyDescent="0.25">
      <c r="A29" s="1"/>
      <c r="B29" s="1"/>
      <c r="C29" s="54" t="s">
        <v>7</v>
      </c>
      <c r="D29" s="226">
        <v>0</v>
      </c>
      <c r="E29" s="226">
        <v>0</v>
      </c>
      <c r="F29" s="161" t="str">
        <f t="shared" si="0"/>
        <v/>
      </c>
      <c r="G29" s="105"/>
      <c r="H29" s="226">
        <v>0</v>
      </c>
      <c r="I29" s="226">
        <v>0</v>
      </c>
      <c r="J29" s="161" t="str">
        <f t="shared" si="1"/>
        <v/>
      </c>
      <c r="K29" s="24"/>
      <c r="N29" s="112"/>
      <c r="O29" s="113"/>
      <c r="P29" s="113"/>
      <c r="Q29" s="113"/>
      <c r="R29" s="113"/>
      <c r="S29" s="113"/>
      <c r="T29" s="113"/>
    </row>
    <row r="30" spans="1:20" s="188" customFormat="1" ht="22.5" customHeight="1" x14ac:dyDescent="0.25">
      <c r="A30" s="1"/>
      <c r="B30" s="1"/>
      <c r="C30" s="1" t="s">
        <v>10</v>
      </c>
      <c r="D30" s="210">
        <v>3685.2530198036952</v>
      </c>
      <c r="E30" s="210">
        <v>5727.4510199999995</v>
      </c>
      <c r="F30" s="161">
        <f t="shared" si="0"/>
        <v>0.55415408093338658</v>
      </c>
      <c r="G30" s="105"/>
      <c r="H30" s="210">
        <v>4945.0347000000002</v>
      </c>
      <c r="I30" s="210">
        <v>7025.5931999999993</v>
      </c>
      <c r="J30" s="161">
        <f t="shared" si="1"/>
        <v>0.42073688583014374</v>
      </c>
      <c r="K30" s="24"/>
      <c r="N30" s="112"/>
      <c r="O30" s="113"/>
      <c r="P30" s="113"/>
      <c r="Q30" s="113"/>
      <c r="R30" s="113"/>
      <c r="S30" s="113"/>
      <c r="T30" s="113"/>
    </row>
    <row r="31" spans="1:20" x14ac:dyDescent="0.25">
      <c r="A31" s="1"/>
      <c r="B31" s="1"/>
      <c r="C31" s="265" t="s">
        <v>31</v>
      </c>
      <c r="D31" s="158">
        <v>1901.6889198036949</v>
      </c>
      <c r="E31" s="158">
        <v>1307.86123</v>
      </c>
      <c r="F31" s="161">
        <f t="shared" si="0"/>
        <v>-0.31226331689674769</v>
      </c>
      <c r="G31" s="105"/>
      <c r="H31" s="158">
        <v>1081.6058</v>
      </c>
      <c r="I31" s="158">
        <v>1183.6976</v>
      </c>
      <c r="J31" s="161">
        <f t="shared" si="1"/>
        <v>9.4389101833588465E-2</v>
      </c>
      <c r="K31" s="24"/>
      <c r="N31" s="112"/>
      <c r="O31" s="113"/>
      <c r="P31" s="113"/>
      <c r="Q31" s="113"/>
      <c r="R31" s="113"/>
      <c r="S31" s="113"/>
      <c r="T31" s="113"/>
    </row>
    <row r="32" spans="1:20" x14ac:dyDescent="0.25">
      <c r="A32" s="1"/>
      <c r="B32" s="1"/>
      <c r="C32" s="54" t="s">
        <v>6</v>
      </c>
      <c r="D32" s="158">
        <v>1069.92533</v>
      </c>
      <c r="E32" s="158">
        <v>4139.79367</v>
      </c>
      <c r="F32" s="161">
        <f t="shared" si="0"/>
        <v>2.8692360615483326</v>
      </c>
      <c r="G32" s="105"/>
      <c r="H32" s="158">
        <v>3621.3453</v>
      </c>
      <c r="I32" s="158">
        <v>5688.8096999999998</v>
      </c>
      <c r="J32" s="161">
        <f t="shared" si="1"/>
        <v>0.5709105950211375</v>
      </c>
      <c r="K32" s="24"/>
      <c r="N32" s="109"/>
      <c r="O32" s="110"/>
      <c r="P32" s="110"/>
      <c r="Q32" s="110"/>
      <c r="R32" s="110"/>
      <c r="S32" s="110"/>
      <c r="T32" s="110"/>
    </row>
    <row r="33" spans="1:20" x14ac:dyDescent="0.25">
      <c r="A33" s="1"/>
      <c r="B33" s="1"/>
      <c r="C33" s="54" t="s">
        <v>7</v>
      </c>
      <c r="D33" s="158">
        <v>713.63877000000002</v>
      </c>
      <c r="E33" s="158">
        <v>279.79611999999997</v>
      </c>
      <c r="F33" s="161">
        <f t="shared" si="0"/>
        <v>-0.60793032587060825</v>
      </c>
      <c r="G33" s="105"/>
      <c r="H33" s="158">
        <v>242.08359999999999</v>
      </c>
      <c r="I33" s="158">
        <v>153.08590000000001</v>
      </c>
      <c r="J33" s="161">
        <f t="shared" si="1"/>
        <v>-0.36763209073229242</v>
      </c>
      <c r="K33" s="24"/>
      <c r="N33" s="111"/>
      <c r="O33" s="110"/>
      <c r="P33" s="110"/>
      <c r="Q33" s="110"/>
      <c r="R33" s="110"/>
      <c r="S33" s="110"/>
      <c r="T33" s="110"/>
    </row>
    <row r="34" spans="1:20" ht="21" customHeight="1" x14ac:dyDescent="0.25">
      <c r="A34" s="1"/>
      <c r="B34" s="52" t="s">
        <v>13</v>
      </c>
      <c r="C34" s="55"/>
      <c r="D34" s="157">
        <v>604.65336000000013</v>
      </c>
      <c r="E34" s="157">
        <v>499.51334000000003</v>
      </c>
      <c r="F34" s="160">
        <f t="shared" si="0"/>
        <v>-0.17388478582174766</v>
      </c>
      <c r="G34" s="125"/>
      <c r="H34" s="157">
        <v>101.4503</v>
      </c>
      <c r="I34" s="157">
        <v>87.86869999999999</v>
      </c>
      <c r="J34" s="160">
        <f t="shared" si="1"/>
        <v>-0.13387441929693661</v>
      </c>
      <c r="K34" s="24"/>
      <c r="N34" s="112"/>
      <c r="O34" s="113"/>
      <c r="P34" s="113"/>
      <c r="Q34" s="113"/>
      <c r="R34" s="113"/>
      <c r="S34" s="113"/>
      <c r="T34" s="113"/>
    </row>
    <row r="35" spans="1:20" s="188" customFormat="1" ht="22.5" customHeight="1" x14ac:dyDescent="0.25">
      <c r="A35" s="1"/>
      <c r="B35" s="55"/>
      <c r="C35" s="55" t="s">
        <v>12</v>
      </c>
      <c r="D35" s="210">
        <v>28.634499999999999</v>
      </c>
      <c r="E35" s="210">
        <v>31.619499999999999</v>
      </c>
      <c r="F35" s="161">
        <f t="shared" si="0"/>
        <v>0.10424487942866122</v>
      </c>
      <c r="G35" s="105"/>
      <c r="H35" s="210">
        <v>5.2949999999999999</v>
      </c>
      <c r="I35" s="210">
        <v>5.9969999999999999</v>
      </c>
      <c r="J35" s="161">
        <f t="shared" si="1"/>
        <v>0.13257790368271954</v>
      </c>
      <c r="K35" s="24"/>
      <c r="N35" s="112"/>
      <c r="O35" s="113"/>
      <c r="P35" s="113"/>
      <c r="Q35" s="113"/>
      <c r="R35" s="113"/>
      <c r="S35" s="113"/>
      <c r="T35" s="113"/>
    </row>
    <row r="36" spans="1:20" x14ac:dyDescent="0.25">
      <c r="A36" s="1"/>
      <c r="B36" s="55"/>
      <c r="C36" s="53" t="s">
        <v>31</v>
      </c>
      <c r="D36" s="226">
        <v>0</v>
      </c>
      <c r="E36" s="226">
        <v>0</v>
      </c>
      <c r="F36" s="161" t="str">
        <f t="shared" si="0"/>
        <v/>
      </c>
      <c r="G36" s="105"/>
      <c r="H36" s="226">
        <v>0</v>
      </c>
      <c r="I36" s="226">
        <v>0</v>
      </c>
      <c r="J36" s="161" t="str">
        <f t="shared" si="1"/>
        <v/>
      </c>
      <c r="K36" s="24"/>
      <c r="N36" s="112"/>
      <c r="O36" s="113"/>
      <c r="P36" s="113"/>
      <c r="Q36" s="113"/>
      <c r="R36" s="113"/>
      <c r="S36" s="113"/>
      <c r="T36" s="113"/>
    </row>
    <row r="37" spans="1:20" x14ac:dyDescent="0.25">
      <c r="A37" s="1"/>
      <c r="B37" s="1"/>
      <c r="C37" s="54" t="s">
        <v>6</v>
      </c>
      <c r="D37" s="226">
        <v>0</v>
      </c>
      <c r="E37" s="226">
        <v>0</v>
      </c>
      <c r="F37" s="161" t="str">
        <f t="shared" si="0"/>
        <v/>
      </c>
      <c r="G37" s="105"/>
      <c r="H37" s="226">
        <v>0</v>
      </c>
      <c r="I37" s="226">
        <v>0</v>
      </c>
      <c r="J37" s="161" t="str">
        <f t="shared" si="1"/>
        <v/>
      </c>
      <c r="K37" s="24"/>
      <c r="N37" s="109"/>
      <c r="O37" s="110"/>
      <c r="P37" s="110"/>
      <c r="Q37" s="110"/>
      <c r="R37" s="110"/>
      <c r="S37" s="110"/>
      <c r="T37" s="110"/>
    </row>
    <row r="38" spans="1:20" x14ac:dyDescent="0.25">
      <c r="A38" s="1"/>
      <c r="B38" s="1"/>
      <c r="C38" s="54" t="s">
        <v>7</v>
      </c>
      <c r="D38" s="226">
        <v>28.634499999999999</v>
      </c>
      <c r="E38" s="226">
        <v>31.619499999999999</v>
      </c>
      <c r="F38" s="161">
        <f t="shared" si="0"/>
        <v>0.10424487942866122</v>
      </c>
      <c r="G38" s="105"/>
      <c r="H38" s="226">
        <v>5.2949999999999999</v>
      </c>
      <c r="I38" s="226">
        <v>5.9969999999999999</v>
      </c>
      <c r="J38" s="161">
        <f t="shared" si="1"/>
        <v>0.13257790368271954</v>
      </c>
      <c r="K38" s="24"/>
      <c r="N38" s="111"/>
      <c r="O38" s="110"/>
      <c r="P38" s="110"/>
      <c r="Q38" s="110"/>
      <c r="R38" s="110"/>
      <c r="S38" s="110"/>
      <c r="T38" s="110"/>
    </row>
    <row r="39" spans="1:20" s="188" customFormat="1" ht="23.25" customHeight="1" x14ac:dyDescent="0.25">
      <c r="A39" s="1"/>
      <c r="B39" s="1"/>
      <c r="C39" s="71" t="s">
        <v>9</v>
      </c>
      <c r="D39" s="210">
        <v>44.96284</v>
      </c>
      <c r="E39" s="210">
        <v>35.564120000000003</v>
      </c>
      <c r="F39" s="161">
        <f t="shared" si="0"/>
        <v>-0.20903305929963492</v>
      </c>
      <c r="G39" s="105"/>
      <c r="H39" s="210">
        <v>13.986000000000001</v>
      </c>
      <c r="I39" s="210">
        <v>39.785999999999987</v>
      </c>
      <c r="J39" s="161">
        <f t="shared" si="1"/>
        <v>1.8447018447018437</v>
      </c>
      <c r="K39" s="24"/>
      <c r="N39" s="112"/>
      <c r="O39" s="113"/>
      <c r="P39" s="113"/>
      <c r="Q39" s="113"/>
      <c r="R39" s="113"/>
      <c r="S39" s="113"/>
      <c r="T39" s="113"/>
    </row>
    <row r="40" spans="1:20" x14ac:dyDescent="0.25">
      <c r="A40" s="1"/>
      <c r="B40" s="1"/>
      <c r="C40" s="265" t="s">
        <v>31</v>
      </c>
      <c r="D40" s="226">
        <v>0</v>
      </c>
      <c r="E40" s="226">
        <v>0</v>
      </c>
      <c r="F40" s="161" t="str">
        <f t="shared" ref="F40:F71" si="2">IF(D40&lt;1,"",IFERROR((E40-D40)/D40,""))</f>
        <v/>
      </c>
      <c r="G40" s="107"/>
      <c r="H40" s="226">
        <v>0</v>
      </c>
      <c r="I40" s="226">
        <v>0</v>
      </c>
      <c r="J40" s="161" t="str">
        <f t="shared" ref="J40:J71" si="3">IF(H40&lt;1,"",IFERROR((I40-H40)/H40,""))</f>
        <v/>
      </c>
      <c r="K40" s="24"/>
      <c r="N40" s="112"/>
      <c r="O40" s="113"/>
      <c r="P40" s="113"/>
      <c r="Q40" s="113"/>
      <c r="R40" s="113"/>
      <c r="S40" s="113"/>
      <c r="T40" s="113"/>
    </row>
    <row r="41" spans="1:20" x14ac:dyDescent="0.25">
      <c r="A41" s="1"/>
      <c r="B41" s="1"/>
      <c r="C41" s="54" t="s">
        <v>6</v>
      </c>
      <c r="D41" s="226">
        <v>0</v>
      </c>
      <c r="E41" s="226">
        <v>0</v>
      </c>
      <c r="F41" s="161" t="str">
        <f t="shared" si="2"/>
        <v/>
      </c>
      <c r="G41" s="107"/>
      <c r="H41" s="226">
        <v>0</v>
      </c>
      <c r="I41" s="226">
        <v>0</v>
      </c>
      <c r="J41" s="161" t="str">
        <f t="shared" si="3"/>
        <v/>
      </c>
      <c r="K41" s="24"/>
      <c r="N41" s="109"/>
      <c r="O41" s="110"/>
      <c r="P41" s="110"/>
      <c r="Q41" s="110"/>
      <c r="R41" s="110"/>
      <c r="S41" s="110"/>
      <c r="T41" s="110"/>
    </row>
    <row r="42" spans="1:20" x14ac:dyDescent="0.25">
      <c r="A42" s="1"/>
      <c r="B42" s="1"/>
      <c r="C42" s="54" t="s">
        <v>7</v>
      </c>
      <c r="D42" s="226">
        <v>44.96284</v>
      </c>
      <c r="E42" s="226">
        <v>35.564120000000003</v>
      </c>
      <c r="F42" s="161">
        <f t="shared" si="2"/>
        <v>-0.20903305929963492</v>
      </c>
      <c r="G42" s="105"/>
      <c r="H42" s="226">
        <v>13.986000000000001</v>
      </c>
      <c r="I42" s="226">
        <v>39.785999999999987</v>
      </c>
      <c r="J42" s="161">
        <f t="shared" si="3"/>
        <v>1.8447018447018437</v>
      </c>
      <c r="K42" s="24"/>
    </row>
    <row r="43" spans="1:20" s="188" customFormat="1" ht="23.25" customHeight="1" x14ac:dyDescent="0.25">
      <c r="A43" s="1"/>
      <c r="B43" s="1"/>
      <c r="C43" s="1" t="s">
        <v>10</v>
      </c>
      <c r="D43" s="210">
        <v>531.0560200000001</v>
      </c>
      <c r="E43" s="210">
        <v>432.32972000000001</v>
      </c>
      <c r="F43" s="161">
        <f t="shared" si="2"/>
        <v>-0.18590562253677131</v>
      </c>
      <c r="G43" s="105"/>
      <c r="H43" s="210">
        <v>82.169299999999993</v>
      </c>
      <c r="I43" s="210">
        <v>42.085700000000003</v>
      </c>
      <c r="J43" s="161">
        <f t="shared" si="3"/>
        <v>-0.48781722614163675</v>
      </c>
      <c r="K43" s="24"/>
    </row>
    <row r="44" spans="1:20" x14ac:dyDescent="0.25">
      <c r="A44" s="1"/>
      <c r="B44" s="1"/>
      <c r="C44" s="54" t="s">
        <v>31</v>
      </c>
      <c r="D44" s="226">
        <v>15.365130000000001</v>
      </c>
      <c r="E44" s="226">
        <v>8.3795999999999999</v>
      </c>
      <c r="F44" s="161">
        <f t="shared" si="2"/>
        <v>-0.4546352682990642</v>
      </c>
      <c r="G44" s="105"/>
      <c r="H44" s="226">
        <v>8.4435000000000002</v>
      </c>
      <c r="I44" s="226">
        <v>3.2667999999999999</v>
      </c>
      <c r="J44" s="161">
        <f>IF(H44&lt;1,"",IFERROR((I44-H44)/H44,""))</f>
        <v>-0.6130988334221591</v>
      </c>
      <c r="K44" s="24"/>
    </row>
    <row r="45" spans="1:20" x14ac:dyDescent="0.25">
      <c r="A45" s="1"/>
      <c r="B45" s="1"/>
      <c r="C45" s="54" t="s">
        <v>6</v>
      </c>
      <c r="D45" s="226">
        <v>0</v>
      </c>
      <c r="E45" s="226">
        <v>0</v>
      </c>
      <c r="F45" s="161" t="str">
        <f t="shared" si="2"/>
        <v/>
      </c>
      <c r="G45" s="105"/>
      <c r="H45" s="226">
        <v>0</v>
      </c>
      <c r="I45" s="226">
        <v>0</v>
      </c>
      <c r="J45" s="161" t="str">
        <f t="shared" si="3"/>
        <v/>
      </c>
      <c r="K45" s="24"/>
    </row>
    <row r="46" spans="1:20" x14ac:dyDescent="0.25">
      <c r="A46" s="1"/>
      <c r="B46" s="1"/>
      <c r="C46" s="54" t="s">
        <v>7</v>
      </c>
      <c r="D46" s="226">
        <v>515.69089000000008</v>
      </c>
      <c r="E46" s="226">
        <v>423.95012000000003</v>
      </c>
      <c r="F46" s="161">
        <f t="shared" si="2"/>
        <v>-0.17789876024375773</v>
      </c>
      <c r="G46" s="105"/>
      <c r="H46" s="226">
        <v>73.725799999999992</v>
      </c>
      <c r="I46" s="226">
        <v>38.818899999999999</v>
      </c>
      <c r="J46" s="161">
        <f t="shared" si="3"/>
        <v>-0.47346926042172477</v>
      </c>
      <c r="K46" s="24"/>
    </row>
    <row r="47" spans="1:20" ht="21" customHeight="1" x14ac:dyDescent="0.25">
      <c r="A47" s="1"/>
      <c r="B47" s="52" t="s">
        <v>14</v>
      </c>
      <c r="C47" s="55"/>
      <c r="D47" s="157">
        <v>1771.1500220475384</v>
      </c>
      <c r="E47" s="157">
        <v>911.98253</v>
      </c>
      <c r="F47" s="160">
        <f t="shared" si="2"/>
        <v>-0.48509018510713037</v>
      </c>
      <c r="G47" s="125"/>
      <c r="H47" s="157">
        <v>710.44040000000007</v>
      </c>
      <c r="I47" s="157">
        <v>650.80639999999994</v>
      </c>
      <c r="J47" s="160">
        <f t="shared" si="3"/>
        <v>-8.3939483171283788E-2</v>
      </c>
      <c r="K47" s="24"/>
    </row>
    <row r="48" spans="1:20" s="188" customFormat="1" ht="24.75" customHeight="1" x14ac:dyDescent="0.25">
      <c r="A48" s="1"/>
      <c r="B48" s="55"/>
      <c r="C48" s="55" t="s">
        <v>12</v>
      </c>
      <c r="D48" s="210">
        <v>0</v>
      </c>
      <c r="E48" s="210">
        <v>0</v>
      </c>
      <c r="F48" s="161" t="str">
        <f t="shared" si="2"/>
        <v/>
      </c>
      <c r="G48" s="105"/>
      <c r="H48" s="210">
        <v>0.54869999999999997</v>
      </c>
      <c r="I48" s="210">
        <v>0</v>
      </c>
      <c r="J48" s="161" t="str">
        <f t="shared" si="3"/>
        <v/>
      </c>
      <c r="K48" s="24"/>
    </row>
    <row r="49" spans="1:11" x14ac:dyDescent="0.25">
      <c r="A49" s="1"/>
      <c r="B49" s="55"/>
      <c r="C49" s="53" t="s">
        <v>31</v>
      </c>
      <c r="D49" s="226">
        <v>0</v>
      </c>
      <c r="E49" s="226">
        <v>0</v>
      </c>
      <c r="F49" s="161" t="str">
        <f t="shared" si="2"/>
        <v/>
      </c>
      <c r="G49" s="107"/>
      <c r="H49" s="226">
        <v>0</v>
      </c>
      <c r="I49" s="226">
        <v>0</v>
      </c>
      <c r="J49" s="161" t="str">
        <f t="shared" si="3"/>
        <v/>
      </c>
      <c r="K49" s="24"/>
    </row>
    <row r="50" spans="1:11" x14ac:dyDescent="0.25">
      <c r="A50" s="1"/>
      <c r="B50" s="1"/>
      <c r="C50" s="54" t="s">
        <v>6</v>
      </c>
      <c r="D50" s="226">
        <v>0</v>
      </c>
      <c r="E50" s="226">
        <v>0</v>
      </c>
      <c r="F50" s="161" t="str">
        <f t="shared" si="2"/>
        <v/>
      </c>
      <c r="G50" s="114"/>
      <c r="H50" s="226">
        <v>0</v>
      </c>
      <c r="I50" s="226">
        <v>0</v>
      </c>
      <c r="J50" s="161" t="str">
        <f t="shared" si="3"/>
        <v/>
      </c>
      <c r="K50" s="24"/>
    </row>
    <row r="51" spans="1:11" x14ac:dyDescent="0.25">
      <c r="A51" s="1"/>
      <c r="B51" s="1"/>
      <c r="C51" s="54" t="s">
        <v>7</v>
      </c>
      <c r="D51" s="226">
        <v>0</v>
      </c>
      <c r="E51" s="226">
        <v>0</v>
      </c>
      <c r="F51" s="161" t="str">
        <f t="shared" si="2"/>
        <v/>
      </c>
      <c r="G51" s="105"/>
      <c r="H51" s="226">
        <v>0.54869999999999997</v>
      </c>
      <c r="I51" s="226">
        <v>0</v>
      </c>
      <c r="J51" s="161" t="str">
        <f t="shared" si="3"/>
        <v/>
      </c>
      <c r="K51" s="24"/>
    </row>
    <row r="52" spans="1:11" s="188" customFormat="1" ht="23.25" customHeight="1" x14ac:dyDescent="0.25">
      <c r="A52" s="1"/>
      <c r="B52" s="1"/>
      <c r="C52" s="71" t="s">
        <v>9</v>
      </c>
      <c r="D52" s="210">
        <v>0</v>
      </c>
      <c r="E52" s="210">
        <v>0</v>
      </c>
      <c r="F52" s="161" t="str">
        <f t="shared" si="2"/>
        <v/>
      </c>
      <c r="G52" s="105"/>
      <c r="H52" s="210">
        <v>0</v>
      </c>
      <c r="I52" s="210">
        <v>0</v>
      </c>
      <c r="J52" s="161" t="str">
        <f t="shared" si="3"/>
        <v/>
      </c>
      <c r="K52" s="24"/>
    </row>
    <row r="53" spans="1:11" x14ac:dyDescent="0.25">
      <c r="A53" s="1"/>
      <c r="B53" s="1"/>
      <c r="C53" s="265" t="s">
        <v>31</v>
      </c>
      <c r="D53" s="226">
        <v>0</v>
      </c>
      <c r="E53" s="226">
        <v>0</v>
      </c>
      <c r="F53" s="161" t="str">
        <f t="shared" si="2"/>
        <v/>
      </c>
      <c r="G53" s="114"/>
      <c r="H53" s="226">
        <v>0</v>
      </c>
      <c r="I53" s="226">
        <v>0</v>
      </c>
      <c r="J53" s="161" t="str">
        <f t="shared" si="3"/>
        <v/>
      </c>
      <c r="K53" s="24"/>
    </row>
    <row r="54" spans="1:11" x14ac:dyDescent="0.25">
      <c r="A54" s="1"/>
      <c r="B54" s="1"/>
      <c r="C54" s="54" t="s">
        <v>6</v>
      </c>
      <c r="D54" s="226">
        <v>0</v>
      </c>
      <c r="E54" s="226">
        <v>0</v>
      </c>
      <c r="F54" s="161" t="str">
        <f t="shared" si="2"/>
        <v/>
      </c>
      <c r="G54" s="114"/>
      <c r="H54" s="226">
        <v>0</v>
      </c>
      <c r="I54" s="226">
        <v>0</v>
      </c>
      <c r="J54" s="161" t="str">
        <f t="shared" si="3"/>
        <v/>
      </c>
      <c r="K54" s="24"/>
    </row>
    <row r="55" spans="1:11" x14ac:dyDescent="0.25">
      <c r="A55" s="1"/>
      <c r="B55" s="1"/>
      <c r="C55" s="54" t="s">
        <v>7</v>
      </c>
      <c r="D55" s="226">
        <v>0</v>
      </c>
      <c r="E55" s="226">
        <v>0</v>
      </c>
      <c r="F55" s="161" t="str">
        <f t="shared" si="2"/>
        <v/>
      </c>
      <c r="G55" s="105"/>
      <c r="H55" s="226">
        <v>0</v>
      </c>
      <c r="I55" s="226">
        <v>0</v>
      </c>
      <c r="J55" s="161" t="str">
        <f t="shared" si="3"/>
        <v/>
      </c>
      <c r="K55" s="24"/>
    </row>
    <row r="56" spans="1:11" s="188" customFormat="1" ht="23.25" customHeight="1" x14ac:dyDescent="0.25">
      <c r="A56" s="1"/>
      <c r="B56" s="1"/>
      <c r="C56" s="1" t="s">
        <v>10</v>
      </c>
      <c r="D56" s="210">
        <v>1771.1500220475384</v>
      </c>
      <c r="E56" s="210">
        <v>911.98253</v>
      </c>
      <c r="F56" s="161">
        <f t="shared" si="2"/>
        <v>-0.48509018510713037</v>
      </c>
      <c r="G56" s="105"/>
      <c r="H56" s="210">
        <v>709.89170000000001</v>
      </c>
      <c r="I56" s="210">
        <v>650.80639999999994</v>
      </c>
      <c r="J56" s="161">
        <f t="shared" si="3"/>
        <v>-8.323142811783836E-2</v>
      </c>
      <c r="K56" s="24"/>
    </row>
    <row r="57" spans="1:11" x14ac:dyDescent="0.25">
      <c r="A57" s="1"/>
      <c r="B57" s="1"/>
      <c r="C57" s="54" t="s">
        <v>31</v>
      </c>
      <c r="D57" s="158">
        <v>1411.95898875732</v>
      </c>
      <c r="E57" s="158">
        <v>524.72367000000008</v>
      </c>
      <c r="F57" s="161">
        <f t="shared" si="2"/>
        <v>-0.62837187611106537</v>
      </c>
      <c r="G57" s="105"/>
      <c r="H57" s="158">
        <v>533.37850000000003</v>
      </c>
      <c r="I57" s="158">
        <v>477.00029999999998</v>
      </c>
      <c r="J57" s="161">
        <f t="shared" si="3"/>
        <v>-0.1057001735165554</v>
      </c>
      <c r="K57" s="24"/>
    </row>
    <row r="58" spans="1:11" x14ac:dyDescent="0.25">
      <c r="A58" s="1"/>
      <c r="B58" s="1"/>
      <c r="C58" s="54" t="s">
        <v>6</v>
      </c>
      <c r="D58" s="158">
        <v>0</v>
      </c>
      <c r="E58" s="158">
        <v>2.9000000000000001E-2</v>
      </c>
      <c r="F58" s="161" t="str">
        <f t="shared" si="2"/>
        <v/>
      </c>
      <c r="G58" s="105"/>
      <c r="H58" s="158">
        <v>0</v>
      </c>
      <c r="I58" s="158">
        <v>2.9000000000000001E-2</v>
      </c>
      <c r="J58" s="161" t="str">
        <f t="shared" si="3"/>
        <v/>
      </c>
      <c r="K58" s="24"/>
    </row>
    <row r="59" spans="1:11" x14ac:dyDescent="0.25">
      <c r="A59" s="1"/>
      <c r="B59" s="1"/>
      <c r="C59" s="54" t="s">
        <v>7</v>
      </c>
      <c r="D59" s="158">
        <v>359.1910332902184</v>
      </c>
      <c r="E59" s="158">
        <v>387.22985999999997</v>
      </c>
      <c r="F59" s="161">
        <f t="shared" si="2"/>
        <v>7.8061043041480441E-2</v>
      </c>
      <c r="G59" s="105"/>
      <c r="H59" s="158">
        <v>176.51320000000001</v>
      </c>
      <c r="I59" s="158">
        <v>173.77709999999999</v>
      </c>
      <c r="J59" s="161">
        <f t="shared" si="3"/>
        <v>-1.5500823734429049E-2</v>
      </c>
      <c r="K59" s="24"/>
    </row>
    <row r="60" spans="1:11" x14ac:dyDescent="0.25">
      <c r="A60" s="1"/>
      <c r="B60" s="52" t="s">
        <v>15</v>
      </c>
      <c r="C60" s="55"/>
      <c r="D60" s="157">
        <v>196.3843063479745</v>
      </c>
      <c r="E60" s="157">
        <v>165.52308000000002</v>
      </c>
      <c r="F60" s="160">
        <f t="shared" si="2"/>
        <v>-0.15714711079454227</v>
      </c>
      <c r="G60" s="125"/>
      <c r="H60" s="157">
        <v>67.988799999999998</v>
      </c>
      <c r="I60" s="157">
        <v>55.4298</v>
      </c>
      <c r="J60" s="160">
        <f t="shared" si="3"/>
        <v>-0.1847216012049043</v>
      </c>
      <c r="K60" s="24"/>
    </row>
    <row r="61" spans="1:11" s="188" customFormat="1" ht="23.25" customHeight="1" x14ac:dyDescent="0.25">
      <c r="A61" s="1"/>
      <c r="B61" s="55"/>
      <c r="C61" s="55" t="s">
        <v>12</v>
      </c>
      <c r="D61" s="210">
        <v>0</v>
      </c>
      <c r="E61" s="210">
        <v>0</v>
      </c>
      <c r="F61" s="161" t="str">
        <f t="shared" si="2"/>
        <v/>
      </c>
      <c r="G61" s="105"/>
      <c r="H61" s="210">
        <v>0</v>
      </c>
      <c r="I61" s="210">
        <v>0</v>
      </c>
      <c r="J61" s="161" t="str">
        <f t="shared" si="3"/>
        <v/>
      </c>
      <c r="K61" s="24"/>
    </row>
    <row r="62" spans="1:11" x14ac:dyDescent="0.25">
      <c r="A62" s="1"/>
      <c r="B62" s="55"/>
      <c r="C62" s="53" t="s">
        <v>31</v>
      </c>
      <c r="D62" s="226">
        <v>0</v>
      </c>
      <c r="E62" s="226">
        <v>0</v>
      </c>
      <c r="F62" s="161" t="str">
        <f t="shared" si="2"/>
        <v/>
      </c>
      <c r="G62" s="107"/>
      <c r="H62" s="226">
        <v>0</v>
      </c>
      <c r="I62" s="226">
        <v>0</v>
      </c>
      <c r="J62" s="161" t="str">
        <f t="shared" si="3"/>
        <v/>
      </c>
      <c r="K62" s="24"/>
    </row>
    <row r="63" spans="1:11" x14ac:dyDescent="0.25">
      <c r="A63" s="1"/>
      <c r="B63" s="1"/>
      <c r="C63" s="54" t="s">
        <v>6</v>
      </c>
      <c r="D63" s="226">
        <v>0</v>
      </c>
      <c r="E63" s="226">
        <v>0</v>
      </c>
      <c r="F63" s="161" t="str">
        <f t="shared" si="2"/>
        <v/>
      </c>
      <c r="G63" s="107"/>
      <c r="H63" s="226">
        <v>0</v>
      </c>
      <c r="I63" s="226">
        <v>0</v>
      </c>
      <c r="J63" s="161" t="str">
        <f t="shared" si="3"/>
        <v/>
      </c>
      <c r="K63" s="24"/>
    </row>
    <row r="64" spans="1:11" x14ac:dyDescent="0.25">
      <c r="A64" s="1"/>
      <c r="B64" s="1"/>
      <c r="C64" s="54" t="s">
        <v>7</v>
      </c>
      <c r="D64" s="226">
        <v>0</v>
      </c>
      <c r="E64" s="226">
        <v>0</v>
      </c>
      <c r="F64" s="161" t="str">
        <f t="shared" si="2"/>
        <v/>
      </c>
      <c r="G64" s="105"/>
      <c r="H64" s="226">
        <v>0</v>
      </c>
      <c r="I64" s="226">
        <v>0</v>
      </c>
      <c r="J64" s="161" t="str">
        <f t="shared" si="3"/>
        <v/>
      </c>
      <c r="K64" s="24"/>
    </row>
    <row r="65" spans="1:11" s="188" customFormat="1" ht="21.75" customHeight="1" x14ac:dyDescent="0.25">
      <c r="A65" s="1"/>
      <c r="B65" s="1"/>
      <c r="C65" s="71" t="s">
        <v>9</v>
      </c>
      <c r="D65" s="210">
        <v>0</v>
      </c>
      <c r="E65" s="210">
        <v>0</v>
      </c>
      <c r="F65" s="161" t="str">
        <f t="shared" si="2"/>
        <v/>
      </c>
      <c r="G65" s="105"/>
      <c r="H65" s="210">
        <v>0</v>
      </c>
      <c r="I65" s="210">
        <v>0</v>
      </c>
      <c r="J65" s="161" t="str">
        <f t="shared" si="3"/>
        <v/>
      </c>
      <c r="K65" s="24"/>
    </row>
    <row r="66" spans="1:11" x14ac:dyDescent="0.25">
      <c r="A66" s="1"/>
      <c r="B66" s="1"/>
      <c r="C66" s="265" t="s">
        <v>31</v>
      </c>
      <c r="D66" s="226">
        <v>0</v>
      </c>
      <c r="E66" s="226">
        <v>0</v>
      </c>
      <c r="F66" s="161" t="str">
        <f t="shared" si="2"/>
        <v/>
      </c>
      <c r="G66" s="107"/>
      <c r="H66" s="226">
        <v>0</v>
      </c>
      <c r="I66" s="226">
        <v>0</v>
      </c>
      <c r="J66" s="161" t="str">
        <f t="shared" si="3"/>
        <v/>
      </c>
      <c r="K66" s="24"/>
    </row>
    <row r="67" spans="1:11" x14ac:dyDescent="0.25">
      <c r="A67" s="1"/>
      <c r="B67" s="1"/>
      <c r="C67" s="54" t="s">
        <v>6</v>
      </c>
      <c r="D67" s="226">
        <v>0</v>
      </c>
      <c r="E67" s="226">
        <v>0</v>
      </c>
      <c r="F67" s="161" t="str">
        <f t="shared" si="2"/>
        <v/>
      </c>
      <c r="G67" s="107"/>
      <c r="H67" s="226">
        <v>0</v>
      </c>
      <c r="I67" s="226">
        <v>0</v>
      </c>
      <c r="J67" s="161" t="str">
        <f t="shared" si="3"/>
        <v/>
      </c>
      <c r="K67" s="24"/>
    </row>
    <row r="68" spans="1:11" x14ac:dyDescent="0.25">
      <c r="A68" s="1"/>
      <c r="B68" s="1"/>
      <c r="C68" s="54" t="s">
        <v>7</v>
      </c>
      <c r="D68" s="226">
        <v>0</v>
      </c>
      <c r="E68" s="226">
        <v>0</v>
      </c>
      <c r="F68" s="161" t="str">
        <f t="shared" si="2"/>
        <v/>
      </c>
      <c r="G68" s="105"/>
      <c r="H68" s="226">
        <v>0</v>
      </c>
      <c r="I68" s="226">
        <v>0</v>
      </c>
      <c r="J68" s="161" t="str">
        <f t="shared" si="3"/>
        <v/>
      </c>
      <c r="K68" s="24"/>
    </row>
    <row r="69" spans="1:11" s="188" customFormat="1" ht="24" customHeight="1" x14ac:dyDescent="0.25">
      <c r="A69" s="1"/>
      <c r="B69" s="1"/>
      <c r="C69" s="1" t="s">
        <v>10</v>
      </c>
      <c r="D69" s="210">
        <v>196.3843063479745</v>
      </c>
      <c r="E69" s="210">
        <v>165.52308000000002</v>
      </c>
      <c r="F69" s="161">
        <f t="shared" si="2"/>
        <v>-0.15714711079454227</v>
      </c>
      <c r="G69" s="105"/>
      <c r="H69" s="210">
        <v>67.988799999999998</v>
      </c>
      <c r="I69" s="210">
        <v>55.4298</v>
      </c>
      <c r="J69" s="161">
        <f t="shared" si="3"/>
        <v>-0.1847216012049043</v>
      </c>
      <c r="K69" s="24"/>
    </row>
    <row r="70" spans="1:11" x14ac:dyDescent="0.25">
      <c r="A70" s="1"/>
      <c r="B70" s="1"/>
      <c r="C70" s="54" t="s">
        <v>31</v>
      </c>
      <c r="D70" s="226">
        <v>196.3843063479745</v>
      </c>
      <c r="E70" s="226">
        <v>163.55662000000001</v>
      </c>
      <c r="F70" s="161">
        <f t="shared" si="2"/>
        <v>-0.16716043638337844</v>
      </c>
      <c r="G70" s="105"/>
      <c r="H70" s="226">
        <v>67.969799999999992</v>
      </c>
      <c r="I70" s="226">
        <v>54.187100000000001</v>
      </c>
      <c r="J70" s="161">
        <f t="shared" si="3"/>
        <v>-0.20277682147071188</v>
      </c>
      <c r="K70" s="24"/>
    </row>
    <row r="71" spans="1:11" x14ac:dyDescent="0.25">
      <c r="A71" s="1"/>
      <c r="B71" s="1"/>
      <c r="C71" s="54" t="s">
        <v>6</v>
      </c>
      <c r="D71" s="226">
        <v>0</v>
      </c>
      <c r="E71" s="226">
        <v>0</v>
      </c>
      <c r="F71" s="161" t="str">
        <f t="shared" si="2"/>
        <v/>
      </c>
      <c r="G71" s="107"/>
      <c r="H71" s="226">
        <v>0</v>
      </c>
      <c r="I71" s="226">
        <v>0</v>
      </c>
      <c r="J71" s="161" t="str">
        <f t="shared" si="3"/>
        <v/>
      </c>
      <c r="K71" s="24"/>
    </row>
    <row r="72" spans="1:11" x14ac:dyDescent="0.25">
      <c r="A72" s="1"/>
      <c r="B72" s="1"/>
      <c r="C72" s="54" t="s">
        <v>7</v>
      </c>
      <c r="D72" s="226">
        <v>0</v>
      </c>
      <c r="E72" s="226">
        <v>1.9664600000000001</v>
      </c>
      <c r="F72" s="161" t="str">
        <f>IF(D72&lt;1,"",IFERROR((E72-D72)/D72,""))</f>
        <v/>
      </c>
      <c r="G72" s="105"/>
      <c r="H72" s="226">
        <v>1.9E-2</v>
      </c>
      <c r="I72" s="226">
        <v>1.2426999999999999</v>
      </c>
      <c r="J72" s="161" t="str">
        <f>IF(H72&lt;1,"",IFERROR((I72-H72)/H72,""))</f>
        <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73" t="s">
        <v>126</v>
      </c>
      <c r="D77" s="273"/>
      <c r="E77" s="273"/>
      <c r="F77" s="273"/>
      <c r="G77" s="273"/>
      <c r="H77" s="273"/>
      <c r="I77" s="273"/>
      <c r="J77" s="273"/>
      <c r="K77" s="1"/>
    </row>
    <row r="78" spans="1:11" x14ac:dyDescent="0.25">
      <c r="A78" s="1"/>
      <c r="B78" s="16"/>
      <c r="C78" s="273"/>
      <c r="D78" s="273"/>
      <c r="E78" s="273"/>
      <c r="F78" s="273"/>
      <c r="G78" s="273"/>
      <c r="H78" s="273"/>
      <c r="I78" s="273"/>
      <c r="J78" s="273"/>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4"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topLeftCell="A60" workbookViewId="0">
      <selection activeCell="D76" sqref="D76"/>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74">
        <v>44743</v>
      </c>
      <c r="D4" s="274"/>
      <c r="E4" s="274"/>
      <c r="F4" s="75"/>
    </row>
    <row r="5" spans="1:12" x14ac:dyDescent="0.25">
      <c r="B5" s="76"/>
      <c r="C5" s="275" t="s">
        <v>125</v>
      </c>
      <c r="D5" s="87" t="s">
        <v>56</v>
      </c>
      <c r="E5" s="88" t="s">
        <v>57</v>
      </c>
      <c r="F5" s="78"/>
      <c r="H5" s="35"/>
      <c r="I5" s="35"/>
      <c r="J5" s="35"/>
    </row>
    <row r="6" spans="1:12" x14ac:dyDescent="0.25">
      <c r="B6" s="79"/>
      <c r="C6" s="276"/>
      <c r="D6" s="137" t="s">
        <v>166</v>
      </c>
      <c r="E6" s="130" t="s">
        <v>58</v>
      </c>
      <c r="F6" s="80"/>
      <c r="H6" s="220"/>
      <c r="I6" s="136"/>
      <c r="J6" s="136"/>
    </row>
    <row r="7" spans="1:12" x14ac:dyDescent="0.25">
      <c r="B7" s="81" t="s">
        <v>59</v>
      </c>
      <c r="C7" s="260">
        <v>59.238000000000007</v>
      </c>
      <c r="D7" s="260">
        <v>662.76826000000005</v>
      </c>
      <c r="E7" s="199">
        <f>IF(C7&lt;1,"",IFERROR((D7/C7)*1000,""))</f>
        <v>11188.228164353963</v>
      </c>
      <c r="F7" s="77"/>
      <c r="H7" s="222"/>
      <c r="I7" s="104"/>
      <c r="J7" s="104"/>
      <c r="K7" s="45"/>
      <c r="L7" s="45"/>
    </row>
    <row r="8" spans="1:12" x14ac:dyDescent="0.25">
      <c r="B8" s="81" t="s">
        <v>60</v>
      </c>
      <c r="C8" s="162">
        <v>1.4966999999999999</v>
      </c>
      <c r="D8" s="162">
        <v>14.19655</v>
      </c>
      <c r="E8" s="198">
        <f t="shared" ref="E8:E55" si="0">IF(C8&lt;1,"",IFERROR((D8/C8)*1000,""))</f>
        <v>9485.2341818667737</v>
      </c>
      <c r="F8" s="77"/>
      <c r="H8" s="222"/>
      <c r="I8" s="104"/>
      <c r="J8" s="104"/>
      <c r="K8" s="45"/>
      <c r="L8" s="45"/>
    </row>
    <row r="9" spans="1:12" x14ac:dyDescent="0.25">
      <c r="B9" s="81" t="s">
        <v>61</v>
      </c>
      <c r="C9" s="162">
        <v>18.2898</v>
      </c>
      <c r="D9" s="162">
        <v>186.02176</v>
      </c>
      <c r="E9" s="198">
        <f t="shared" si="0"/>
        <v>10170.792463558922</v>
      </c>
      <c r="F9" s="77"/>
      <c r="H9" s="222"/>
      <c r="I9" s="104"/>
      <c r="J9" s="104"/>
      <c r="K9" s="45"/>
      <c r="L9" s="45"/>
    </row>
    <row r="10" spans="1:12" x14ac:dyDescent="0.25">
      <c r="B10" s="81" t="s">
        <v>62</v>
      </c>
      <c r="C10" s="162">
        <v>602.19100000000003</v>
      </c>
      <c r="D10" s="162">
        <v>2273.9368100000011</v>
      </c>
      <c r="E10" s="198">
        <f t="shared" si="0"/>
        <v>3776.105604368051</v>
      </c>
      <c r="F10" s="77"/>
      <c r="H10" s="222"/>
      <c r="I10" s="104"/>
      <c r="J10" s="104"/>
      <c r="K10" s="45"/>
      <c r="L10" s="45"/>
    </row>
    <row r="11" spans="1:12" x14ac:dyDescent="0.25">
      <c r="B11" s="81" t="s">
        <v>63</v>
      </c>
      <c r="C11" s="162">
        <v>104.3596</v>
      </c>
      <c r="D11" s="162">
        <v>39.882449999999999</v>
      </c>
      <c r="E11" s="198">
        <f t="shared" si="0"/>
        <v>382.16369169678688</v>
      </c>
      <c r="F11" s="77"/>
      <c r="H11" s="222"/>
      <c r="I11" s="104"/>
      <c r="J11" s="104"/>
      <c r="K11" s="45"/>
      <c r="L11" s="45"/>
    </row>
    <row r="12" spans="1:12" x14ac:dyDescent="0.25">
      <c r="B12" s="81" t="s">
        <v>64</v>
      </c>
      <c r="C12" s="162">
        <v>98.247399999999999</v>
      </c>
      <c r="D12" s="162">
        <v>121.25019</v>
      </c>
      <c r="E12" s="198">
        <f t="shared" si="0"/>
        <v>1234.1312848991424</v>
      </c>
      <c r="F12" s="77"/>
      <c r="H12" s="222"/>
      <c r="I12" s="104"/>
      <c r="J12" s="104"/>
      <c r="K12" s="45"/>
      <c r="L12" s="45"/>
    </row>
    <row r="13" spans="1:12" x14ac:dyDescent="0.25">
      <c r="B13" s="81" t="s">
        <v>65</v>
      </c>
      <c r="C13" s="162">
        <v>3083.6066000000001</v>
      </c>
      <c r="D13" s="162">
        <v>3528.1956300000002</v>
      </c>
      <c r="E13" s="198">
        <f t="shared" si="0"/>
        <v>1144.1782586663292</v>
      </c>
      <c r="F13" s="77"/>
      <c r="H13" s="222"/>
      <c r="I13" s="104"/>
      <c r="J13" s="104"/>
      <c r="K13" s="45"/>
      <c r="L13" s="45"/>
    </row>
    <row r="14" spans="1:12" x14ac:dyDescent="0.25">
      <c r="B14" s="81" t="s">
        <v>66</v>
      </c>
      <c r="C14" s="162">
        <v>783.77859999999998</v>
      </c>
      <c r="D14" s="162">
        <v>1891.8353555996309</v>
      </c>
      <c r="E14" s="198">
        <f t="shared" si="0"/>
        <v>2413.7369348941538</v>
      </c>
      <c r="F14" s="77"/>
      <c r="H14" s="222"/>
      <c r="I14" s="104"/>
      <c r="J14" s="104"/>
      <c r="K14" s="45"/>
      <c r="L14" s="45"/>
    </row>
    <row r="15" spans="1:12" x14ac:dyDescent="0.25">
      <c r="B15" s="81" t="s">
        <v>67</v>
      </c>
      <c r="C15" s="162">
        <v>19.613499999999991</v>
      </c>
      <c r="D15" s="162">
        <v>232.79801999999989</v>
      </c>
      <c r="E15" s="198">
        <f t="shared" si="0"/>
        <v>11869.274734239172</v>
      </c>
      <c r="F15" s="77"/>
      <c r="H15" s="222"/>
      <c r="I15" s="104"/>
      <c r="J15" s="104"/>
      <c r="K15" s="45"/>
      <c r="L15" s="45"/>
    </row>
    <row r="16" spans="1:12" x14ac:dyDescent="0.25">
      <c r="B16" s="81" t="s">
        <v>68</v>
      </c>
      <c r="C16" s="162">
        <v>104.3185</v>
      </c>
      <c r="D16" s="162">
        <v>478.88096000000002</v>
      </c>
      <c r="E16" s="198">
        <f t="shared" si="0"/>
        <v>4590.5660069882142</v>
      </c>
      <c r="F16" s="77"/>
      <c r="H16" s="222"/>
      <c r="I16" s="104"/>
      <c r="J16" s="104"/>
      <c r="K16" s="45"/>
      <c r="L16" s="45"/>
    </row>
    <row r="17" spans="2:12" x14ac:dyDescent="0.25">
      <c r="B17" s="81" t="s">
        <v>69</v>
      </c>
      <c r="C17" s="162">
        <v>429.59160000000003</v>
      </c>
      <c r="D17" s="162">
        <v>644.17813427552278</v>
      </c>
      <c r="E17" s="198">
        <f t="shared" si="0"/>
        <v>1499.5128728669804</v>
      </c>
      <c r="F17" s="77"/>
      <c r="H17" s="222"/>
      <c r="I17" s="104"/>
      <c r="J17" s="104"/>
      <c r="K17" s="45"/>
      <c r="L17" s="45"/>
    </row>
    <row r="18" spans="2:12" x14ac:dyDescent="0.25">
      <c r="B18" s="81" t="s">
        <v>70</v>
      </c>
      <c r="C18" s="162">
        <v>186.4667</v>
      </c>
      <c r="D18" s="162">
        <v>564.39443000000006</v>
      </c>
      <c r="E18" s="198">
        <f t="shared" si="0"/>
        <v>3026.7840316796514</v>
      </c>
      <c r="F18" s="77"/>
      <c r="H18" s="222"/>
      <c r="I18" s="104"/>
      <c r="J18" s="104"/>
      <c r="K18" s="45"/>
      <c r="L18" s="45"/>
    </row>
    <row r="19" spans="2:12" x14ac:dyDescent="0.25">
      <c r="B19" s="81" t="s">
        <v>71</v>
      </c>
      <c r="C19" s="162">
        <v>889.06410000000005</v>
      </c>
      <c r="D19" s="162">
        <v>2790.4280799462572</v>
      </c>
      <c r="E19" s="198">
        <f t="shared" si="0"/>
        <v>3138.6129300983548</v>
      </c>
      <c r="F19" s="77"/>
      <c r="H19" s="222"/>
      <c r="I19" s="104"/>
      <c r="J19" s="104"/>
      <c r="K19" s="45"/>
      <c r="L19" s="45"/>
    </row>
    <row r="20" spans="2:12" x14ac:dyDescent="0.25">
      <c r="B20" s="81" t="s">
        <v>72</v>
      </c>
      <c r="C20" s="162">
        <v>8.4526000000000003</v>
      </c>
      <c r="D20" s="162">
        <v>28.337350000000001</v>
      </c>
      <c r="E20" s="198">
        <f t="shared" si="0"/>
        <v>3352.5010056077422</v>
      </c>
      <c r="F20" s="77"/>
      <c r="H20" s="222"/>
      <c r="I20" s="104"/>
      <c r="J20" s="104"/>
      <c r="K20" s="45"/>
      <c r="L20" s="45"/>
    </row>
    <row r="21" spans="2:12" x14ac:dyDescent="0.25">
      <c r="B21" s="81" t="s">
        <v>73</v>
      </c>
      <c r="C21" s="162">
        <v>217.53450000000001</v>
      </c>
      <c r="D21" s="162">
        <v>569.20673999999997</v>
      </c>
      <c r="E21" s="198">
        <f t="shared" si="0"/>
        <v>2616.627431510864</v>
      </c>
      <c r="F21" s="77"/>
      <c r="H21" s="222"/>
      <c r="I21" s="104"/>
      <c r="J21" s="104"/>
      <c r="K21" s="45"/>
      <c r="L21" s="45"/>
    </row>
    <row r="22" spans="2:12" x14ac:dyDescent="0.25">
      <c r="B22" s="81" t="s">
        <v>74</v>
      </c>
      <c r="C22" s="162">
        <v>66.659399999999991</v>
      </c>
      <c r="D22" s="162">
        <v>256.46699000000001</v>
      </c>
      <c r="E22" s="198">
        <f t="shared" si="0"/>
        <v>3847.4242192398979</v>
      </c>
      <c r="F22" s="77"/>
      <c r="H22" s="222"/>
      <c r="I22" s="104"/>
      <c r="J22" s="104"/>
      <c r="K22" s="45"/>
      <c r="L22" s="45"/>
    </row>
    <row r="23" spans="2:12" x14ac:dyDescent="0.25">
      <c r="B23" s="81" t="s">
        <v>75</v>
      </c>
      <c r="C23" s="162">
        <v>405.59559999999999</v>
      </c>
      <c r="D23" s="162">
        <v>575.65882000000011</v>
      </c>
      <c r="E23" s="198">
        <f t="shared" si="0"/>
        <v>1419.2925662901671</v>
      </c>
      <c r="F23" s="77"/>
      <c r="H23" s="222"/>
      <c r="I23" s="104"/>
      <c r="J23" s="104"/>
      <c r="L23" s="45"/>
    </row>
    <row r="24" spans="2:12" x14ac:dyDescent="0.25">
      <c r="B24" s="81" t="s">
        <v>76</v>
      </c>
      <c r="C24" s="162">
        <v>0</v>
      </c>
      <c r="D24" s="162">
        <v>0</v>
      </c>
      <c r="E24" s="236" t="str">
        <f t="shared" si="0"/>
        <v/>
      </c>
      <c r="F24" s="77"/>
      <c r="H24" s="222"/>
      <c r="I24" s="104"/>
      <c r="J24" s="104"/>
      <c r="K24" s="45"/>
    </row>
    <row r="25" spans="2:12" x14ac:dyDescent="0.25">
      <c r="B25" s="81" t="s">
        <v>77</v>
      </c>
      <c r="C25" s="162">
        <v>170.3168</v>
      </c>
      <c r="D25" s="162">
        <v>217.02148</v>
      </c>
      <c r="E25" s="236">
        <f t="shared" si="0"/>
        <v>1274.2223902750638</v>
      </c>
      <c r="F25" s="77"/>
      <c r="H25" s="222"/>
      <c r="I25" s="104"/>
      <c r="J25" s="104"/>
      <c r="K25" s="45"/>
      <c r="L25" s="45"/>
    </row>
    <row r="26" spans="2:12" x14ac:dyDescent="0.25">
      <c r="B26" s="81" t="s">
        <v>78</v>
      </c>
      <c r="C26" s="162">
        <v>165.2159</v>
      </c>
      <c r="D26" s="162">
        <v>2497.7049400000001</v>
      </c>
      <c r="E26" s="236">
        <f t="shared" si="0"/>
        <v>15117.824252992599</v>
      </c>
      <c r="F26" s="77"/>
      <c r="H26" s="222"/>
      <c r="I26" s="104"/>
      <c r="J26" s="104"/>
      <c r="K26" s="45"/>
      <c r="L26" s="45"/>
    </row>
    <row r="27" spans="2:12" x14ac:dyDescent="0.25">
      <c r="B27" s="81" t="s">
        <v>79</v>
      </c>
      <c r="C27" s="162">
        <v>40.7059</v>
      </c>
      <c r="D27" s="162">
        <v>594.98744999999997</v>
      </c>
      <c r="E27" s="236">
        <f t="shared" si="0"/>
        <v>14616.737377136975</v>
      </c>
      <c r="F27" s="77"/>
      <c r="H27" s="222"/>
      <c r="I27" s="104"/>
      <c r="J27" s="104"/>
      <c r="K27" s="45"/>
      <c r="L27" s="45"/>
    </row>
    <row r="28" spans="2:12" x14ac:dyDescent="0.25">
      <c r="B28" s="81" t="s">
        <v>80</v>
      </c>
      <c r="C28" s="162">
        <v>563.57870000000014</v>
      </c>
      <c r="D28" s="162">
        <v>650.21003000000007</v>
      </c>
      <c r="E28" s="236">
        <f t="shared" si="0"/>
        <v>1153.7164729610965</v>
      </c>
      <c r="F28" s="77"/>
      <c r="H28" s="222"/>
      <c r="I28" s="104"/>
      <c r="J28" s="104"/>
      <c r="K28" s="45"/>
      <c r="L28" s="45"/>
    </row>
    <row r="29" spans="2:12" x14ac:dyDescent="0.25">
      <c r="B29" s="81" t="s">
        <v>81</v>
      </c>
      <c r="C29" s="162">
        <v>55.051600000000001</v>
      </c>
      <c r="D29" s="162">
        <v>53.346499999999999</v>
      </c>
      <c r="E29" s="236">
        <f t="shared" si="0"/>
        <v>969.02723989856793</v>
      </c>
      <c r="F29" s="77"/>
      <c r="H29" s="222"/>
      <c r="I29" s="117"/>
      <c r="J29" s="117"/>
      <c r="K29" s="45"/>
      <c r="L29" s="45"/>
    </row>
    <row r="30" spans="2:12" x14ac:dyDescent="0.25">
      <c r="B30" s="82" t="s">
        <v>82</v>
      </c>
      <c r="C30" s="162">
        <v>755.58719999999994</v>
      </c>
      <c r="D30" s="162">
        <v>2031.15788</v>
      </c>
      <c r="E30" s="236">
        <f t="shared" si="0"/>
        <v>2688.184606621182</v>
      </c>
      <c r="F30" s="77"/>
      <c r="H30" s="223"/>
      <c r="I30" s="104"/>
      <c r="J30" s="104"/>
      <c r="L30" s="45"/>
    </row>
    <row r="31" spans="2:12" x14ac:dyDescent="0.25">
      <c r="B31" s="83" t="s">
        <v>31</v>
      </c>
      <c r="C31" s="157">
        <v>8828.9602999999988</v>
      </c>
      <c r="D31" s="157">
        <v>20902.864809821411</v>
      </c>
      <c r="E31" s="237">
        <f t="shared" si="0"/>
        <v>2367.5341262800121</v>
      </c>
      <c r="F31" s="84"/>
      <c r="H31" s="222"/>
      <c r="I31" s="104"/>
      <c r="J31" s="104"/>
    </row>
    <row r="32" spans="2:12" x14ac:dyDescent="0.25">
      <c r="B32" s="83"/>
      <c r="C32" s="197"/>
      <c r="D32" s="197"/>
      <c r="E32" s="236" t="str">
        <f t="shared" si="0"/>
        <v/>
      </c>
      <c r="F32" s="84"/>
      <c r="H32" s="222"/>
      <c r="I32" s="104"/>
      <c r="J32" s="104"/>
    </row>
    <row r="33" spans="2:15" x14ac:dyDescent="0.25">
      <c r="B33" s="81" t="s">
        <v>83</v>
      </c>
      <c r="C33" s="162">
        <v>0</v>
      </c>
      <c r="D33" s="162">
        <v>0</v>
      </c>
      <c r="E33" s="236" t="str">
        <f t="shared" si="0"/>
        <v/>
      </c>
      <c r="F33" s="77"/>
      <c r="H33" s="222"/>
      <c r="I33" s="104"/>
      <c r="J33" s="104"/>
    </row>
    <row r="34" spans="2:15" x14ac:dyDescent="0.25">
      <c r="B34" s="81" t="s">
        <v>84</v>
      </c>
      <c r="C34" s="162">
        <v>4556.9128000000001</v>
      </c>
      <c r="D34" s="162">
        <v>2795.9687695771422</v>
      </c>
      <c r="E34" s="198">
        <f t="shared" si="0"/>
        <v>613.56644120491887</v>
      </c>
      <c r="F34" s="77"/>
      <c r="H34" s="222"/>
      <c r="I34" s="104"/>
      <c r="J34" s="104"/>
    </row>
    <row r="35" spans="2:15" x14ac:dyDescent="0.25">
      <c r="B35" s="81" t="s">
        <v>85</v>
      </c>
      <c r="C35" s="162">
        <v>3.3319000000000001</v>
      </c>
      <c r="D35" s="162">
        <v>4.7526900000000003</v>
      </c>
      <c r="E35" s="198">
        <f t="shared" si="0"/>
        <v>1426.4203607551246</v>
      </c>
      <c r="F35" s="77"/>
      <c r="H35" s="222"/>
      <c r="I35" s="117"/>
      <c r="J35" s="117"/>
      <c r="K35" s="35"/>
    </row>
    <row r="36" spans="2:15" x14ac:dyDescent="0.25">
      <c r="B36" s="81" t="s">
        <v>86</v>
      </c>
      <c r="C36" s="162">
        <v>349.35230000000001</v>
      </c>
      <c r="D36" s="162">
        <v>531.89354000000003</v>
      </c>
      <c r="E36" s="198">
        <f t="shared" si="0"/>
        <v>1522.513348273362</v>
      </c>
      <c r="F36" s="77"/>
      <c r="G36" s="35"/>
      <c r="H36" s="223"/>
      <c r="I36" s="104"/>
      <c r="J36" s="104"/>
      <c r="K36" s="35"/>
    </row>
    <row r="37" spans="2:15" x14ac:dyDescent="0.25">
      <c r="B37" s="217" t="s">
        <v>129</v>
      </c>
      <c r="C37" s="162">
        <v>415.31599999999997</v>
      </c>
      <c r="D37" s="162">
        <v>150.95583999999999</v>
      </c>
      <c r="E37" s="198">
        <f t="shared" si="0"/>
        <v>363.47224763794316</v>
      </c>
      <c r="F37" s="77"/>
      <c r="G37" s="35"/>
      <c r="H37" s="222"/>
      <c r="I37" s="104"/>
      <c r="J37" s="104"/>
      <c r="K37" s="35"/>
    </row>
    <row r="38" spans="2:15" x14ac:dyDescent="0.25">
      <c r="B38" s="81" t="s">
        <v>88</v>
      </c>
      <c r="C38" s="162">
        <v>109.562</v>
      </c>
      <c r="D38" s="162">
        <v>71.09431253122176</v>
      </c>
      <c r="E38" s="198">
        <f t="shared" si="0"/>
        <v>648.89571686553518</v>
      </c>
      <c r="F38" s="77"/>
      <c r="G38" s="35"/>
      <c r="H38" s="222"/>
      <c r="I38" s="104"/>
      <c r="J38" s="104"/>
      <c r="K38" s="35"/>
    </row>
    <row r="39" spans="2:15" x14ac:dyDescent="0.25">
      <c r="B39" s="83" t="s">
        <v>6</v>
      </c>
      <c r="C39" s="157">
        <v>5434.4749999999995</v>
      </c>
      <c r="D39" s="157">
        <v>3554.6651521083641</v>
      </c>
      <c r="E39" s="197">
        <f t="shared" si="0"/>
        <v>654.09540978813311</v>
      </c>
      <c r="F39" s="84"/>
      <c r="G39" s="35"/>
      <c r="H39" s="222"/>
      <c r="I39" s="104"/>
      <c r="J39" s="104"/>
      <c r="K39" s="35"/>
    </row>
    <row r="40" spans="2:15" x14ac:dyDescent="0.25">
      <c r="B40" s="83"/>
      <c r="C40" s="197"/>
      <c r="D40" s="197"/>
      <c r="E40" s="198" t="str">
        <f t="shared" si="0"/>
        <v/>
      </c>
      <c r="F40" s="84"/>
      <c r="G40" s="35"/>
      <c r="H40" s="222"/>
      <c r="I40" s="104"/>
      <c r="J40" s="104"/>
      <c r="K40" s="35"/>
    </row>
    <row r="41" spans="2:15" x14ac:dyDescent="0.25">
      <c r="B41" s="81" t="s">
        <v>89</v>
      </c>
      <c r="C41" s="162">
        <v>1303.308</v>
      </c>
      <c r="D41" s="162">
        <v>1199.3065200000001</v>
      </c>
      <c r="E41" s="198">
        <f t="shared" si="0"/>
        <v>920.20191696820712</v>
      </c>
      <c r="F41" s="35"/>
      <c r="G41" s="135"/>
      <c r="H41" s="222"/>
      <c r="I41" s="104"/>
      <c r="J41" s="104"/>
      <c r="K41" s="35"/>
    </row>
    <row r="42" spans="2:15" x14ac:dyDescent="0.25">
      <c r="B42" s="81" t="s">
        <v>90</v>
      </c>
      <c r="C42" s="162">
        <v>2065.6361999999999</v>
      </c>
      <c r="D42" s="162">
        <v>5237.1800200000007</v>
      </c>
      <c r="E42" s="198">
        <f t="shared" si="0"/>
        <v>2535.3835394635325</v>
      </c>
      <c r="F42" s="35"/>
      <c r="G42" s="135"/>
      <c r="H42" s="222"/>
      <c r="I42" s="104"/>
      <c r="J42" s="104"/>
      <c r="K42" s="35"/>
    </row>
    <row r="43" spans="2:15" x14ac:dyDescent="0.25">
      <c r="B43" s="81" t="s">
        <v>91</v>
      </c>
      <c r="C43" s="162">
        <v>17.934799999999999</v>
      </c>
      <c r="D43" s="162">
        <v>82.624220000000008</v>
      </c>
      <c r="E43" s="198">
        <f t="shared" si="0"/>
        <v>4606.921738742557</v>
      </c>
      <c r="F43" s="35"/>
      <c r="G43" s="135"/>
      <c r="H43" s="222"/>
      <c r="I43" s="104"/>
      <c r="J43" s="104"/>
      <c r="K43" s="35"/>
      <c r="N43" s="35"/>
      <c r="O43" s="35"/>
    </row>
    <row r="44" spans="2:15" x14ac:dyDescent="0.25">
      <c r="B44" s="81" t="s">
        <v>92</v>
      </c>
      <c r="C44" s="162">
        <v>554.82769999999994</v>
      </c>
      <c r="D44" s="162">
        <v>7210.3404600000013</v>
      </c>
      <c r="E44" s="198">
        <f t="shared" si="0"/>
        <v>12995.63893439351</v>
      </c>
      <c r="F44" s="35"/>
      <c r="G44" s="135"/>
      <c r="H44" s="222"/>
      <c r="I44" s="104"/>
      <c r="J44" s="104"/>
      <c r="K44" s="35"/>
      <c r="N44" s="35"/>
      <c r="O44" s="35"/>
    </row>
    <row r="45" spans="2:15" x14ac:dyDescent="0.25">
      <c r="B45" s="81" t="s">
        <v>93</v>
      </c>
      <c r="C45" s="162">
        <v>16</v>
      </c>
      <c r="D45" s="162">
        <v>16.16</v>
      </c>
      <c r="E45" s="198">
        <f t="shared" si="0"/>
        <v>1010</v>
      </c>
      <c r="F45" s="35"/>
      <c r="G45" s="135"/>
      <c r="H45" s="222"/>
      <c r="I45" s="104"/>
      <c r="J45" s="104"/>
      <c r="K45" s="35"/>
      <c r="N45" s="35"/>
      <c r="O45" s="35"/>
    </row>
    <row r="46" spans="2:15" x14ac:dyDescent="0.25">
      <c r="B46" s="81" t="s">
        <v>94</v>
      </c>
      <c r="C46" s="162">
        <v>3593.2363999999989</v>
      </c>
      <c r="D46" s="162">
        <v>11619.81648367699</v>
      </c>
      <c r="E46" s="198">
        <f t="shared" si="0"/>
        <v>3233.8023971027883</v>
      </c>
      <c r="F46" s="35"/>
      <c r="G46" s="135"/>
      <c r="H46" s="222"/>
      <c r="I46" s="104"/>
      <c r="J46" s="104"/>
      <c r="K46" s="35"/>
      <c r="N46" s="35"/>
      <c r="O46" s="35"/>
    </row>
    <row r="47" spans="2:15" x14ac:dyDescent="0.25">
      <c r="B47" s="81" t="s">
        <v>95</v>
      </c>
      <c r="C47" s="162">
        <v>0</v>
      </c>
      <c r="D47" s="162">
        <v>0</v>
      </c>
      <c r="E47" s="198" t="str">
        <f t="shared" si="0"/>
        <v/>
      </c>
      <c r="F47" s="35"/>
      <c r="G47" s="135"/>
      <c r="H47" s="222"/>
      <c r="I47" s="117"/>
      <c r="J47" s="117"/>
      <c r="K47" s="35"/>
      <c r="M47" s="35"/>
      <c r="N47" s="35"/>
      <c r="O47" s="35"/>
    </row>
    <row r="48" spans="2:15" x14ac:dyDescent="0.25">
      <c r="B48" s="81" t="s">
        <v>96</v>
      </c>
      <c r="C48" s="162">
        <v>2906.2602000000002</v>
      </c>
      <c r="D48" s="162">
        <v>4770.9738849943533</v>
      </c>
      <c r="E48" s="198">
        <f t="shared" si="0"/>
        <v>1641.6196612382996</v>
      </c>
      <c r="F48" s="35"/>
      <c r="G48" s="135"/>
      <c r="H48" s="223"/>
      <c r="I48" s="117"/>
      <c r="J48" s="117"/>
      <c r="M48" s="35"/>
      <c r="N48" s="35"/>
      <c r="O48" s="35"/>
    </row>
    <row r="49" spans="1:15" x14ac:dyDescent="0.25">
      <c r="B49" s="81" t="s">
        <v>97</v>
      </c>
      <c r="C49" s="162">
        <v>0.84260000000000002</v>
      </c>
      <c r="D49" s="162">
        <v>16.054939999999998</v>
      </c>
      <c r="E49" s="198" t="str">
        <f t="shared" si="0"/>
        <v/>
      </c>
      <c r="F49" s="35"/>
      <c r="G49" s="135"/>
      <c r="H49" s="223"/>
      <c r="I49" s="216"/>
      <c r="J49" s="216"/>
      <c r="M49" s="35"/>
      <c r="N49" s="35"/>
      <c r="O49" s="35"/>
    </row>
    <row r="50" spans="1:15" x14ac:dyDescent="0.25">
      <c r="B50" s="81" t="s">
        <v>98</v>
      </c>
      <c r="C50" s="162">
        <v>103.0193</v>
      </c>
      <c r="D50" s="162">
        <v>559.70609999999999</v>
      </c>
      <c r="E50" s="198">
        <f t="shared" si="0"/>
        <v>5433.0217735899978</v>
      </c>
      <c r="F50" s="35"/>
      <c r="G50" s="135"/>
      <c r="H50" s="216"/>
      <c r="I50" s="216"/>
      <c r="J50" s="216"/>
      <c r="M50" s="35"/>
      <c r="N50" s="35"/>
      <c r="O50" s="35"/>
    </row>
    <row r="51" spans="1:15" x14ac:dyDescent="0.25">
      <c r="B51" s="81" t="s">
        <v>99</v>
      </c>
      <c r="C51" s="162">
        <v>1460.3259</v>
      </c>
      <c r="D51" s="162">
        <v>1619.0768058796509</v>
      </c>
      <c r="E51" s="198">
        <f t="shared" si="0"/>
        <v>1108.7092311926062</v>
      </c>
      <c r="F51" s="134"/>
      <c r="G51" s="136"/>
      <c r="H51" s="216"/>
      <c r="M51" s="35"/>
      <c r="N51" s="35"/>
      <c r="O51" s="35"/>
    </row>
    <row r="52" spans="1:15" x14ac:dyDescent="0.25">
      <c r="B52" s="81" t="s">
        <v>100</v>
      </c>
      <c r="C52" s="162">
        <v>155.04159999999999</v>
      </c>
      <c r="D52" s="162">
        <v>903.72719999999993</v>
      </c>
      <c r="E52" s="198">
        <f t="shared" si="0"/>
        <v>5828.9336539354599</v>
      </c>
      <c r="F52" s="77"/>
      <c r="K52" s="35"/>
      <c r="M52" s="35"/>
      <c r="N52" s="35"/>
    </row>
    <row r="53" spans="1:15" x14ac:dyDescent="0.25">
      <c r="B53" s="85" t="s">
        <v>7</v>
      </c>
      <c r="C53" s="157">
        <v>12176.432699999999</v>
      </c>
      <c r="D53" s="157">
        <v>33234.966634550998</v>
      </c>
      <c r="E53" s="197">
        <f t="shared" si="0"/>
        <v>2729.4501972282078</v>
      </c>
      <c r="F53" s="84"/>
      <c r="K53" s="35"/>
      <c r="L53" s="35"/>
      <c r="M53" s="35"/>
      <c r="N53" s="35"/>
    </row>
    <row r="54" spans="1:15" x14ac:dyDescent="0.25">
      <c r="B54" s="85"/>
      <c r="C54" s="197"/>
      <c r="D54" s="197"/>
      <c r="E54" s="197" t="str">
        <f t="shared" si="0"/>
        <v/>
      </c>
      <c r="F54" s="84"/>
      <c r="K54" s="238"/>
      <c r="L54" s="238"/>
      <c r="M54" s="35"/>
      <c r="N54" s="35"/>
    </row>
    <row r="55" spans="1:15" x14ac:dyDescent="0.25">
      <c r="B55" s="85" t="s">
        <v>101</v>
      </c>
      <c r="C55" s="157">
        <v>26439.867999999999</v>
      </c>
      <c r="D55" s="157">
        <v>57692.496596480771</v>
      </c>
      <c r="E55" s="197">
        <f t="shared" si="0"/>
        <v>2182.026649924303</v>
      </c>
      <c r="F55" s="84"/>
      <c r="I55" s="5"/>
      <c r="J55" s="5"/>
      <c r="K55" s="35"/>
      <c r="L55" s="35"/>
      <c r="N55" s="35"/>
    </row>
    <row r="56" spans="1:15" ht="15.75" thickBot="1" x14ac:dyDescent="0.3">
      <c r="B56" s="86"/>
      <c r="C56" s="86"/>
      <c r="D56" s="86"/>
      <c r="E56" s="86"/>
      <c r="F56" s="86"/>
      <c r="H56" s="5"/>
      <c r="I56" s="5"/>
      <c r="J56" s="5"/>
      <c r="K56" s="225"/>
      <c r="L56" s="35"/>
      <c r="N56" s="35"/>
    </row>
    <row r="57" spans="1:15" x14ac:dyDescent="0.25">
      <c r="A57" s="5"/>
      <c r="B57" s="6" t="s">
        <v>128</v>
      </c>
      <c r="C57" s="5"/>
      <c r="D57" s="5"/>
      <c r="E57" s="5"/>
      <c r="F57" s="5"/>
      <c r="G57" s="10" t="s">
        <v>41</v>
      </c>
      <c r="H57" s="5"/>
      <c r="I57" s="5"/>
      <c r="J57" s="5"/>
      <c r="K57" s="225"/>
      <c r="L57" s="225"/>
      <c r="N57" s="35"/>
    </row>
    <row r="58" spans="1:15" x14ac:dyDescent="0.25">
      <c r="A58" s="5"/>
      <c r="B58" s="18" t="s">
        <v>175</v>
      </c>
      <c r="C58" s="5"/>
      <c r="D58" s="5"/>
      <c r="E58" s="5"/>
      <c r="F58" s="5"/>
      <c r="G58" s="10"/>
      <c r="H58" s="5"/>
      <c r="I58" s="5"/>
      <c r="J58" s="5"/>
      <c r="K58" s="5"/>
      <c r="L58" s="225"/>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35"/>
      <c r="J66" s="235"/>
      <c r="K66" s="5"/>
      <c r="L66" s="5"/>
    </row>
    <row r="67" spans="1:12" x14ac:dyDescent="0.25">
      <c r="A67" s="48"/>
      <c r="B67" s="17" t="s">
        <v>176</v>
      </c>
      <c r="C67" s="5"/>
      <c r="D67" s="5"/>
      <c r="E67" s="5"/>
      <c r="F67" s="5"/>
      <c r="G67" s="5"/>
      <c r="H67" s="235"/>
      <c r="I67" s="235"/>
      <c r="J67" s="235"/>
      <c r="K67" s="235"/>
      <c r="L67" s="5"/>
    </row>
    <row r="68" spans="1:12" ht="15" customHeight="1"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topLeftCell="A60" workbookViewId="0">
      <selection activeCell="K82" sqref="K82"/>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74">
        <v>44743</v>
      </c>
      <c r="D4" s="274"/>
      <c r="E4" s="274"/>
      <c r="F4" s="75"/>
    </row>
    <row r="5" spans="1:10" x14ac:dyDescent="0.25">
      <c r="B5" s="76"/>
      <c r="C5" s="275" t="s">
        <v>125</v>
      </c>
      <c r="D5" s="87" t="s">
        <v>56</v>
      </c>
      <c r="E5" s="88" t="s">
        <v>57</v>
      </c>
      <c r="F5" s="78"/>
    </row>
    <row r="6" spans="1:10" x14ac:dyDescent="0.25">
      <c r="B6" s="79"/>
      <c r="C6" s="277"/>
      <c r="D6" s="129" t="s">
        <v>166</v>
      </c>
      <c r="E6" s="130" t="s">
        <v>58</v>
      </c>
      <c r="F6" s="80"/>
      <c r="H6" s="220"/>
      <c r="I6" s="136"/>
      <c r="J6" s="136"/>
    </row>
    <row r="7" spans="1:10" x14ac:dyDescent="0.25">
      <c r="B7" s="81" t="s">
        <v>59</v>
      </c>
      <c r="C7" s="260">
        <v>59.803800000000017</v>
      </c>
      <c r="D7" s="260">
        <v>668.87341000000004</v>
      </c>
      <c r="E7" s="199">
        <f>IF(D7&lt;1,"",IFERROR((D7/C7)*1000,""))</f>
        <v>11184.463361859946</v>
      </c>
      <c r="F7" s="77"/>
      <c r="G7" s="220"/>
      <c r="H7" s="136"/>
      <c r="I7" s="136"/>
      <c r="J7" s="117"/>
    </row>
    <row r="8" spans="1:10" x14ac:dyDescent="0.25">
      <c r="B8" s="81" t="s">
        <v>60</v>
      </c>
      <c r="C8" s="162">
        <v>2.0106999999999999</v>
      </c>
      <c r="D8" s="162">
        <v>15.82687</v>
      </c>
      <c r="E8" s="198">
        <f t="shared" ref="E8:E55" si="0">IF(D8&lt;1,"",IFERROR((D8/C8)*1000,""))</f>
        <v>7871.3234197045804</v>
      </c>
      <c r="F8" s="77"/>
      <c r="G8" s="221"/>
      <c r="H8" s="135"/>
      <c r="I8" s="135"/>
      <c r="J8" s="104"/>
    </row>
    <row r="9" spans="1:10" x14ac:dyDescent="0.25">
      <c r="B9" s="81" t="s">
        <v>61</v>
      </c>
      <c r="C9" s="162">
        <v>20.827999999999999</v>
      </c>
      <c r="D9" s="162">
        <v>209.30553</v>
      </c>
      <c r="E9" s="198">
        <f t="shared" si="0"/>
        <v>10049.238044939506</v>
      </c>
      <c r="F9" s="77"/>
      <c r="G9" s="221"/>
      <c r="H9" s="135"/>
      <c r="I9" s="135"/>
      <c r="J9" s="104"/>
    </row>
    <row r="10" spans="1:10" x14ac:dyDescent="0.25">
      <c r="B10" s="81" t="s">
        <v>62</v>
      </c>
      <c r="C10" s="162">
        <v>618.78009999999995</v>
      </c>
      <c r="D10" s="162">
        <v>2318.6724900000008</v>
      </c>
      <c r="E10" s="198">
        <f t="shared" si="0"/>
        <v>3747.1671923515337</v>
      </c>
      <c r="F10" s="77"/>
      <c r="G10" s="221"/>
      <c r="H10" s="135"/>
      <c r="I10" s="135"/>
      <c r="J10" s="104"/>
    </row>
    <row r="11" spans="1:10" x14ac:dyDescent="0.25">
      <c r="B11" s="81" t="s">
        <v>63</v>
      </c>
      <c r="C11" s="162">
        <v>104.3596</v>
      </c>
      <c r="D11" s="162">
        <v>39.882449999999999</v>
      </c>
      <c r="E11" s="198">
        <f t="shared" si="0"/>
        <v>382.16369169678688</v>
      </c>
      <c r="F11" s="77"/>
      <c r="G11" s="221"/>
      <c r="H11" s="135"/>
      <c r="I11" s="135"/>
      <c r="J11" s="104"/>
    </row>
    <row r="12" spans="1:10" x14ac:dyDescent="0.25">
      <c r="B12" s="81" t="s">
        <v>64</v>
      </c>
      <c r="C12" s="162">
        <v>119.48909999999999</v>
      </c>
      <c r="D12" s="162">
        <v>142.98195000000001</v>
      </c>
      <c r="E12" s="198">
        <f t="shared" si="0"/>
        <v>1196.6108205685707</v>
      </c>
      <c r="F12" s="77"/>
      <c r="G12" s="221"/>
      <c r="H12" s="135"/>
      <c r="I12" s="135"/>
      <c r="J12" s="104"/>
    </row>
    <row r="13" spans="1:10" x14ac:dyDescent="0.25">
      <c r="B13" s="81" t="s">
        <v>65</v>
      </c>
      <c r="C13" s="162">
        <v>3205.0857999999998</v>
      </c>
      <c r="D13" s="162">
        <v>3667.9279799999999</v>
      </c>
      <c r="E13" s="198">
        <f t="shared" si="0"/>
        <v>1144.4086707444774</v>
      </c>
      <c r="F13" s="77"/>
      <c r="G13" s="221"/>
      <c r="H13" s="135"/>
      <c r="I13" s="135"/>
      <c r="J13" s="104"/>
    </row>
    <row r="14" spans="1:10" x14ac:dyDescent="0.25">
      <c r="B14" s="81" t="s">
        <v>66</v>
      </c>
      <c r="C14" s="162">
        <v>889.93979999999999</v>
      </c>
      <c r="D14" s="162">
        <v>2099.230084356951</v>
      </c>
      <c r="E14" s="198">
        <f t="shared" si="0"/>
        <v>2358.8450413802721</v>
      </c>
      <c r="F14" s="77"/>
      <c r="G14" s="221"/>
      <c r="H14" s="135"/>
      <c r="I14" s="135"/>
      <c r="J14" s="104"/>
    </row>
    <row r="15" spans="1:10" x14ac:dyDescent="0.25">
      <c r="B15" s="81" t="s">
        <v>67</v>
      </c>
      <c r="C15" s="162">
        <v>19.887399999999989</v>
      </c>
      <c r="D15" s="162">
        <v>235.17906999999991</v>
      </c>
      <c r="E15" s="198">
        <f t="shared" si="0"/>
        <v>11825.53124088619</v>
      </c>
      <c r="F15" s="77"/>
      <c r="G15" s="221"/>
      <c r="H15" s="135"/>
      <c r="I15" s="135"/>
      <c r="J15" s="104"/>
    </row>
    <row r="16" spans="1:10" x14ac:dyDescent="0.25">
      <c r="B16" s="81" t="s">
        <v>68</v>
      </c>
      <c r="C16" s="162">
        <v>144.7525</v>
      </c>
      <c r="D16" s="162">
        <v>604.68742999999995</v>
      </c>
      <c r="E16" s="198">
        <f t="shared" si="0"/>
        <v>4177.3885079705005</v>
      </c>
      <c r="F16" s="77"/>
      <c r="G16" s="221"/>
      <c r="H16" s="135"/>
      <c r="I16" s="135"/>
      <c r="J16" s="104"/>
    </row>
    <row r="17" spans="2:10" x14ac:dyDescent="0.25">
      <c r="B17" s="81" t="s">
        <v>69</v>
      </c>
      <c r="C17" s="162">
        <v>443.66500000000002</v>
      </c>
      <c r="D17" s="162">
        <v>656.93829427552282</v>
      </c>
      <c r="E17" s="198">
        <f t="shared" si="0"/>
        <v>1480.7079536937167</v>
      </c>
      <c r="F17" s="77"/>
      <c r="G17" s="221"/>
      <c r="H17" s="135"/>
      <c r="I17" s="135"/>
      <c r="J17" s="104"/>
    </row>
    <row r="18" spans="2:10" x14ac:dyDescent="0.25">
      <c r="B18" s="81" t="s">
        <v>70</v>
      </c>
      <c r="C18" s="162">
        <v>284.79149999999998</v>
      </c>
      <c r="D18" s="162">
        <v>825.50388000000009</v>
      </c>
      <c r="E18" s="198">
        <f t="shared" si="0"/>
        <v>2898.6254154355033</v>
      </c>
      <c r="F18" s="77"/>
      <c r="G18" s="221"/>
      <c r="H18" s="135"/>
      <c r="I18" s="135"/>
      <c r="J18" s="104"/>
    </row>
    <row r="19" spans="2:10" x14ac:dyDescent="0.25">
      <c r="B19" s="81" t="s">
        <v>71</v>
      </c>
      <c r="C19" s="162">
        <v>1087.6886</v>
      </c>
      <c r="D19" s="162">
        <v>3095.4374660979261</v>
      </c>
      <c r="E19" s="198">
        <f t="shared" si="0"/>
        <v>2845.8857306198906</v>
      </c>
      <c r="F19" s="77"/>
      <c r="G19" s="221"/>
      <c r="H19" s="135"/>
      <c r="I19" s="135"/>
      <c r="J19" s="104"/>
    </row>
    <row r="20" spans="2:10" x14ac:dyDescent="0.25">
      <c r="B20" s="81" t="s">
        <v>72</v>
      </c>
      <c r="C20" s="162">
        <v>8.704600000000001</v>
      </c>
      <c r="D20" s="162">
        <v>28.337350000000001</v>
      </c>
      <c r="E20" s="198">
        <f t="shared" si="0"/>
        <v>3255.4453966868091</v>
      </c>
      <c r="F20" s="77"/>
      <c r="G20" s="221"/>
      <c r="H20" s="135"/>
      <c r="I20" s="135"/>
      <c r="J20" s="104"/>
    </row>
    <row r="21" spans="2:10" x14ac:dyDescent="0.25">
      <c r="B21" s="81" t="s">
        <v>73</v>
      </c>
      <c r="C21" s="162">
        <v>941.47919999999999</v>
      </c>
      <c r="D21" s="162">
        <v>2228.4085399999999</v>
      </c>
      <c r="E21" s="198">
        <f t="shared" si="0"/>
        <v>2366.9227530464827</v>
      </c>
      <c r="F21" s="77"/>
      <c r="G21" s="221"/>
      <c r="H21" s="135"/>
      <c r="I21" s="135"/>
      <c r="J21" s="104"/>
    </row>
    <row r="22" spans="2:10" x14ac:dyDescent="0.25">
      <c r="B22" s="81" t="s">
        <v>74</v>
      </c>
      <c r="C22" s="162">
        <v>67.418399999999991</v>
      </c>
      <c r="D22" s="162">
        <v>258.20834000000002</v>
      </c>
      <c r="E22" s="198">
        <f t="shared" si="0"/>
        <v>3829.9387110937082</v>
      </c>
      <c r="F22" s="77"/>
      <c r="G22" s="221"/>
      <c r="H22" s="135"/>
      <c r="I22" s="135"/>
      <c r="J22" s="104"/>
    </row>
    <row r="23" spans="2:10" x14ac:dyDescent="0.25">
      <c r="B23" s="81" t="s">
        <v>75</v>
      </c>
      <c r="C23" s="162">
        <v>609.19359999999995</v>
      </c>
      <c r="D23" s="162">
        <v>780.42261000000008</v>
      </c>
      <c r="E23" s="198">
        <f t="shared" si="0"/>
        <v>1281.074866840361</v>
      </c>
      <c r="F23" s="77"/>
      <c r="G23" s="221"/>
      <c r="H23" s="135"/>
      <c r="I23" s="135"/>
      <c r="J23" s="104"/>
    </row>
    <row r="24" spans="2:10" x14ac:dyDescent="0.25">
      <c r="B24" s="81" t="s">
        <v>76</v>
      </c>
      <c r="C24" s="162">
        <v>0</v>
      </c>
      <c r="D24" s="162">
        <v>0</v>
      </c>
      <c r="E24" s="198" t="str">
        <f t="shared" si="0"/>
        <v/>
      </c>
      <c r="F24" s="77"/>
      <c r="G24" s="221"/>
      <c r="H24" s="135"/>
      <c r="I24" s="135"/>
      <c r="J24" s="104"/>
    </row>
    <row r="25" spans="2:10" x14ac:dyDescent="0.25">
      <c r="B25" s="81" t="s">
        <v>77</v>
      </c>
      <c r="C25" s="162">
        <v>176.4143</v>
      </c>
      <c r="D25" s="162">
        <v>221.21723</v>
      </c>
      <c r="E25" s="198">
        <f t="shared" si="0"/>
        <v>1253.9642761386124</v>
      </c>
      <c r="F25" s="77"/>
      <c r="G25" s="221"/>
      <c r="H25" s="135"/>
      <c r="I25" s="135"/>
      <c r="J25" s="104"/>
    </row>
    <row r="26" spans="2:10" x14ac:dyDescent="0.25">
      <c r="B26" s="81" t="s">
        <v>78</v>
      </c>
      <c r="C26" s="162">
        <v>173.99770000000001</v>
      </c>
      <c r="D26" s="162">
        <v>2589.3387400000001</v>
      </c>
      <c r="E26" s="198">
        <f t="shared" si="0"/>
        <v>14881.453835309318</v>
      </c>
      <c r="F26" s="77"/>
      <c r="G26" s="221"/>
      <c r="H26" s="135"/>
      <c r="I26" s="135"/>
      <c r="J26" s="104"/>
    </row>
    <row r="27" spans="2:10" x14ac:dyDescent="0.25">
      <c r="B27" s="81" t="s">
        <v>79</v>
      </c>
      <c r="C27" s="162">
        <v>58.0899</v>
      </c>
      <c r="D27" s="162">
        <v>775.46722</v>
      </c>
      <c r="E27" s="198">
        <f t="shared" si="0"/>
        <v>13349.432861822796</v>
      </c>
      <c r="F27" s="77"/>
      <c r="G27" s="221"/>
      <c r="H27" s="135"/>
      <c r="I27" s="135"/>
      <c r="J27" s="104"/>
    </row>
    <row r="28" spans="2:10" x14ac:dyDescent="0.25">
      <c r="B28" s="81" t="s">
        <v>80</v>
      </c>
      <c r="C28" s="162">
        <v>580.73940000000005</v>
      </c>
      <c r="D28" s="162">
        <v>675.18747000000008</v>
      </c>
      <c r="E28" s="198">
        <f t="shared" si="0"/>
        <v>1162.6341694742944</v>
      </c>
      <c r="F28" s="77"/>
      <c r="G28" s="221"/>
      <c r="H28" s="135"/>
      <c r="I28" s="135"/>
      <c r="J28" s="104"/>
    </row>
    <row r="29" spans="2:10" x14ac:dyDescent="0.25">
      <c r="B29" s="81" t="s">
        <v>81</v>
      </c>
      <c r="C29" s="162">
        <v>88.339399999999998</v>
      </c>
      <c r="D29" s="162">
        <v>94.953280000000007</v>
      </c>
      <c r="E29" s="198">
        <f t="shared" si="0"/>
        <v>1074.8689712631058</v>
      </c>
      <c r="F29" s="77"/>
      <c r="G29" s="221"/>
      <c r="H29" s="135"/>
      <c r="I29" s="135"/>
      <c r="J29" s="104"/>
    </row>
    <row r="30" spans="2:10" x14ac:dyDescent="0.25">
      <c r="B30" s="82" t="s">
        <v>82</v>
      </c>
      <c r="C30" s="162">
        <v>814.98199999999997</v>
      </c>
      <c r="D30" s="162">
        <v>2196.9029399999999</v>
      </c>
      <c r="E30" s="198">
        <f t="shared" si="0"/>
        <v>2695.6459651869613</v>
      </c>
      <c r="F30" s="77"/>
      <c r="G30" s="221"/>
      <c r="H30" s="135"/>
      <c r="I30" s="135"/>
      <c r="J30" s="104"/>
    </row>
    <row r="31" spans="2:10" x14ac:dyDescent="0.25">
      <c r="B31" s="83" t="s">
        <v>31</v>
      </c>
      <c r="C31" s="157">
        <v>10520.440400000001</v>
      </c>
      <c r="D31" s="157">
        <v>24428.8906247304</v>
      </c>
      <c r="E31" s="197">
        <f t="shared" si="0"/>
        <v>2322.0406842217744</v>
      </c>
      <c r="F31" s="84"/>
      <c r="G31" s="220"/>
      <c r="H31" s="136"/>
      <c r="I31" s="136"/>
      <c r="J31" s="104"/>
    </row>
    <row r="32" spans="2:10" x14ac:dyDescent="0.25">
      <c r="B32" s="83"/>
      <c r="C32" s="232"/>
      <c r="D32" s="232"/>
      <c r="E32" s="197" t="str">
        <f t="shared" si="0"/>
        <v/>
      </c>
      <c r="F32" s="84"/>
      <c r="G32" s="221"/>
      <c r="H32" s="135"/>
      <c r="I32" s="135"/>
      <c r="J32" s="136"/>
    </row>
    <row r="33" spans="2:12" x14ac:dyDescent="0.25">
      <c r="B33" s="81" t="s">
        <v>83</v>
      </c>
      <c r="C33" s="162">
        <v>0</v>
      </c>
      <c r="D33" s="162">
        <v>0</v>
      </c>
      <c r="E33" s="198" t="str">
        <f t="shared" si="0"/>
        <v/>
      </c>
      <c r="F33" s="77"/>
      <c r="G33" s="221"/>
      <c r="H33" s="135"/>
      <c r="I33" s="135"/>
      <c r="J33" s="135"/>
    </row>
    <row r="34" spans="2:12" x14ac:dyDescent="0.25">
      <c r="B34" s="81" t="s">
        <v>84</v>
      </c>
      <c r="C34" s="162">
        <v>8059.7852999999996</v>
      </c>
      <c r="D34" s="162">
        <v>3776.7731995771419</v>
      </c>
      <c r="E34" s="198">
        <f t="shared" si="0"/>
        <v>468.5947651207461</v>
      </c>
      <c r="F34" s="77"/>
      <c r="G34" s="221"/>
      <c r="H34" s="135"/>
      <c r="I34" s="135"/>
      <c r="J34" s="135"/>
      <c r="K34" s="239"/>
      <c r="L34" s="239"/>
    </row>
    <row r="35" spans="2:12" x14ac:dyDescent="0.25">
      <c r="B35" s="81" t="s">
        <v>85</v>
      </c>
      <c r="C35" s="162">
        <v>14.795500000000001</v>
      </c>
      <c r="D35" s="162">
        <v>8.0316299999999998</v>
      </c>
      <c r="E35" s="198">
        <f t="shared" si="0"/>
        <v>542.8427562434523</v>
      </c>
      <c r="F35" s="77"/>
      <c r="G35" s="221"/>
      <c r="H35" s="135"/>
      <c r="I35" s="135"/>
      <c r="J35" s="135"/>
    </row>
    <row r="36" spans="2:12" x14ac:dyDescent="0.25">
      <c r="B36" s="81" t="s">
        <v>86</v>
      </c>
      <c r="C36" s="162">
        <v>455.45350000000002</v>
      </c>
      <c r="D36" s="162">
        <v>615.13344000000006</v>
      </c>
      <c r="E36" s="198">
        <f t="shared" si="0"/>
        <v>1350.5954834028062</v>
      </c>
      <c r="F36" s="77"/>
      <c r="G36" s="221"/>
      <c r="H36" s="135"/>
      <c r="I36" s="135"/>
      <c r="J36" s="135"/>
    </row>
    <row r="37" spans="2:12" x14ac:dyDescent="0.25">
      <c r="B37" s="217" t="s">
        <v>129</v>
      </c>
      <c r="C37" s="162">
        <v>416.2240000000001</v>
      </c>
      <c r="D37" s="162">
        <v>153.55789999999999</v>
      </c>
      <c r="E37" s="198">
        <f t="shared" si="0"/>
        <v>368.93091220112234</v>
      </c>
      <c r="F37" s="77"/>
      <c r="G37" s="221"/>
      <c r="H37" s="135"/>
      <c r="I37" s="135"/>
      <c r="J37" s="135"/>
    </row>
    <row r="38" spans="2:12" x14ac:dyDescent="0.25">
      <c r="B38" s="81" t="s">
        <v>88</v>
      </c>
      <c r="C38" s="162">
        <v>109.562</v>
      </c>
      <c r="D38" s="162">
        <v>71.09431253122176</v>
      </c>
      <c r="E38" s="198">
        <f t="shared" si="0"/>
        <v>648.89571686553518</v>
      </c>
      <c r="F38" s="77"/>
      <c r="G38" s="220"/>
      <c r="H38" s="136"/>
      <c r="I38" s="136"/>
      <c r="J38" s="117"/>
    </row>
    <row r="39" spans="2:12" x14ac:dyDescent="0.25">
      <c r="B39" s="83" t="s">
        <v>6</v>
      </c>
      <c r="C39" s="157">
        <v>9055.8202999999994</v>
      </c>
      <c r="D39" s="157">
        <v>4624.5904821083632</v>
      </c>
      <c r="E39" s="197">
        <f t="shared" si="0"/>
        <v>510.67604357259199</v>
      </c>
      <c r="F39" s="84"/>
      <c r="G39" s="221"/>
      <c r="H39" s="135"/>
      <c r="I39" s="135"/>
      <c r="J39" s="104"/>
    </row>
    <row r="40" spans="2:12" x14ac:dyDescent="0.25">
      <c r="B40" s="83"/>
      <c r="C40" s="232"/>
      <c r="D40" s="232"/>
      <c r="E40" s="198" t="str">
        <f t="shared" si="0"/>
        <v/>
      </c>
      <c r="F40" s="84"/>
      <c r="G40" s="47"/>
      <c r="H40" s="45"/>
      <c r="I40" s="45"/>
      <c r="J40" s="104"/>
    </row>
    <row r="41" spans="2:12" x14ac:dyDescent="0.25">
      <c r="B41" s="81" t="s">
        <v>89</v>
      </c>
      <c r="C41" s="162">
        <v>1303.308</v>
      </c>
      <c r="D41" s="162">
        <v>1199.3065200000001</v>
      </c>
      <c r="E41" s="198">
        <f t="shared" si="0"/>
        <v>920.20191696820712</v>
      </c>
      <c r="F41" s="35"/>
      <c r="G41" s="47"/>
      <c r="H41" s="45"/>
      <c r="I41" s="45"/>
      <c r="J41" s="104"/>
    </row>
    <row r="42" spans="2:12" x14ac:dyDescent="0.25">
      <c r="B42" s="81" t="s">
        <v>90</v>
      </c>
      <c r="C42" s="162">
        <v>2493.3847000000001</v>
      </c>
      <c r="D42" s="162">
        <v>6348.3106932902192</v>
      </c>
      <c r="E42" s="198">
        <f t="shared" si="0"/>
        <v>2546.0614614705141</v>
      </c>
      <c r="F42" s="35"/>
      <c r="G42" s="47"/>
      <c r="H42" s="45"/>
      <c r="I42" s="45"/>
      <c r="J42" s="104"/>
    </row>
    <row r="43" spans="2:12" x14ac:dyDescent="0.25">
      <c r="B43" s="81" t="s">
        <v>91</v>
      </c>
      <c r="C43" s="162">
        <v>18.023800000000001</v>
      </c>
      <c r="D43" s="162">
        <v>83.159509999999997</v>
      </c>
      <c r="E43" s="198">
        <f t="shared" si="0"/>
        <v>4613.8722134067166</v>
      </c>
      <c r="F43" s="35"/>
      <c r="G43" s="47"/>
      <c r="H43" s="45"/>
      <c r="I43" s="45"/>
      <c r="J43" s="104"/>
    </row>
    <row r="44" spans="2:12" x14ac:dyDescent="0.25">
      <c r="B44" s="81" t="s">
        <v>92</v>
      </c>
      <c r="C44" s="162">
        <v>557.33129999999994</v>
      </c>
      <c r="D44" s="162">
        <v>7235.6036300000014</v>
      </c>
      <c r="E44" s="198">
        <f t="shared" si="0"/>
        <v>12982.589763036818</v>
      </c>
      <c r="F44" s="35"/>
      <c r="G44" s="47"/>
      <c r="H44" s="45"/>
      <c r="I44" s="45"/>
      <c r="J44" s="104"/>
    </row>
    <row r="45" spans="2:12" x14ac:dyDescent="0.25">
      <c r="B45" s="81" t="s">
        <v>93</v>
      </c>
      <c r="C45" s="162">
        <v>16</v>
      </c>
      <c r="D45" s="162">
        <v>16.16</v>
      </c>
      <c r="E45" s="198">
        <f t="shared" si="0"/>
        <v>1010</v>
      </c>
      <c r="F45" s="35"/>
      <c r="G45" s="47"/>
      <c r="H45" s="45"/>
      <c r="I45" s="45"/>
      <c r="J45" s="104"/>
    </row>
    <row r="46" spans="2:12" x14ac:dyDescent="0.25">
      <c r="B46" s="81" t="s">
        <v>94</v>
      </c>
      <c r="C46" s="162">
        <v>3667.2491</v>
      </c>
      <c r="D46" s="162">
        <v>12137.077313676989</v>
      </c>
      <c r="E46" s="198">
        <f t="shared" si="0"/>
        <v>3309.586281901873</v>
      </c>
      <c r="F46" s="35"/>
      <c r="G46" s="47"/>
      <c r="H46" s="45"/>
      <c r="I46" s="45"/>
      <c r="J46" s="104"/>
    </row>
    <row r="47" spans="2:12" x14ac:dyDescent="0.25">
      <c r="B47" s="81" t="s">
        <v>95</v>
      </c>
      <c r="C47" s="162">
        <v>0</v>
      </c>
      <c r="D47" s="162">
        <v>0</v>
      </c>
      <c r="E47" s="198" t="str">
        <f t="shared" si="0"/>
        <v/>
      </c>
      <c r="F47" s="35"/>
      <c r="G47" s="47"/>
      <c r="H47" s="45"/>
      <c r="I47" s="45"/>
      <c r="J47" s="104"/>
    </row>
    <row r="48" spans="2:12" x14ac:dyDescent="0.25">
      <c r="B48" s="81" t="s">
        <v>96</v>
      </c>
      <c r="C48" s="162">
        <v>2906.3371999999999</v>
      </c>
      <c r="D48" s="162">
        <v>4771.3207949943544</v>
      </c>
      <c r="E48" s="198">
        <f t="shared" si="0"/>
        <v>1641.6955317484683</v>
      </c>
      <c r="F48" s="35"/>
      <c r="G48" s="47"/>
      <c r="H48" s="45"/>
      <c r="I48" s="45"/>
      <c r="J48" s="104"/>
    </row>
    <row r="49" spans="1:12" x14ac:dyDescent="0.25">
      <c r="B49" s="81" t="s">
        <v>97</v>
      </c>
      <c r="C49" s="162">
        <v>0.84260000000000002</v>
      </c>
      <c r="D49" s="162">
        <v>16.054939999999998</v>
      </c>
      <c r="E49" s="198">
        <f t="shared" si="0"/>
        <v>19054.046997389032</v>
      </c>
      <c r="F49" s="35"/>
      <c r="G49" s="47"/>
      <c r="H49" s="45"/>
      <c r="I49" s="45"/>
      <c r="J49" s="104"/>
    </row>
    <row r="50" spans="1:12" x14ac:dyDescent="0.25">
      <c r="B50" s="81" t="s">
        <v>98</v>
      </c>
      <c r="C50" s="162">
        <v>103.816</v>
      </c>
      <c r="D50" s="162">
        <v>565.10568999999998</v>
      </c>
      <c r="E50" s="198">
        <f t="shared" si="0"/>
        <v>5443.3390806812049</v>
      </c>
      <c r="F50" s="35"/>
      <c r="G50" s="136"/>
      <c r="H50" s="223"/>
      <c r="I50" s="117"/>
      <c r="J50" s="117"/>
    </row>
    <row r="51" spans="1:12" x14ac:dyDescent="0.25">
      <c r="B51" s="81" t="s">
        <v>99</v>
      </c>
      <c r="C51" s="162">
        <v>1462.9537</v>
      </c>
      <c r="D51" s="162">
        <v>1620.4684958796499</v>
      </c>
      <c r="E51" s="198">
        <f t="shared" si="0"/>
        <v>1107.6690232094495</v>
      </c>
      <c r="F51" s="134"/>
      <c r="H51" s="223"/>
      <c r="I51" s="117"/>
      <c r="J51" s="117"/>
    </row>
    <row r="52" spans="1:12" x14ac:dyDescent="0.25">
      <c r="B52" s="81" t="s">
        <v>100</v>
      </c>
      <c r="C52" s="162">
        <v>159.38759999999999</v>
      </c>
      <c r="D52" s="162">
        <v>904.56957999999986</v>
      </c>
      <c r="E52" s="198">
        <f t="shared" si="0"/>
        <v>5675.2820169197603</v>
      </c>
      <c r="F52" s="77"/>
      <c r="H52" s="216"/>
      <c r="I52" s="216"/>
      <c r="J52" s="216"/>
    </row>
    <row r="53" spans="1:12" x14ac:dyDescent="0.25">
      <c r="B53" s="85" t="s">
        <v>7</v>
      </c>
      <c r="C53" s="157">
        <v>12688.634</v>
      </c>
      <c r="D53" s="157">
        <v>34897.137167841218</v>
      </c>
      <c r="E53" s="197">
        <f t="shared" si="0"/>
        <v>2750.2674573040108</v>
      </c>
      <c r="F53" s="84"/>
    </row>
    <row r="54" spans="1:12" x14ac:dyDescent="0.25">
      <c r="B54" s="85"/>
      <c r="C54" s="232"/>
      <c r="D54" s="232"/>
      <c r="E54" s="197" t="str">
        <f t="shared" si="0"/>
        <v/>
      </c>
      <c r="F54" s="84"/>
    </row>
    <row r="55" spans="1:12" x14ac:dyDescent="0.25">
      <c r="B55" s="85" t="s">
        <v>101</v>
      </c>
      <c r="C55" s="157">
        <v>32264.894699999997</v>
      </c>
      <c r="D55" s="157">
        <v>63950.618274679975</v>
      </c>
      <c r="E55" s="197">
        <f t="shared" si="0"/>
        <v>1982.0494958776351</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July</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Patrick, David (MMO)</cp:lastModifiedBy>
  <cp:lastPrinted>2021-01-25T20:24:32Z</cp:lastPrinted>
  <dcterms:created xsi:type="dcterms:W3CDTF">2020-03-30T10:55:09Z</dcterms:created>
  <dcterms:modified xsi:type="dcterms:W3CDTF">2022-08-26T07:45:05Z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