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ishstat\Callum\Nat stats Publication\2022\June 2022\"/>
    </mc:Choice>
  </mc:AlternateContent>
  <xr:revisionPtr revIDLastSave="0" documentId="8_{682F078D-C402-4180-A555-5CB7A5CC8EA5}" xr6:coauthVersionLast="47" xr6:coauthVersionMax="47" xr10:uidLastSave="{00000000-0000-0000-0000-000000000000}"/>
  <bookViews>
    <workbookView xWindow="-120" yWindow="-120" windowWidth="20730" windowHeight="11160" tabRatio="922" xr2:uid="{2FE1976C-BB84-4386-B8A9-5AB75290ECF4}"/>
  </bookViews>
  <sheets>
    <sheet name="Intro" sheetId="2" r:id="rId1"/>
    <sheet name="Highlights - Time Series" sheetId="89" r:id="rId2"/>
    <sheet name="Highlights - Time Series Data" sheetId="90" r:id="rId3"/>
    <sheet name="Highlights - June"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90" l="1"/>
  <c r="H13" i="90"/>
  <c r="F27" i="90"/>
  <c r="F28" i="90" s="1"/>
  <c r="F29" i="90" s="1"/>
  <c r="F30" i="90" s="1"/>
  <c r="F31" i="90" s="1"/>
  <c r="F32" i="90" s="1"/>
  <c r="F33" i="90" s="1"/>
  <c r="F34" i="90" s="1"/>
  <c r="F35" i="90" s="1"/>
  <c r="F36" i="90" s="1"/>
  <c r="F37" i="90" s="1"/>
  <c r="F38" i="90" s="1"/>
  <c r="L32" i="90"/>
  <c r="M13" i="90"/>
  <c r="H9" i="30"/>
  <c r="I9" i="30"/>
  <c r="H10" i="30"/>
  <c r="I10" i="30"/>
  <c r="H11" i="30"/>
  <c r="I11" i="30"/>
  <c r="H12" i="30"/>
  <c r="I12" i="30"/>
  <c r="H13" i="30"/>
  <c r="I13" i="30"/>
  <c r="K27" i="90"/>
  <c r="K28" i="90" s="1"/>
  <c r="K29" i="90" s="1"/>
  <c r="K30" i="90" s="1"/>
  <c r="M12" i="90"/>
  <c r="C22" i="47"/>
  <c r="J23" i="12"/>
  <c r="J22" i="12"/>
  <c r="J21" i="12"/>
  <c r="J20" i="12"/>
  <c r="J18" i="12"/>
  <c r="J17" i="12"/>
  <c r="J16" i="12"/>
  <c r="J15" i="12"/>
  <c r="J13" i="12"/>
  <c r="J12" i="12"/>
  <c r="J11" i="12"/>
  <c r="J10" i="12"/>
  <c r="F10" i="12"/>
  <c r="F11" i="12"/>
  <c r="F12" i="12"/>
  <c r="F13" i="12"/>
  <c r="F15" i="12"/>
  <c r="F16" i="12"/>
  <c r="F17" i="12"/>
  <c r="F18" i="12"/>
  <c r="F20" i="12"/>
  <c r="F21" i="12"/>
  <c r="F22" i="12"/>
  <c r="F23" i="12"/>
  <c r="H11" i="90"/>
  <c r="M11" i="90"/>
  <c r="I14" i="30"/>
  <c r="I20" i="30"/>
  <c r="I26" i="30"/>
  <c r="I32" i="30"/>
  <c r="L9" i="30"/>
  <c r="L10" i="30"/>
  <c r="L11" i="30"/>
  <c r="L12" i="30"/>
  <c r="L13" i="30"/>
  <c r="L14" i="30"/>
  <c r="L20" i="30"/>
  <c r="L26" i="30"/>
  <c r="L32" i="30"/>
  <c r="H14" i="30"/>
  <c r="H20" i="30"/>
  <c r="H26" i="30"/>
  <c r="H32" i="30"/>
  <c r="H10" i="90"/>
  <c r="M10" i="90"/>
  <c r="K31" i="90" l="1"/>
  <c r="I8" i="30"/>
  <c r="L8" i="30"/>
  <c r="H8" i="30"/>
  <c r="J48" i="56"/>
  <c r="K32" i="90" l="1"/>
  <c r="E32" i="57"/>
  <c r="E40" i="57"/>
  <c r="E54" i="57"/>
  <c r="J44" i="56"/>
  <c r="K33" i="90" l="1"/>
  <c r="K34" i="90" s="1"/>
  <c r="K35" i="90" s="1"/>
  <c r="K36" i="90" s="1"/>
  <c r="K37" i="90" s="1"/>
  <c r="K38" i="90" s="1"/>
  <c r="M32" i="90"/>
  <c r="J72" i="55" l="1"/>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5" i="55"/>
  <c r="F36" i="55"/>
  <c r="F27" i="55"/>
  <c r="F71" i="55"/>
  <c r="F67" i="55"/>
  <c r="F66" i="55"/>
  <c r="F63" i="55"/>
  <c r="F58" i="55"/>
  <c r="F54" i="55"/>
  <c r="F53" i="55"/>
  <c r="F50" i="55"/>
  <c r="F45" i="55"/>
  <c r="F41" i="55"/>
  <c r="F40" i="55"/>
  <c r="F37" i="55"/>
  <c r="J71" i="4"/>
  <c r="J67" i="4"/>
  <c r="J63" i="4"/>
  <c r="J54" i="4"/>
  <c r="J50" i="4"/>
  <c r="J45" i="4"/>
  <c r="J41" i="4"/>
  <c r="J37" i="4"/>
  <c r="F71" i="4"/>
  <c r="F67" i="4"/>
  <c r="F63" i="4"/>
  <c r="F54" i="4"/>
  <c r="F50" i="4"/>
  <c r="F45" i="4"/>
  <c r="F41" i="4"/>
  <c r="F37" i="4"/>
  <c r="F36" i="4"/>
  <c r="L37" i="47"/>
  <c r="K37" i="47"/>
  <c r="J37" i="47"/>
  <c r="I37" i="47"/>
  <c r="H37" i="47"/>
  <c r="G37" i="47"/>
  <c r="F37" i="47"/>
  <c r="E37" i="47"/>
  <c r="D37" i="47"/>
  <c r="C37" i="47"/>
  <c r="L22" i="47"/>
  <c r="K22" i="47"/>
  <c r="J22" i="47"/>
  <c r="I22" i="47"/>
  <c r="H22" i="47"/>
  <c r="G22" i="47"/>
  <c r="F22" i="47"/>
  <c r="E22" i="47"/>
  <c r="D22" i="47"/>
  <c r="N37" i="30"/>
  <c r="J37" i="30"/>
  <c r="F37" i="30"/>
  <c r="N36" i="30"/>
  <c r="J36" i="30"/>
  <c r="F36" i="30"/>
  <c r="N35" i="30"/>
  <c r="J35" i="30"/>
  <c r="F35" i="30"/>
  <c r="N34" i="30"/>
  <c r="J34" i="30"/>
  <c r="F34" i="30"/>
  <c r="N33" i="30"/>
  <c r="J33" i="30"/>
  <c r="F33" i="30"/>
  <c r="M32" i="30"/>
  <c r="J32" i="30"/>
  <c r="E32" i="30"/>
  <c r="D32" i="30"/>
  <c r="N31" i="30"/>
  <c r="J31" i="30"/>
  <c r="F31" i="30"/>
  <c r="N30" i="30"/>
  <c r="J30" i="30"/>
  <c r="F30" i="30"/>
  <c r="N29" i="30"/>
  <c r="J29" i="30"/>
  <c r="F29" i="30"/>
  <c r="N28" i="30"/>
  <c r="J28" i="30"/>
  <c r="F28" i="30"/>
  <c r="N27" i="30"/>
  <c r="J27" i="30"/>
  <c r="F27" i="30"/>
  <c r="M26" i="30"/>
  <c r="J26" i="30"/>
  <c r="E26" i="30"/>
  <c r="D26" i="30"/>
  <c r="N25" i="30"/>
  <c r="J25" i="30"/>
  <c r="F25" i="30"/>
  <c r="N24" i="30"/>
  <c r="J24" i="30"/>
  <c r="F24" i="30"/>
  <c r="N23" i="30"/>
  <c r="J23" i="30"/>
  <c r="F23" i="30"/>
  <c r="N22" i="30"/>
  <c r="J22" i="30"/>
  <c r="F22" i="30"/>
  <c r="N21" i="30"/>
  <c r="J21" i="30"/>
  <c r="F21" i="30"/>
  <c r="M20" i="30"/>
  <c r="N20" i="30"/>
  <c r="J20" i="30"/>
  <c r="E20" i="30"/>
  <c r="D20" i="30"/>
  <c r="N19" i="30"/>
  <c r="J19" i="30"/>
  <c r="F19" i="30"/>
  <c r="N18" i="30"/>
  <c r="J18" i="30"/>
  <c r="F18" i="30"/>
  <c r="N17" i="30"/>
  <c r="J17" i="30"/>
  <c r="F17" i="30"/>
  <c r="N16" i="30"/>
  <c r="J16" i="30"/>
  <c r="F16" i="30"/>
  <c r="N15" i="30"/>
  <c r="J15" i="30"/>
  <c r="F15" i="30"/>
  <c r="M14" i="30"/>
  <c r="J14" i="30"/>
  <c r="E14" i="30"/>
  <c r="D14" i="30"/>
  <c r="M13" i="30"/>
  <c r="E13" i="30"/>
  <c r="D13" i="30"/>
  <c r="M12" i="30"/>
  <c r="E12" i="30"/>
  <c r="D12" i="30"/>
  <c r="M11" i="30"/>
  <c r="E11" i="30"/>
  <c r="D11" i="30"/>
  <c r="M10" i="30"/>
  <c r="E10" i="30"/>
  <c r="D10" i="30"/>
  <c r="M9" i="30"/>
  <c r="E9" i="30"/>
  <c r="D9" i="30"/>
  <c r="I19" i="12"/>
  <c r="J19" i="12" s="1"/>
  <c r="H19" i="12"/>
  <c r="E19" i="12"/>
  <c r="F19" i="12" s="1"/>
  <c r="D19" i="12"/>
  <c r="I14" i="12"/>
  <c r="J14" i="12" s="1"/>
  <c r="H14" i="12"/>
  <c r="E14" i="12"/>
  <c r="F14" i="12" s="1"/>
  <c r="D14" i="12"/>
  <c r="I9" i="12"/>
  <c r="H9" i="12"/>
  <c r="H8" i="12" s="1"/>
  <c r="E9" i="12"/>
  <c r="F9" i="12" s="1"/>
  <c r="D9" i="12"/>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0" i="87"/>
  <c r="E32" i="87"/>
  <c r="E47" i="57"/>
  <c r="E38" i="57"/>
  <c r="E37" i="57"/>
  <c r="E24"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5" i="56"/>
  <c r="F25" i="56"/>
  <c r="J24" i="56"/>
  <c r="F24" i="56"/>
  <c r="J23" i="56"/>
  <c r="F23" i="56"/>
  <c r="J22" i="56"/>
  <c r="F22"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L27" i="90"/>
  <c r="M27" i="90" s="1"/>
  <c r="G27" i="90"/>
  <c r="H27" i="90" s="1"/>
  <c r="M9" i="90"/>
  <c r="H9" i="90"/>
  <c r="M8" i="90"/>
  <c r="H8" i="90"/>
  <c r="J9" i="12" l="1"/>
  <c r="F26" i="30"/>
  <c r="I8" i="12"/>
  <c r="J8" i="12" s="1"/>
  <c r="F33" i="59"/>
  <c r="F36" i="59"/>
  <c r="F40" i="59"/>
  <c r="J24" i="59"/>
  <c r="J27" i="59"/>
  <c r="J33" i="59"/>
  <c r="J40" i="59"/>
  <c r="E11" i="57"/>
  <c r="E15" i="57"/>
  <c r="E19" i="57"/>
  <c r="E23" i="57"/>
  <c r="E27" i="57"/>
  <c r="E43" i="57"/>
  <c r="E24" i="87"/>
  <c r="E10" i="57"/>
  <c r="E14" i="57"/>
  <c r="E18" i="57"/>
  <c r="E22" i="57"/>
  <c r="E26" i="57"/>
  <c r="E30" i="57"/>
  <c r="E36" i="57"/>
  <c r="E8" i="57"/>
  <c r="E12" i="57"/>
  <c r="E16" i="57"/>
  <c r="E20" i="57"/>
  <c r="E28" i="57"/>
  <c r="E34" i="57"/>
  <c r="E44" i="57"/>
  <c r="E48" i="57"/>
  <c r="E52" i="57"/>
  <c r="E17" i="87"/>
  <c r="E25" i="87"/>
  <c r="F66" i="4"/>
  <c r="N32" i="30"/>
  <c r="J12" i="30"/>
  <c r="J13" i="30"/>
  <c r="F20" i="30"/>
  <c r="D8" i="12"/>
  <c r="E8" i="12"/>
  <c r="J14" i="59"/>
  <c r="J16" i="59"/>
  <c r="J18" i="59"/>
  <c r="J32" i="59"/>
  <c r="F14" i="59"/>
  <c r="J26" i="59"/>
  <c r="J28" i="59"/>
  <c r="J31" i="59"/>
  <c r="F16" i="59"/>
  <c r="F18" i="59"/>
  <c r="J10" i="59"/>
  <c r="J15" i="59"/>
  <c r="F24" i="59"/>
  <c r="F27" i="59"/>
  <c r="J34" i="59"/>
  <c r="J20" i="59"/>
  <c r="J36" i="59"/>
  <c r="F11" i="59"/>
  <c r="F15" i="59"/>
  <c r="F34" i="59"/>
  <c r="F13" i="59"/>
  <c r="J22" i="59"/>
  <c r="J29" i="59"/>
  <c r="F21" i="59"/>
  <c r="F23" i="59"/>
  <c r="F30" i="59"/>
  <c r="F38" i="59"/>
  <c r="F10" i="59"/>
  <c r="F17" i="59"/>
  <c r="J11" i="59"/>
  <c r="J13" i="59"/>
  <c r="F19" i="59"/>
  <c r="J30" i="59"/>
  <c r="J38" i="59"/>
  <c r="J12" i="59"/>
  <c r="F22" i="59"/>
  <c r="F29" i="59"/>
  <c r="F31" i="59"/>
  <c r="F37" i="59"/>
  <c r="F39" i="59"/>
  <c r="E45" i="87"/>
  <c r="E49" i="87"/>
  <c r="E7" i="87"/>
  <c r="E8" i="87"/>
  <c r="E16" i="87"/>
  <c r="E20" i="87"/>
  <c r="E43" i="87"/>
  <c r="E51" i="87"/>
  <c r="E38" i="87"/>
  <c r="E42" i="57"/>
  <c r="E46" i="57"/>
  <c r="E50" i="57"/>
  <c r="E51" i="57"/>
  <c r="G28" i="90"/>
  <c r="L28" i="90"/>
  <c r="E34" i="87"/>
  <c r="E26" i="87"/>
  <c r="E11" i="87"/>
  <c r="E15" i="87"/>
  <c r="E50" i="87"/>
  <c r="E28" i="87"/>
  <c r="E9" i="87"/>
  <c r="E29" i="87"/>
  <c r="E22" i="87"/>
  <c r="E30" i="87"/>
  <c r="E35" i="87"/>
  <c r="E23" i="87"/>
  <c r="E46" i="87"/>
  <c r="E12" i="87"/>
  <c r="E42" i="87"/>
  <c r="J8" i="30"/>
  <c r="M8" i="30"/>
  <c r="N8" i="30" s="1"/>
  <c r="N26" i="30"/>
  <c r="N12" i="30"/>
  <c r="N14" i="30"/>
  <c r="F12" i="59"/>
  <c r="J21" i="59"/>
  <c r="J37"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41" i="87"/>
  <c r="E33" i="87"/>
  <c r="J16" i="55"/>
  <c r="F10" i="55"/>
  <c r="J11" i="30"/>
  <c r="J10" i="30"/>
  <c r="N13" i="30"/>
  <c r="N9" i="30"/>
  <c r="N11" i="30"/>
  <c r="N10" i="30"/>
  <c r="F32" i="30"/>
  <c r="J9" i="30"/>
  <c r="D8" i="30"/>
  <c r="F9" i="30"/>
  <c r="F12" i="30"/>
  <c r="E8" i="30"/>
  <c r="F13" i="30"/>
  <c r="F11" i="30"/>
  <c r="F10" i="30"/>
  <c r="F14" i="30"/>
  <c r="F32" i="55"/>
  <c r="J61" i="55"/>
  <c r="F48" i="55"/>
  <c r="J30" i="55"/>
  <c r="J65" i="55"/>
  <c r="F43" i="55"/>
  <c r="J35" i="55"/>
  <c r="F29" i="55"/>
  <c r="F33" i="55"/>
  <c r="F31" i="55"/>
  <c r="F19" i="55"/>
  <c r="F49" i="55"/>
  <c r="F51" i="55"/>
  <c r="F16" i="55"/>
  <c r="F70" i="55"/>
  <c r="F72" i="55"/>
  <c r="F68" i="55"/>
  <c r="F62" i="55"/>
  <c r="F64" i="55"/>
  <c r="F57" i="55"/>
  <c r="F59" i="55"/>
  <c r="F55" i="55"/>
  <c r="F44" i="55"/>
  <c r="F46" i="55"/>
  <c r="F42" i="55"/>
  <c r="F38" i="55"/>
  <c r="F23" i="55"/>
  <c r="F25" i="55"/>
  <c r="F24" i="55"/>
  <c r="J55" i="4"/>
  <c r="J51" i="4"/>
  <c r="J64" i="4"/>
  <c r="J36" i="4"/>
  <c r="J38" i="4"/>
  <c r="J29" i="4"/>
  <c r="F10" i="4"/>
  <c r="F12" i="4"/>
  <c r="J72" i="4"/>
  <c r="J68" i="4"/>
  <c r="J62" i="4"/>
  <c r="J58" i="4"/>
  <c r="J59" i="4"/>
  <c r="J46" i="4"/>
  <c r="J42" i="4"/>
  <c r="J32" i="4"/>
  <c r="J33" i="4"/>
  <c r="J27" i="4"/>
  <c r="J70" i="4"/>
  <c r="J66" i="4"/>
  <c r="J57" i="4"/>
  <c r="J56" i="4"/>
  <c r="J53" i="4"/>
  <c r="J49" i="4"/>
  <c r="J44" i="4"/>
  <c r="J40" i="4"/>
  <c r="J31" i="4"/>
  <c r="J25" i="4"/>
  <c r="J24" i="4"/>
  <c r="J23" i="4"/>
  <c r="F51" i="4"/>
  <c r="F53" i="4"/>
  <c r="F55" i="4"/>
  <c r="F49" i="4"/>
  <c r="F40" i="4"/>
  <c r="F38" i="4"/>
  <c r="F70" i="4"/>
  <c r="F72" i="4"/>
  <c r="F68" i="4"/>
  <c r="F62" i="4"/>
  <c r="F64" i="4"/>
  <c r="F58" i="4"/>
  <c r="F59" i="4"/>
  <c r="F57" i="4"/>
  <c r="F44" i="4"/>
  <c r="F46" i="4"/>
  <c r="F42" i="4"/>
  <c r="F33" i="4"/>
  <c r="F32" i="4"/>
  <c r="F31" i="4"/>
  <c r="F29" i="4"/>
  <c r="F24" i="4"/>
  <c r="F25" i="4"/>
  <c r="F23" i="4"/>
  <c r="F27" i="4"/>
  <c r="J9" i="59" l="1"/>
  <c r="F19" i="4"/>
  <c r="F20" i="4"/>
  <c r="F11" i="4"/>
  <c r="F8" i="12"/>
  <c r="J19" i="59"/>
  <c r="E53" i="87"/>
  <c r="F18" i="55"/>
  <c r="F20" i="55"/>
  <c r="M28" i="90"/>
  <c r="L29" i="90"/>
  <c r="H28" i="90"/>
  <c r="G29" i="90"/>
  <c r="F25" i="59"/>
  <c r="J25" i="59"/>
  <c r="F9" i="59"/>
  <c r="F35" i="59"/>
  <c r="J35" i="59"/>
  <c r="J22" i="55"/>
  <c r="F18" i="4"/>
  <c r="J14" i="55"/>
  <c r="F14" i="55"/>
  <c r="F26" i="55"/>
  <c r="F56" i="55"/>
  <c r="J43" i="55"/>
  <c r="F11" i="55"/>
  <c r="F12" i="55"/>
  <c r="J56" i="55"/>
  <c r="F39" i="55"/>
  <c r="J48" i="55"/>
  <c r="E31" i="87"/>
  <c r="E39" i="87"/>
  <c r="E39" i="57"/>
  <c r="E31" i="57"/>
  <c r="E53" i="57"/>
  <c r="J26" i="55"/>
  <c r="J18" i="55"/>
  <c r="J39" i="55"/>
  <c r="J69" i="55"/>
  <c r="F69" i="55"/>
  <c r="J12" i="55"/>
  <c r="J52" i="55"/>
  <c r="J10" i="55"/>
  <c r="J52" i="4"/>
  <c r="E55" i="50"/>
  <c r="F8" i="30"/>
  <c r="F69" i="4"/>
  <c r="F43" i="4"/>
  <c r="F26" i="4"/>
  <c r="F56" i="4"/>
  <c r="F16" i="4"/>
  <c r="F14" i="4"/>
  <c r="F39" i="4"/>
  <c r="F48" i="4"/>
  <c r="F65" i="4"/>
  <c r="F22" i="55"/>
  <c r="J9" i="55"/>
  <c r="F52" i="55"/>
  <c r="F61" i="55"/>
  <c r="F35" i="55"/>
  <c r="F17" i="55"/>
  <c r="F30" i="55"/>
  <c r="F65" i="55"/>
  <c r="J65" i="4"/>
  <c r="J14" i="4"/>
  <c r="J16" i="4"/>
  <c r="J11" i="4"/>
  <c r="J19" i="4"/>
  <c r="J20" i="4"/>
  <c r="J39" i="4"/>
  <c r="J10" i="4"/>
  <c r="J12" i="4"/>
  <c r="J18" i="4"/>
  <c r="J26" i="4"/>
  <c r="J61" i="4"/>
  <c r="J48" i="4"/>
  <c r="J35" i="4"/>
  <c r="J30" i="4"/>
  <c r="F61" i="4"/>
  <c r="F52" i="4"/>
  <c r="F30" i="4"/>
  <c r="J69" i="4"/>
  <c r="J43" i="4"/>
  <c r="J22" i="4"/>
  <c r="F35" i="4"/>
  <c r="F22" i="4"/>
  <c r="J17" i="55" l="1"/>
  <c r="H29" i="90"/>
  <c r="G30" i="90"/>
  <c r="M29" i="90"/>
  <c r="L30" i="90"/>
  <c r="F8" i="59"/>
  <c r="J8" i="59"/>
  <c r="E55" i="87"/>
  <c r="E55" i="57"/>
  <c r="J47" i="55"/>
  <c r="F47" i="55"/>
  <c r="J13" i="55"/>
  <c r="F9" i="55"/>
  <c r="J60" i="55"/>
  <c r="F60" i="55"/>
  <c r="J34" i="55"/>
  <c r="F13" i="55"/>
  <c r="J21" i="55"/>
  <c r="F34" i="55"/>
  <c r="J60" i="4"/>
  <c r="J47" i="4"/>
  <c r="F17" i="4"/>
  <c r="F34" i="4"/>
  <c r="F47" i="4"/>
  <c r="J34" i="4"/>
  <c r="F13" i="4"/>
  <c r="F60" i="4"/>
  <c r="F9" i="4"/>
  <c r="J13" i="4"/>
  <c r="F21" i="55"/>
  <c r="F8" i="55"/>
  <c r="J17" i="4"/>
  <c r="J9" i="4"/>
  <c r="J21" i="4"/>
  <c r="F21" i="4"/>
  <c r="L31" i="90" l="1"/>
  <c r="M31" i="90" s="1"/>
  <c r="M30" i="90"/>
  <c r="G31" i="90"/>
  <c r="H31" i="90" s="1"/>
  <c r="H30" i="90"/>
  <c r="J8" i="55"/>
  <c r="F8" i="4"/>
  <c r="J8" i="4"/>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<sst xmlns="http://schemas.openxmlformats.org/spreadsheetml/2006/main" count="685" uniqueCount="211">
  <si>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</si>
  <si>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</si>
  <si>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</si>
  <si>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</si>
  <si>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</si>
  <si>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</si>
  <si>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</si>
  <si>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</si>
  <si>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</si>
  <si>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</si>
  <si>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</si>
  <si>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</si>
  <si>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</si>
  <si>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</si>
  <si>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</si>
  <si>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</si>
  <si>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</si>
  <si>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</si>
  <si>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</si>
  <si>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</si>
  <si>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</si>
  <si>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</si>
  <si>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</si>
  <si>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</si>
  <si>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</si>
  <si>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</si>
  <si>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</si>
  <si>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</si>
  <si>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</si>
  <si>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</si>
  <si>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</si>
  <si>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</si>
  <si>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</si>
  <si>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</si>
  <si>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</si>
  <si>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</si>
  <si>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</si>
  <si>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</si>
  <si>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</si>
  <si>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</si>
  <si>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</si>
  <si>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</si>
  <si>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</si>
  <si>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</si>
  <si>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</si>
  <si>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</si>
  <si>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</si>
  <si>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</si>
  <si>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</si>
  <si>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</si>
  <si>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</si>
  <si>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</si>
  <si>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</si>
  <si>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</si>
  <si>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</si>
  <si>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</si>
  <si>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</si>
  <si>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</si>
  <si>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</si>
  <si>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</si>
  <si>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</si>
  <si>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</si>
  <si>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</si>
  <si>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</si>
  <si>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</si>
  <si>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</si>
  <si>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</si>
  <si>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</si>
  <si>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</si>
  <si>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</si>
  <si>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</si>
  <si>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</si>
  <si>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</si>
  <si>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</si>
  <si>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</si>
  <si>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</si>
  <si>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</si>
  <si>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</si>
  <si>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</si>
  <si>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</si>
  <si>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</si>
  <si>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</si>
  <si>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</si>
  <si>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</si>
  <si>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</si>
  <si>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</si>
  <si>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</si>
  <si>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</si>
  <si>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</si>
  <si>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</si>
  <si>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</si>
  <si>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</si>
  <si>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</si>
  <si>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</si>
  <si>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</si>
  <si>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</si>
  <si>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</si>
  <si>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</si>
  <si>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</si>
  <si>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</si>
  <si>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</si>
  <si>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</si>
  <si>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</si>
  <si>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</si>
  <si>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</si>
  <si>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</si>
  <si>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</si>
  <si>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</si>
  <si>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</si>
  <si>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</si>
  <si>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</si>
  <si>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</si>
  <si>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</si>
  <si>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</si>
  <si>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</si>
  <si>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</si>
  <si>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</si>
  <si>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</si>
  <si>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</si>
  <si>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</si>
  <si>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</si>
  <si>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</si>
  <si>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</si>
  <si>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</si>
  <si>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</si>
  <si>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</si>
  <si>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</si>
  <si>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</si>
  <si>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</si>
  <si>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</si>
  <si>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</si>
  <si>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</si>
  <si>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</si>
  <si>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</si>
  <si>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</si>
  <si>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</si>
  <si>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</si>
  <si>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</si>
  <si>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</si>
  <si>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</si>
  <si>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</si>
  <si>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</si>
  <si>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</si>
  <si>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</si>
  <si>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</si>
  <si>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</si>
  <si>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</si>
  <si>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</si>
  <si>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</si>
  <si>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</si>
  <si>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</si>
  <si>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</si>
  <si>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</si>
  <si>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</si>
  <si>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</si>
  <si>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</si>
  <si>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</si>
  <si>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</si>
  <si>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</si>
  <si>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</si>
  <si>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</si>
  <si>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</si>
  <si>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</si>
  <si>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</si>
  <si>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</si>
  <si>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</si>
  <si>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</si>
  <si>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</si>
  <si>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</si>
  <si>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</si>
  <si>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</si>
  <si>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</si>
  <si>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</si>
  <si>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</si>
  <si>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</si>
  <si>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</si>
  <si>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</si>
  <si>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</si>
  <si>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</si>
  <si>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</si>
  <si>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</si>
  <si>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</si>
  <si>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</si>
  <si>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</si>
  <si>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</si>
  <si>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</si>
  <si>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</si>
  <si>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</si>
  <si>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</si>
  <si>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</si>
  <si>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</si>
  <si>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</si>
  <si>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</si>
  <si>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</si>
  <si>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</si>
  <si>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</si>
  <si>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</si>
  <si>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</si>
  <si>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</si>
  <si>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</si>
  <si>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</si>
  <si>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</si>
  <si>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</si>
  <si>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</si>
  <si>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</si>
  <si>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Highlights - June 2022</t>
  </si>
  <si>
    <t>Monthly Provisional UK Sea Fisheries Statistics June 2022</t>
  </si>
  <si>
    <t>This workbook was updated 29th June 2022</t>
  </si>
  <si>
    <t>Highlights - June 2022 (compared to same month in 2021)</t>
  </si>
  <si>
    <t>Highlights - June</t>
  </si>
  <si>
    <t xml:space="preserve">*Note this data provides the underlying data that was used to produce the trends graphs on the previous tabs. This can be used to identify specific months that saw the most change from 2021 to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</si>
</sst>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8" fillId="0" borderId="0" applyNumberFormat="0" applyBorder="0" applyProtection="0"/>
    <xf numFmtId="0" fontId="39" fillId="0" borderId="0" applyNumberFormat="0" applyBorder="0" applyProtection="0"/>
    <xf numFmtId="43" fontId="26" fillId="0" borderId="0" applyFont="0" applyFill="0" applyBorder="0" applyAlignment="0" applyProtection="0"/>
  </cellStyleXfs>
  <cellXfs count="288">
    <xf numFmtId="0" fontId="0" fillId="0" borderId="0" xfId="0"/>
    <xf numFmtId="0" fontId="14" fillId="0" borderId="0" xfId="0" applyFont="1"/>
    <xf numFmtId="0" fontId="15" fillId="0" borderId="0" xfId="0" applyFont="1"/>
    <xf numFmtId="0" fontId="16"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9" fontId="23" fillId="0" borderId="0" xfId="0" applyNumberFormat="1" applyFont="1"/>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7" fillId="0" borderId="0" xfId="1" applyFont="1" applyAlignment="1"/>
    <xf numFmtId="0" fontId="37" fillId="0" borderId="0" xfId="1" applyFont="1" applyFill="1" applyAlignment="1"/>
    <xf numFmtId="0" fontId="14" fillId="0" borderId="7" xfId="0" applyFont="1" applyBorder="1"/>
    <xf numFmtId="171" fontId="20" fillId="0" borderId="0" xfId="1" applyNumberFormat="1" applyFont="1" applyFill="1" applyBorder="1" applyAlignment="1"/>
    <xf numFmtId="0" fontId="0" fillId="0" borderId="3" xfId="0" applyBorder="1"/>
    <xf numFmtId="0" fontId="40"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5" fillId="0" borderId="0" xfId="0" applyFont="1" applyAlignment="1">
      <alignment horizontal="left" wrapText="1"/>
    </xf>
    <xf numFmtId="0" fontId="40" fillId="0" borderId="0" xfId="1" applyFont="1"/>
    <xf numFmtId="0" fontId="40" fillId="0" borderId="0" xfId="1" applyFont="1" applyAlignment="1">
      <alignment horizontal="right"/>
    </xf>
    <xf numFmtId="3" fontId="37" fillId="0" borderId="0" xfId="1" applyNumberFormat="1" applyFont="1" applyAlignment="1" applyProtection="1">
      <alignment horizontal="left"/>
    </xf>
    <xf numFmtId="3" fontId="40" fillId="0" borderId="0" xfId="1" applyNumberFormat="1" applyFont="1" applyAlignment="1" applyProtection="1">
      <alignment horizontal="left" indent="1"/>
    </xf>
    <xf numFmtId="0" fontId="14" fillId="0" borderId="0" xfId="0" applyFont="1" applyAlignment="1">
      <alignment horizontal="left" indent="1"/>
    </xf>
    <xf numFmtId="3" fontId="40" fillId="0" borderId="0" xfId="1" applyNumberFormat="1" applyFont="1" applyAlignment="1" applyProtection="1">
      <alignment horizontal="left"/>
    </xf>
    <xf numFmtId="0" fontId="14" fillId="0" borderId="0" xfId="0" applyNumberFormat="1" applyFont="1" applyBorder="1" applyAlignment="1">
      <alignment horizontal="right"/>
    </xf>
    <xf numFmtId="0" fontId="37" fillId="0" borderId="0" xfId="1" applyFont="1"/>
    <xf numFmtId="0" fontId="40" fillId="0" borderId="0" xfId="1" applyFont="1" applyBorder="1"/>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0" xfId="6" applyFont="1" applyAlignment="1">
      <alignment horizontal="right"/>
    </xf>
    <xf numFmtId="0" fontId="40" fillId="0" borderId="0" xfId="1" applyFont="1" applyBorder="1" applyAlignment="1">
      <alignment horizontal="left"/>
    </xf>
    <xf numFmtId="0" fontId="40" fillId="0" borderId="4" xfId="1" applyFont="1" applyBorder="1" applyAlignment="1">
      <alignment horizontal="left"/>
    </xf>
    <xf numFmtId="3" fontId="29" fillId="0" borderId="0" xfId="1" applyNumberFormat="1" applyFont="1" applyAlignment="1" applyProtection="1">
      <alignment horizontal="left"/>
    </xf>
    <xf numFmtId="3" fontId="40"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applyFill="1" applyBorder="1"/>
    <xf numFmtId="170" fontId="40" fillId="0" borderId="0" xfId="1" applyNumberFormat="1" applyFont="1" applyFill="1" applyBorder="1" applyAlignment="1">
      <alignment horizontal="center"/>
    </xf>
    <xf numFmtId="3" fontId="40" fillId="0" borderId="0" xfId="1" applyNumberFormat="1" applyFont="1" applyFill="1" applyAlignment="1">
      <alignment horizontal="left"/>
    </xf>
    <xf numFmtId="3" fontId="40" fillId="0" borderId="0" xfId="1" applyNumberFormat="1" applyFont="1" applyFill="1" applyAlignment="1">
      <alignment horizontal="right"/>
    </xf>
    <xf numFmtId="164" fontId="40" fillId="0" borderId="0" xfId="1" applyNumberFormat="1" applyFont="1" applyFill="1" applyAlignment="1">
      <alignment horizontal="right"/>
    </xf>
    <xf numFmtId="3" fontId="40" fillId="0" borderId="2" xfId="1" applyNumberFormat="1" applyFont="1" applyFill="1" applyBorder="1"/>
    <xf numFmtId="164" fontId="40" fillId="0" borderId="2" xfId="1" applyNumberFormat="1" applyFont="1" applyFill="1" applyBorder="1" applyAlignment="1">
      <alignment horizontal="right"/>
    </xf>
    <xf numFmtId="0" fontId="40" fillId="0" borderId="0" xfId="1" applyFont="1" applyFill="1"/>
    <xf numFmtId="3" fontId="40" fillId="0" borderId="0" xfId="1" applyNumberFormat="1" applyFont="1" applyFill="1" applyAlignment="1" applyProtection="1">
      <alignment horizontal="left"/>
    </xf>
    <xf numFmtId="0" fontId="37" fillId="0" borderId="0" xfId="1" applyFont="1" applyFill="1"/>
    <xf numFmtId="164" fontId="37" fillId="0" borderId="0" xfId="1" applyNumberFormat="1" applyFont="1" applyFill="1" applyAlignment="1">
      <alignment horizontal="right"/>
    </xf>
    <xf numFmtId="3" fontId="37" fillId="0" borderId="0" xfId="1" applyNumberFormat="1" applyFont="1" applyFill="1"/>
    <xf numFmtId="0" fontId="40" fillId="0" borderId="6" xfId="1" applyFont="1" applyFill="1" applyBorder="1"/>
    <xf numFmtId="3" fontId="40" fillId="0" borderId="4" xfId="1" applyNumberFormat="1" applyFont="1" applyFill="1" applyBorder="1" applyAlignment="1">
      <alignment horizontal="right"/>
    </xf>
    <xf numFmtId="164" fontId="40" fillId="0" borderId="4" xfId="1" applyNumberFormat="1" applyFont="1" applyFill="1" applyBorder="1" applyAlignment="1">
      <alignment horizontal="right"/>
    </xf>
    <xf numFmtId="3" fontId="40" fillId="0" borderId="0" xfId="1" applyNumberFormat="1" applyFont="1" applyFill="1" applyBorder="1" applyAlignment="1">
      <alignment horizontal="left"/>
    </xf>
    <xf numFmtId="0" fontId="14" fillId="0" borderId="8" xfId="0" applyFont="1" applyBorder="1"/>
    <xf numFmtId="3" fontId="40" fillId="0" borderId="1" xfId="4" applyNumberFormat="1" applyFont="1" applyFill="1" applyBorder="1" applyAlignment="1" applyProtection="1">
      <alignment horizontal="left"/>
    </xf>
    <xf numFmtId="3" fontId="40" fillId="0" borderId="0" xfId="4" applyNumberFormat="1" applyFont="1" applyFill="1" applyAlignment="1" applyProtection="1">
      <alignment horizontal="left"/>
    </xf>
    <xf numFmtId="170" fontId="40" fillId="0" borderId="0" xfId="4" applyNumberFormat="1" applyFont="1" applyFill="1" applyAlignment="1" applyProtection="1">
      <alignment horizontal="right" wrapText="1"/>
    </xf>
    <xf numFmtId="170" fontId="40" fillId="0" borderId="0" xfId="4" applyNumberFormat="1" applyFont="1" applyFill="1" applyBorder="1" applyAlignment="1" applyProtection="1">
      <alignment horizontal="right" wrapText="1"/>
    </xf>
    <xf numFmtId="3" fontId="40" fillId="0" borderId="2" xfId="4" applyNumberFormat="1" applyFont="1" applyFill="1" applyBorder="1" applyAlignment="1" applyProtection="1"/>
    <xf numFmtId="3" fontId="40" fillId="0" borderId="2" xfId="4" applyNumberFormat="1" applyFont="1" applyFill="1" applyBorder="1" applyAlignment="1" applyProtection="1">
      <alignment horizontal="right"/>
    </xf>
    <xf numFmtId="3" fontId="40" fillId="0" borderId="0" xfId="4" applyNumberFormat="1" applyFont="1" applyFill="1" applyAlignment="1" applyProtection="1"/>
    <xf numFmtId="3" fontId="40" fillId="0" borderId="0" xfId="4" applyNumberFormat="1" applyFont="1" applyFill="1" applyAlignment="1" applyProtection="1">
      <alignment horizontal="right"/>
    </xf>
    <xf numFmtId="0" fontId="37" fillId="0" borderId="0" xfId="4" applyFont="1" applyFill="1" applyAlignment="1" applyProtection="1">
      <alignment horizontal="left"/>
    </xf>
    <xf numFmtId="0" fontId="40" fillId="0" borderId="0" xfId="4" applyFont="1" applyFill="1" applyAlignment="1" applyProtection="1"/>
    <xf numFmtId="0" fontId="37" fillId="0" borderId="0" xfId="4" applyFont="1" applyFill="1" applyAlignment="1" applyProtection="1"/>
    <xf numFmtId="0" fontId="40" fillId="0" borderId="6" xfId="4" applyFont="1" applyFill="1" applyBorder="1" applyAlignment="1" applyProtection="1"/>
    <xf numFmtId="164" fontId="40" fillId="0" borderId="6" xfId="4" applyNumberFormat="1" applyFont="1" applyFill="1" applyBorder="1" applyAlignment="1" applyProtection="1"/>
    <xf numFmtId="0" fontId="0" fillId="0" borderId="0" xfId="0" applyNumberFormat="1" applyFill="1" applyBorder="1"/>
    <xf numFmtId="0" fontId="14" fillId="0" borderId="0" xfId="0" applyFont="1" applyBorder="1" applyAlignment="1">
      <alignment horizontal="right"/>
    </xf>
    <xf numFmtId="3" fontId="40" fillId="0" borderId="0" xfId="1" applyNumberFormat="1" applyFont="1" applyBorder="1" applyAlignment="1">
      <alignment horizontal="right"/>
    </xf>
    <xf numFmtId="0" fontId="14" fillId="0" borderId="0" xfId="0" applyFont="1" applyFill="1" applyBorder="1" applyAlignment="1">
      <alignment horizontal="right"/>
    </xf>
    <xf numFmtId="0" fontId="42" fillId="0" borderId="0" xfId="0" applyFont="1" applyFill="1" applyBorder="1"/>
    <xf numFmtId="0" fontId="42" fillId="0" borderId="0" xfId="0" applyFont="1" applyFill="1" applyBorder="1" applyAlignment="1">
      <alignment horizontal="left"/>
    </xf>
    <xf numFmtId="0" fontId="42" fillId="0" borderId="0" xfId="0" applyNumberFormat="1" applyFont="1" applyFill="1" applyBorder="1"/>
    <xf numFmtId="0" fontId="42" fillId="0" borderId="0" xfId="0" applyFont="1" applyFill="1" applyBorder="1" applyAlignment="1">
      <alignment horizontal="left" indent="1"/>
    </xf>
    <xf numFmtId="0" fontId="43" fillId="0" borderId="0" xfId="0" applyFont="1" applyFill="1" applyBorder="1" applyAlignment="1">
      <alignment horizontal="left" indent="2"/>
    </xf>
    <xf numFmtId="0" fontId="43" fillId="0" borderId="0" xfId="0" applyNumberFormat="1" applyFont="1" applyFill="1" applyBorder="1"/>
    <xf numFmtId="168" fontId="29" fillId="0" borderId="0" xfId="8" applyNumberFormat="1" applyFont="1" applyBorder="1" applyAlignment="1">
      <alignment horizontal="right"/>
    </xf>
    <xf numFmtId="0" fontId="40" fillId="0" borderId="0" xfId="1" applyFont="1" applyBorder="1" applyAlignment="1">
      <alignment horizontal="right"/>
    </xf>
    <xf numFmtId="0" fontId="40" fillId="0" borderId="0" xfId="1" applyFont="1" applyFill="1" applyBorder="1" applyAlignment="1">
      <alignment horizontal="right"/>
    </xf>
    <xf numFmtId="0" fontId="27" fillId="0" borderId="0" xfId="0" applyNumberFormat="1" applyFont="1" applyFill="1" applyBorder="1"/>
    <xf numFmtId="0" fontId="27" fillId="0" borderId="0" xfId="0" applyFont="1" applyFill="1" applyBorder="1"/>
    <xf numFmtId="174" fontId="40" fillId="0" borderId="0" xfId="1" applyNumberFormat="1" applyFont="1" applyBorder="1" applyAlignment="1">
      <alignment horizontal="right"/>
    </xf>
    <xf numFmtId="174" fontId="40" fillId="0" borderId="0" xfId="1" applyNumberFormat="1" applyFont="1" applyFill="1" applyBorder="1" applyAlignment="1">
      <alignment horizontal="right"/>
    </xf>
    <xf numFmtId="174" fontId="29" fillId="0" borderId="0" xfId="8" applyNumberFormat="1" applyFont="1" applyBorder="1" applyAlignment="1">
      <alignment horizontal="right"/>
    </xf>
    <xf numFmtId="174" fontId="16" fillId="0" borderId="0" xfId="0" applyNumberFormat="1" applyFont="1" applyBorder="1" applyAlignment="1">
      <alignment horizontal="right"/>
    </xf>
    <xf numFmtId="174" fontId="14" fillId="0" borderId="0" xfId="0" applyNumberFormat="1" applyFont="1" applyBorder="1" applyAlignment="1">
      <alignment horizontal="right"/>
    </xf>
    <xf numFmtId="174" fontId="14" fillId="0" borderId="0" xfId="0" applyNumberFormat="1" applyFont="1" applyFill="1" applyBorder="1" applyAlignment="1">
      <alignment horizontal="right"/>
    </xf>
    <xf numFmtId="0" fontId="16" fillId="0" borderId="0" xfId="0" applyFont="1" applyBorder="1" applyAlignment="1">
      <alignment horizontal="right"/>
    </xf>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13" fillId="0" borderId="0" xfId="0" applyFont="1" applyBorder="1"/>
    <xf numFmtId="3" fontId="40"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6" fontId="37" fillId="0" borderId="0" xfId="2" applyNumberFormat="1" applyFont="1" applyFill="1" applyBorder="1" applyAlignment="1">
      <alignment horizontal="right"/>
    </xf>
    <xf numFmtId="0" fontId="40"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0" fillId="0" borderId="5" xfId="1" applyNumberFormat="1" applyFont="1" applyFill="1" applyBorder="1" applyAlignment="1">
      <alignment horizontal="right"/>
    </xf>
    <xf numFmtId="173" fontId="23" fillId="0" borderId="0" xfId="0" applyNumberFormat="1" applyFont="1"/>
    <xf numFmtId="172" fontId="14" fillId="0" borderId="0" xfId="0" applyNumberFormat="1" applyFont="1" applyBorder="1" applyAlignment="1"/>
    <xf numFmtId="0" fontId="35" fillId="0" borderId="0" xfId="0" applyFont="1" applyAlignment="1">
      <alignment horizontal="left" wrapText="1"/>
    </xf>
    <xf numFmtId="0" fontId="35" fillId="0" borderId="0" xfId="0" applyFont="1" applyAlignment="1">
      <alignment horizontal="left"/>
    </xf>
    <xf numFmtId="0" fontId="23" fillId="0" borderId="0" xfId="0" pivotButton="1" applyFont="1"/>
    <xf numFmtId="172" fontId="40" fillId="0" borderId="0" xfId="1" applyNumberFormat="1" applyFont="1" applyFill="1" applyAlignment="1">
      <alignment horizontal="right"/>
    </xf>
    <xf numFmtId="0" fontId="40" fillId="0" borderId="3" xfId="1" applyFont="1" applyBorder="1"/>
    <xf numFmtId="174" fontId="14" fillId="2" borderId="0" xfId="0" applyNumberFormat="1" applyFont="1" applyFill="1" applyBorder="1"/>
    <xf numFmtId="166" fontId="0" fillId="0" borderId="0" xfId="0" applyNumberFormat="1"/>
    <xf numFmtId="0" fontId="0" fillId="2" borderId="0" xfId="0" applyFont="1" applyFill="1"/>
    <xf numFmtId="9" fontId="40" fillId="0" borderId="0" xfId="6" applyNumberFormat="1" applyFont="1" applyBorder="1" applyAlignment="1">
      <alignment horizontal="right"/>
    </xf>
    <xf numFmtId="9" fontId="37" fillId="0" borderId="0" xfId="6" applyNumberFormat="1" applyFont="1" applyBorder="1" applyAlignment="1">
      <alignment horizontal="right"/>
    </xf>
    <xf numFmtId="166" fontId="14" fillId="0" borderId="0" xfId="0" applyNumberFormat="1" applyFont="1" applyBorder="1" applyAlignment="1">
      <alignment horizontal="right"/>
    </xf>
    <xf numFmtId="166" fontId="14" fillId="0" borderId="0" xfId="0" applyNumberFormat="1" applyFont="1" applyFill="1" applyBorder="1" applyAlignment="1">
      <alignment horizontal="right"/>
    </xf>
    <xf numFmtId="166" fontId="16" fillId="0" borderId="0" xfId="0" applyNumberFormat="1" applyFont="1" applyBorder="1" applyAlignment="1">
      <alignment horizontal="right"/>
    </xf>
    <xf numFmtId="0" fontId="40"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Fill="1" applyBorder="1" applyAlignment="1">
      <alignment horizontal="right"/>
    </xf>
    <xf numFmtId="9" fontId="37" fillId="0" borderId="0" xfId="6" applyNumberFormat="1" applyFont="1" applyAlignment="1">
      <alignment horizontal="right"/>
    </xf>
    <xf numFmtId="9" fontId="40" fillId="0" borderId="0" xfId="6" applyNumberFormat="1" applyFont="1" applyAlignment="1">
      <alignment horizontal="right"/>
    </xf>
    <xf numFmtId="1" fontId="14" fillId="0" borderId="0" xfId="0" applyNumberFormat="1" applyFont="1" applyBorder="1" applyAlignment="1">
      <alignment horizontal="right"/>
    </xf>
    <xf numFmtId="1" fontId="16" fillId="0" borderId="0" xfId="0" applyNumberFormat="1" applyFont="1" applyBorder="1" applyAlignment="1">
      <alignment horizontal="right"/>
    </xf>
    <xf numFmtId="1" fontId="40" fillId="0" borderId="0" xfId="1" applyNumberFormat="1" applyFont="1" applyFill="1" applyAlignment="1">
      <alignment horizontal="right"/>
    </xf>
    <xf numFmtId="1" fontId="37" fillId="0" borderId="0" xfId="1" applyNumberFormat="1" applyFont="1" applyFill="1" applyAlignment="1">
      <alignment horizontal="right"/>
    </xf>
    <xf numFmtId="166" fontId="37" fillId="0" borderId="0" xfId="1" applyNumberFormat="1" applyFont="1" applyAlignment="1">
      <alignment horizontal="right"/>
    </xf>
    <xf numFmtId="166" fontId="16" fillId="0" borderId="0" xfId="0" applyNumberFormat="1" applyFont="1" applyAlignment="1">
      <alignment horizontal="right"/>
    </xf>
    <xf numFmtId="166" fontId="40" fillId="0" borderId="0" xfId="1" applyNumberFormat="1" applyFont="1" applyAlignment="1">
      <alignment horizontal="right"/>
    </xf>
    <xf numFmtId="166" fontId="14" fillId="0" borderId="0" xfId="0" applyNumberFormat="1" applyFont="1" applyAlignment="1">
      <alignment horizontal="right"/>
    </xf>
    <xf numFmtId="166" fontId="40" fillId="0" borderId="0" xfId="1" applyNumberFormat="1" applyFont="1" applyAlignment="1" applyProtection="1">
      <alignment horizontal="right"/>
    </xf>
    <xf numFmtId="9" fontId="37" fillId="0" borderId="0" xfId="6" applyFont="1" applyAlignment="1">
      <alignment horizontal="right"/>
    </xf>
    <xf numFmtId="9" fontId="16" fillId="0" borderId="0" xfId="0" applyNumberFormat="1" applyFont="1" applyBorder="1" applyAlignment="1">
      <alignment horizontal="right"/>
    </xf>
    <xf numFmtId="9" fontId="14" fillId="0" borderId="0" xfId="0" applyNumberFormat="1" applyFont="1" applyBorder="1" applyAlignment="1">
      <alignment horizontal="right"/>
    </xf>
    <xf numFmtId="9" fontId="29" fillId="0" borderId="0" xfId="0" applyNumberFormat="1" applyFont="1" applyBorder="1" applyAlignment="1">
      <alignment horizontal="right"/>
    </xf>
    <xf numFmtId="3" fontId="16" fillId="0" borderId="0" xfId="0" applyNumberFormat="1" applyFont="1" applyFill="1" applyBorder="1"/>
    <xf numFmtId="3" fontId="40"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0"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0" fillId="0" borderId="0" xfId="4" applyNumberFormat="1" applyFont="1" applyFill="1" applyAlignment="1" applyProtection="1">
      <alignment horizontal="right"/>
    </xf>
    <xf numFmtId="166" fontId="40" fillId="0" borderId="0" xfId="1" applyNumberFormat="1" applyFont="1"/>
    <xf numFmtId="166" fontId="40" fillId="0" borderId="0" xfId="4" applyNumberFormat="1" applyFont="1" applyFill="1" applyAlignment="1" applyProtection="1"/>
    <xf numFmtId="166" fontId="40" fillId="0" borderId="0" xfId="2" applyNumberFormat="1" applyFont="1"/>
    <xf numFmtId="166" fontId="37" fillId="0" borderId="0" xfId="4" applyNumberFormat="1" applyFont="1" applyFill="1" applyAlignment="1" applyProtection="1">
      <alignment horizontal="right"/>
    </xf>
    <xf numFmtId="0" fontId="0" fillId="0" borderId="0" xfId="0" applyFont="1"/>
    <xf numFmtId="0" fontId="43"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9" fontId="31" fillId="0" borderId="0" xfId="6" applyNumberFormat="1" applyFont="1" applyAlignment="1">
      <alignment horizontal="right"/>
    </xf>
    <xf numFmtId="9" fontId="29" fillId="0" borderId="0" xfId="6" applyNumberFormat="1" applyFont="1" applyAlignment="1">
      <alignment horizontal="right"/>
    </xf>
    <xf numFmtId="175" fontId="37" fillId="0" borderId="0" xfId="11" applyNumberFormat="1" applyFont="1" applyFill="1" applyBorder="1" applyAlignment="1">
      <alignment horizontal="right"/>
    </xf>
    <xf numFmtId="175" fontId="40" fillId="0" borderId="0" xfId="11" applyNumberFormat="1" applyFont="1" applyFill="1" applyBorder="1" applyAlignment="1">
      <alignment horizontal="right"/>
    </xf>
    <xf numFmtId="175" fontId="40" fillId="0" borderId="4" xfId="11" applyNumberFormat="1" applyFont="1" applyFill="1" applyBorder="1" applyAlignment="1">
      <alignment horizontal="right"/>
    </xf>
    <xf numFmtId="175" fontId="40" fillId="0" borderId="0" xfId="11" applyNumberFormat="1" applyFont="1" applyFill="1" applyAlignment="1">
      <alignment horizontal="right"/>
    </xf>
    <xf numFmtId="175" fontId="37"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9" fontId="16" fillId="0" borderId="0" xfId="6" applyNumberFormat="1" applyFont="1"/>
    <xf numFmtId="0" fontId="45" fillId="0" borderId="0" xfId="0" applyFont="1"/>
    <xf numFmtId="0" fontId="46" fillId="0" borderId="0" xfId="7" applyFont="1"/>
    <xf numFmtId="0" fontId="46" fillId="0" borderId="0" xfId="0" applyFont="1"/>
    <xf numFmtId="0" fontId="46" fillId="0" borderId="0" xfId="7" applyFont="1" applyFill="1"/>
    <xf numFmtId="3" fontId="11" fillId="0" borderId="0" xfId="0" applyNumberFormat="1" applyFont="1" applyBorder="1" applyAlignment="1">
      <alignment horizontal="right"/>
    </xf>
    <xf numFmtId="0" fontId="11" fillId="0" borderId="0" xfId="0" applyFont="1"/>
    <xf numFmtId="166" fontId="37" fillId="0" borderId="0" xfId="1" applyNumberFormat="1" applyFont="1" applyFill="1" applyBorder="1" applyAlignment="1">
      <alignment horizontal="right"/>
    </xf>
    <xf numFmtId="9" fontId="37" fillId="0" borderId="0" xfId="6" applyNumberFormat="1" applyFont="1" applyFill="1" applyBorder="1" applyAlignment="1">
      <alignment horizontal="right"/>
    </xf>
    <xf numFmtId="3" fontId="10" fillId="0" borderId="0" xfId="0" applyNumberFormat="1" applyFont="1" applyFill="1" applyBorder="1" applyAlignment="1">
      <alignment horizontal="right"/>
    </xf>
    <xf numFmtId="166" fontId="12" fillId="0" borderId="0" xfId="0" applyNumberFormat="1" applyFont="1" applyAlignment="1">
      <alignment horizontal="right"/>
    </xf>
    <xf numFmtId="0" fontId="0" fillId="0" borderId="0" xfId="0" applyFill="1"/>
    <xf numFmtId="0" fontId="9" fillId="0" borderId="0" xfId="0" applyFont="1"/>
    <xf numFmtId="3" fontId="14" fillId="0" borderId="0" xfId="0" applyNumberFormat="1" applyFont="1"/>
    <xf numFmtId="3" fontId="0" fillId="0" borderId="0" xfId="0" applyNumberFormat="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165" fontId="40" fillId="0" borderId="0" xfId="1" applyNumberFormat="1" applyFont="1" applyBorder="1" applyAlignment="1">
      <alignment horizontal="left"/>
    </xf>
    <xf numFmtId="0" fontId="23" fillId="0" borderId="0" xfId="0" applyFont="1" applyBorder="1"/>
    <xf numFmtId="1" fontId="8" fillId="0" borderId="0" xfId="0" applyNumberFormat="1" applyFont="1" applyBorder="1" applyAlignment="1">
      <alignment horizontal="right"/>
    </xf>
    <xf numFmtId="0" fontId="14" fillId="0" borderId="0" xfId="0" applyFont="1" applyFill="1" applyBorder="1"/>
    <xf numFmtId="0" fontId="0" fillId="0" borderId="0" xfId="0" applyFill="1" applyBorder="1"/>
    <xf numFmtId="176" fontId="40" fillId="0" borderId="0" xfId="1" applyNumberFormat="1" applyFont="1" applyAlignment="1">
      <alignment horizontal="right"/>
    </xf>
    <xf numFmtId="176" fontId="37" fillId="0" borderId="0" xfId="1" applyNumberFormat="1" applyFont="1" applyAlignment="1">
      <alignment horizontal="right"/>
    </xf>
    <xf numFmtId="3" fontId="14" fillId="0" borderId="3" xfId="0" applyNumberFormat="1" applyFont="1" applyBorder="1"/>
    <xf numFmtId="176" fontId="14" fillId="0" borderId="0" xfId="11" applyNumberFormat="1" applyFont="1" applyBorder="1" applyAlignment="1">
      <alignment horizontal="right"/>
    </xf>
    <xf numFmtId="0" fontId="7" fillId="0" borderId="0" xfId="0" applyFont="1"/>
    <xf numFmtId="0" fontId="7" fillId="0" borderId="0" xfId="0" quotePrefix="1" applyNumberFormat="1" applyFont="1"/>
    <xf numFmtId="0" fontId="35" fillId="0" borderId="0" xfId="0" applyFont="1" applyAlignment="1">
      <alignment horizontal="left" wrapText="1"/>
    </xf>
    <xf numFmtId="177" fontId="40" fillId="0" borderId="0" xfId="11" applyNumberFormat="1" applyFont="1" applyFill="1" applyBorder="1" applyAlignment="1">
      <alignment horizontal="right"/>
    </xf>
    <xf numFmtId="177" fontId="37"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3" fillId="0" borderId="0" xfId="0" applyFont="1"/>
    <xf numFmtId="0" fontId="29" fillId="0" borderId="0" xfId="0" applyFont="1" applyAlignment="1">
      <alignment horizontal="left" vertical="top" wrapText="1"/>
    </xf>
    <xf numFmtId="0" fontId="29" fillId="0" borderId="0" xfId="0" applyFont="1" applyAlignment="1">
      <alignment vertical="top" wrapText="1"/>
    </xf>
    <xf numFmtId="0" fontId="47" fillId="0" borderId="0" xfId="0" applyFont="1" applyAlignment="1">
      <alignment vertical="top"/>
    </xf>
    <xf numFmtId="0" fontId="47" fillId="0" borderId="0" xfId="0" applyFont="1"/>
    <xf numFmtId="0" fontId="17" fillId="0" borderId="0" xfId="0" applyFont="1" applyAlignment="1">
      <alignment vertical="top" wrapText="1"/>
    </xf>
    <xf numFmtId="0" fontId="29" fillId="0" borderId="0" xfId="0" applyFont="1" applyAlignment="1">
      <alignment horizontal="center" vertical="top" wrapText="1"/>
    </xf>
    <xf numFmtId="0" fontId="37" fillId="0" borderId="0" xfId="0" applyFont="1" applyAlignment="1">
      <alignment horizontal="left" vertical="center" readingOrder="1"/>
    </xf>
    <xf numFmtId="0" fontId="6" fillId="0" borderId="0" xfId="0" applyFont="1"/>
    <xf numFmtId="9" fontId="6" fillId="0" borderId="0" xfId="0" applyNumberFormat="1" applyFont="1"/>
    <xf numFmtId="3" fontId="6" fillId="0" borderId="0" xfId="0" applyNumberFormat="1" applyFont="1"/>
    <xf numFmtId="9" fontId="6" fillId="0" borderId="4" xfId="0" applyNumberFormat="1" applyFont="1" applyBorder="1"/>
    <xf numFmtId="3" fontId="6" fillId="0" borderId="4" xfId="0" applyNumberFormat="1" applyFont="1" applyBorder="1"/>
    <xf numFmtId="0" fontId="6" fillId="0" borderId="4" xfId="0" applyFont="1" applyBorder="1"/>
    <xf numFmtId="0" fontId="6" fillId="0" borderId="5" xfId="0" applyFont="1" applyBorder="1"/>
    <xf numFmtId="0" fontId="6" fillId="0" borderId="9" xfId="0" applyFont="1" applyBorder="1"/>
    <xf numFmtId="0" fontId="16" fillId="0" borderId="9" xfId="0" applyFont="1" applyBorder="1"/>
    <xf numFmtId="0" fontId="16" fillId="0" borderId="4" xfId="0" applyFont="1" applyBorder="1"/>
    <xf numFmtId="0" fontId="5" fillId="0" borderId="4" xfId="0" applyFont="1" applyBorder="1" applyAlignment="1">
      <alignment horizontal="right"/>
    </xf>
    <xf numFmtId="0" fontId="5" fillId="0" borderId="5" xfId="0" applyFont="1" applyBorder="1" applyAlignment="1">
      <alignment horizontal="right"/>
    </xf>
    <xf numFmtId="1" fontId="14" fillId="0" borderId="4" xfId="0" applyNumberFormat="1" applyFont="1" applyBorder="1" applyAlignment="1">
      <alignment horizontal="right"/>
    </xf>
    <xf numFmtId="0" fontId="4" fillId="0" borderId="0" xfId="0" applyFont="1" applyAlignment="1">
      <alignment horizontal="left" indent="1"/>
    </xf>
    <xf numFmtId="178" fontId="16" fillId="0" borderId="0" xfId="0" applyNumberFormat="1" applyFont="1" applyBorder="1" applyAlignment="1">
      <alignment horizontal="right"/>
    </xf>
    <xf numFmtId="178" fontId="14" fillId="0" borderId="0" xfId="0" applyNumberFormat="1" applyFont="1" applyBorder="1" applyAlignment="1">
      <alignment horizontal="right"/>
    </xf>
    <xf numFmtId="178" fontId="14" fillId="0" borderId="0" xfId="0" applyNumberFormat="1" applyFont="1" applyFill="1" applyBorder="1" applyAlignment="1">
      <alignment horizontal="right"/>
    </xf>
    <xf numFmtId="0" fontId="3" fillId="0" borderId="0" xfId="0" applyFont="1" applyAlignment="1">
      <alignment horizontal="left" indent="1"/>
    </xf>
    <xf numFmtId="0" fontId="2" fillId="0" borderId="0" xfId="0" applyFont="1"/>
    <xf numFmtId="0" fontId="0" fillId="2" borderId="0" xfId="0" applyFont="1" applyFill="1" applyBorder="1"/>
    <xf numFmtId="0" fontId="1" fillId="0" borderId="0" xfId="0" applyFont="1"/>
    <xf numFmtId="0" fontId="5" fillId="0" borderId="0" xfId="0" applyFont="1" applyAlignment="1">
      <alignment horizontal="left" vertical="top" wrapText="1"/>
    </xf>
    <xf numFmtId="0" fontId="14" fillId="0" borderId="0" xfId="0" applyFont="1" applyAlignment="1">
      <alignment horizontal="left" vertical="top" wrapText="1"/>
    </xf>
    <xf numFmtId="170" fontId="37" fillId="0" borderId="7" xfId="1" applyNumberFormat="1" applyFont="1" applyFill="1" applyBorder="1" applyAlignment="1">
      <alignment horizontal="center"/>
    </xf>
    <xf numFmtId="170" fontId="37" fillId="0" borderId="8" xfId="1" applyNumberFormat="1" applyFont="1" applyFill="1" applyBorder="1" applyAlignment="1">
      <alignment horizontal="center"/>
    </xf>
    <xf numFmtId="0" fontId="35" fillId="0" borderId="0" xfId="0" applyFont="1" applyAlignment="1">
      <alignment horizontal="left" wrapText="1"/>
    </xf>
    <xf numFmtId="170" fontId="37" fillId="0" borderId="0" xfId="1" applyNumberFormat="1" applyFont="1" applyFill="1" applyBorder="1" applyAlignment="1">
      <alignment horizontal="center"/>
    </xf>
    <xf numFmtId="165" fontId="40" fillId="0" borderId="4" xfId="1" applyNumberFormat="1" applyFont="1" applyBorder="1" applyAlignment="1">
      <alignment horizontal="right" wrapText="1"/>
    </xf>
    <xf numFmtId="165" fontId="40" fillId="0" borderId="5" xfId="1" applyNumberFormat="1" applyFont="1" applyBorder="1" applyAlignment="1">
      <alignment horizontal="right" wrapText="1"/>
    </xf>
    <xf numFmtId="165" fontId="40" fillId="0" borderId="0" xfId="1" applyNumberFormat="1" applyFont="1" applyBorder="1" applyAlignment="1">
      <alignment horizontal="right" wrapText="1"/>
    </xf>
    <xf numFmtId="171" fontId="37" fillId="0" borderId="0" xfId="1" applyNumberFormat="1" applyFont="1" applyFill="1" applyBorder="1" applyAlignment="1">
      <alignment horizontal="center"/>
    </xf>
    <xf numFmtId="165" fontId="40" fillId="0" borderId="4" xfId="1" applyNumberFormat="1" applyFont="1" applyBorder="1" applyAlignment="1">
      <alignment horizontal="center" wrapText="1"/>
    </xf>
    <xf numFmtId="165" fontId="40" fillId="0" borderId="5" xfId="1" applyNumberFormat="1" applyFont="1" applyBorder="1" applyAlignment="1">
      <alignment horizontal="center" wrapText="1"/>
    </xf>
    <xf numFmtId="165" fontId="40" fillId="0" borderId="0" xfId="1" applyNumberFormat="1" applyFont="1" applyBorder="1" applyAlignment="1">
      <alignment horizontal="center" wrapText="1"/>
    </xf>
    <xf numFmtId="170" fontId="31" fillId="0" borderId="7" xfId="1" applyNumberFormat="1" applyFont="1" applyFill="1" applyBorder="1" applyAlignment="1">
      <alignment horizontal="center"/>
    </xf>
    <xf numFmtId="170" fontId="31" fillId="0" borderId="8" xfId="1" applyNumberFormat="1" applyFont="1" applyFill="1" applyBorder="1" applyAlignment="1">
      <alignment horizontal="center"/>
    </xf>
    <xf numFmtId="170" fontId="40" fillId="0" borderId="1" xfId="4" applyNumberFormat="1" applyFont="1" applyFill="1" applyBorder="1" applyAlignment="1" applyProtection="1">
      <alignment horizontal="center" wrapText="1"/>
    </xf>
    <xf numFmtId="164" fontId="40" fillId="0" borderId="1" xfId="4" applyNumberFormat="1" applyFont="1" applyFill="1" applyBorder="1" applyAlignment="1" applyProtection="1">
      <alignment horizontal="center" wrapText="1"/>
    </xf>
    <xf numFmtId="3" fontId="40" fillId="0" borderId="1" xfId="4" applyNumberFormat="1" applyFont="1" applyFill="1" applyBorder="1" applyAlignment="1" applyProtection="1">
      <alignment horizontal="center" wrapText="1"/>
    </xf>
    <xf numFmtId="165" fontId="40" fillId="0" borderId="2" xfId="1" applyNumberFormat="1" applyFont="1" applyBorder="1" applyAlignment="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June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9 per cent compared to 2021. While the quantity of landings is down 10</a:t>
          </a:r>
          <a:r>
            <a:rPr lang="en-GB" sz="1100" b="0" baseline="0">
              <a:latin typeface="Arial" panose="020B0604020202020204" pitchFamily="34" charset="0"/>
              <a:cs typeface="Arial" panose="020B0604020202020204" pitchFamily="34" charset="0"/>
            </a:rPr>
            <a:t> per cent compared to tonnage landed in between January - June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0</xdr:colOff>
      <xdr:row>4</xdr:row>
      <xdr:rowOff>0</xdr:rowOff>
    </xdr:from>
    <xdr:to>
      <xdr:col>18</xdr:col>
      <xdr:colOff>493018</xdr:colOff>
      <xdr:row>25</xdr:row>
      <xdr:rowOff>37595</xdr:rowOff>
    </xdr:to>
    <xdr:pic>
      <xdr:nvPicPr>
        <xdr:cNvPr id="8" name="Picture 7">
          <a:extLst>
            <a:ext uri="{FF2B5EF4-FFF2-40B4-BE49-F238E27FC236}">
              <a16:creationId xmlns:a16="http://schemas.microsoft.com/office/drawing/2014/main" id="{84B2A9AD-1C8E-4AAA-8665-C71C06C27A2E}"/>
            </a:ext>
          </a:extLst>
        </xdr:cNvPr>
        <xdr:cNvPicPr>
          <a:picLocks noChangeAspect="1"/>
        </xdr:cNvPicPr>
      </xdr:nvPicPr>
      <xdr:blipFill>
        <a:blip xmlns:r="http://schemas.openxmlformats.org/officeDocument/2006/relationships" r:embed="rId3"/>
        <a:stretch>
          <a:fillRect/>
        </a:stretch>
      </xdr:blipFill>
      <xdr:spPr>
        <a:xfrm>
          <a:off x="3078079" y="832184"/>
          <a:ext cx="10228571" cy="4038095"/>
        </a:xfrm>
        <a:prstGeom prst="rect">
          <a:avLst/>
        </a:prstGeom>
      </xdr:spPr>
    </xdr:pic>
    <xdr:clientData/>
  </xdr:twoCellAnchor>
  <xdr:twoCellAnchor editAs="oneCell">
    <xdr:from>
      <xdr:col>4</xdr:col>
      <xdr:colOff>0</xdr:colOff>
      <xdr:row>26</xdr:row>
      <xdr:rowOff>0</xdr:rowOff>
    </xdr:from>
    <xdr:to>
      <xdr:col>18</xdr:col>
      <xdr:colOff>408214</xdr:colOff>
      <xdr:row>47</xdr:row>
      <xdr:rowOff>37595</xdr:rowOff>
    </xdr:to>
    <xdr:pic>
      <xdr:nvPicPr>
        <xdr:cNvPr id="9" name="Picture 8">
          <a:extLst>
            <a:ext uri="{FF2B5EF4-FFF2-40B4-BE49-F238E27FC236}">
              <a16:creationId xmlns:a16="http://schemas.microsoft.com/office/drawing/2014/main" id="{99D8DDED-89DB-4E07-843F-209EA93BC6D4}"/>
            </a:ext>
          </a:extLst>
        </xdr:cNvPr>
        <xdr:cNvPicPr>
          <a:picLocks noChangeAspect="1"/>
        </xdr:cNvPicPr>
      </xdr:nvPicPr>
      <xdr:blipFill>
        <a:blip xmlns:r="http://schemas.openxmlformats.org/officeDocument/2006/relationships" r:embed="rId4"/>
        <a:stretch>
          <a:fillRect/>
        </a:stretch>
      </xdr:blipFill>
      <xdr:spPr>
        <a:xfrm>
          <a:off x="3088821" y="5021036"/>
          <a:ext cx="10150929" cy="40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June 2022 is compared to activity in June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June 2022 compared to 2021, down 7 per cent. The value of landings in June 2022 (£61.4m) increased compared 2021, up by 11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June 2022 comprised mostly of Demersal species (48 per cent) (T6). This was driven by higher landings of Haddock which are typically caught more in the summer months due to the weather being more suitable for boat activity. Demersal species also comprised the majority of the value landed (51 per cent), this is because demersal species typically fetch a higher price. Shellfish also contributed to a high proportion of the total landings in June 2022 (41 per cent) driven by landings of Nephrops which is typically targetted in spring and early summer. However, when compared to June 2021 both quantity and the value of shellfish landings were down 20 per cent and 3 per cent respectively (T6).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into UK ports (by UK and foreign vessels) in June 2022 is up 14 per cent compared to 2021. However, the value landed is down 2 per cent compared to 2021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19</xdr:col>
      <xdr:colOff>93965</xdr:colOff>
      <xdr:row>24</xdr:row>
      <xdr:rowOff>56643</xdr:rowOff>
    </xdr:to>
    <xdr:pic>
      <xdr:nvPicPr>
        <xdr:cNvPr id="3" name="Picture 2">
          <a:extLst>
            <a:ext uri="{FF2B5EF4-FFF2-40B4-BE49-F238E27FC236}">
              <a16:creationId xmlns:a16="http://schemas.microsoft.com/office/drawing/2014/main" id="{40A88D51-47E2-42C6-ABA9-79A8C54707F7}"/>
            </a:ext>
          </a:extLst>
        </xdr:cNvPr>
        <xdr:cNvPicPr>
          <a:picLocks noChangeAspect="1"/>
        </xdr:cNvPicPr>
      </xdr:nvPicPr>
      <xdr:blipFill>
        <a:blip xmlns:r="http://schemas.openxmlformats.org/officeDocument/2006/relationships" r:embed="rId3"/>
        <a:stretch>
          <a:fillRect/>
        </a:stretch>
      </xdr:blipFill>
      <xdr:spPr>
        <a:xfrm>
          <a:off x="2438400" y="638175"/>
          <a:ext cx="10276190" cy="4057143"/>
        </a:xfrm>
        <a:prstGeom prst="rect">
          <a:avLst/>
        </a:prstGeom>
      </xdr:spPr>
    </xdr:pic>
    <xdr:clientData/>
  </xdr:twoCellAnchor>
  <xdr:twoCellAnchor editAs="oneCell">
    <xdr:from>
      <xdr:col>4</xdr:col>
      <xdr:colOff>0</xdr:colOff>
      <xdr:row>25</xdr:row>
      <xdr:rowOff>0</xdr:rowOff>
    </xdr:from>
    <xdr:to>
      <xdr:col>19</xdr:col>
      <xdr:colOff>65394</xdr:colOff>
      <xdr:row>46</xdr:row>
      <xdr:rowOff>56643</xdr:rowOff>
    </xdr:to>
    <xdr:pic>
      <xdr:nvPicPr>
        <xdr:cNvPr id="4" name="Picture 3">
          <a:extLst>
            <a:ext uri="{FF2B5EF4-FFF2-40B4-BE49-F238E27FC236}">
              <a16:creationId xmlns:a16="http://schemas.microsoft.com/office/drawing/2014/main" id="{EA930572-85A3-44B4-B3EC-1889BC65F542}"/>
            </a:ext>
          </a:extLst>
        </xdr:cNvPr>
        <xdr:cNvPicPr>
          <a:picLocks noChangeAspect="1"/>
        </xdr:cNvPicPr>
      </xdr:nvPicPr>
      <xdr:blipFill>
        <a:blip xmlns:r="http://schemas.openxmlformats.org/officeDocument/2006/relationships" r:embed="rId4"/>
        <a:stretch>
          <a:fillRect/>
        </a:stretch>
      </xdr:blipFill>
      <xdr:spPr>
        <a:xfrm>
          <a:off x="2438400" y="4829175"/>
          <a:ext cx="10247619" cy="40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E16" sqref="E16"/>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6"/>
      <c r="R7" s="11"/>
      <c r="S7" s="11"/>
      <c r="T7" s="11"/>
      <c r="U7" s="11"/>
    </row>
    <row r="8" spans="4:21" ht="15.75" customHeight="1" x14ac:dyDescent="0.2">
      <c r="E8" s="207" t="s">
        <v>197</v>
      </c>
      <c r="F8" s="248" t="s">
        <v>198</v>
      </c>
      <c r="G8" s="248"/>
      <c r="H8" s="248"/>
      <c r="I8" s="248"/>
      <c r="J8" s="248"/>
      <c r="K8" s="248"/>
      <c r="L8" s="248"/>
      <c r="M8" s="248"/>
      <c r="R8" s="11"/>
      <c r="S8" s="11"/>
      <c r="T8" s="11"/>
      <c r="U8" s="11"/>
    </row>
    <row r="9" spans="4:21" x14ac:dyDescent="0.2">
      <c r="E9" s="207" t="s">
        <v>199</v>
      </c>
      <c r="F9" s="248" t="s">
        <v>200</v>
      </c>
      <c r="G9" s="248"/>
      <c r="H9" s="248"/>
      <c r="I9" s="248"/>
      <c r="J9" s="248"/>
      <c r="K9" s="248"/>
      <c r="L9" s="248"/>
      <c r="M9" s="248"/>
      <c r="R9" s="11"/>
      <c r="S9" s="11"/>
      <c r="T9" s="11"/>
      <c r="U9" s="11"/>
    </row>
    <row r="10" spans="4:21" x14ac:dyDescent="0.2">
      <c r="D10" s="206"/>
      <c r="E10" s="207" t="s">
        <v>209</v>
      </c>
      <c r="F10" s="268" t="s">
        <v>208</v>
      </c>
      <c r="R10" s="11"/>
      <c r="T10" s="11"/>
      <c r="U10" s="11"/>
    </row>
    <row r="11" spans="4:21" x14ac:dyDescent="0.2">
      <c r="D11" s="206"/>
      <c r="E11" s="208" t="s">
        <v>0</v>
      </c>
      <c r="F11" s="1" t="s">
        <v>156</v>
      </c>
      <c r="R11" s="11"/>
      <c r="S11" s="11"/>
      <c r="T11" s="11"/>
      <c r="U11" s="11"/>
    </row>
    <row r="12" spans="4:21" x14ac:dyDescent="0.2">
      <c r="D12" s="206"/>
      <c r="E12" s="207" t="s">
        <v>115</v>
      </c>
      <c r="F12" s="1" t="s">
        <v>157</v>
      </c>
      <c r="R12" s="11"/>
      <c r="S12" s="11"/>
      <c r="T12" s="11"/>
      <c r="U12" s="11"/>
    </row>
    <row r="13" spans="4:21" x14ac:dyDescent="0.2">
      <c r="D13" s="206"/>
      <c r="E13" s="207" t="s">
        <v>116</v>
      </c>
      <c r="F13" s="1" t="s">
        <v>158</v>
      </c>
      <c r="R13" s="11"/>
      <c r="S13" s="11"/>
      <c r="T13" s="11"/>
    </row>
    <row r="14" spans="4:21" x14ac:dyDescent="0.2">
      <c r="D14" s="206"/>
      <c r="E14" s="208" t="s">
        <v>1</v>
      </c>
      <c r="F14" s="1" t="s">
        <v>159</v>
      </c>
    </row>
    <row r="15" spans="4:21" x14ac:dyDescent="0.2">
      <c r="D15" s="206"/>
      <c r="E15" s="208" t="s">
        <v>2</v>
      </c>
      <c r="F15" s="1" t="s">
        <v>160</v>
      </c>
    </row>
    <row r="16" spans="4:21" x14ac:dyDescent="0.2">
      <c r="D16" s="206"/>
      <c r="E16" s="208" t="s">
        <v>39</v>
      </c>
      <c r="F16" s="1" t="s">
        <v>161</v>
      </c>
    </row>
    <row r="17" spans="4:18" x14ac:dyDescent="0.2">
      <c r="D17" s="206"/>
      <c r="E17" s="209" t="s">
        <v>42</v>
      </c>
      <c r="F17" s="1" t="s">
        <v>162</v>
      </c>
    </row>
    <row r="18" spans="4:18" x14ac:dyDescent="0.2">
      <c r="D18" s="206"/>
      <c r="E18" s="209" t="s">
        <v>117</v>
      </c>
      <c r="F18" s="1" t="s">
        <v>163</v>
      </c>
    </row>
    <row r="19" spans="4:18" x14ac:dyDescent="0.2">
      <c r="D19" s="206"/>
      <c r="E19" s="209" t="s">
        <v>124</v>
      </c>
      <c r="F19" s="44" t="s">
        <v>164</v>
      </c>
    </row>
    <row r="20" spans="4:18" x14ac:dyDescent="0.2">
      <c r="E20" s="207" t="s">
        <v>165</v>
      </c>
      <c r="F20" s="248"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204</v>
      </c>
      <c r="F24" s="270"/>
      <c r="G24" s="270"/>
      <c r="H24" s="270"/>
      <c r="I24" s="270"/>
      <c r="J24" s="270"/>
      <c r="K24" s="270"/>
      <c r="L24" s="270"/>
      <c r="M24" s="270"/>
      <c r="N24" s="270"/>
      <c r="O24" s="270"/>
      <c r="P24" s="270"/>
      <c r="Q24" s="270"/>
      <c r="R24" s="270"/>
    </row>
    <row r="25" spans="4:18" x14ac:dyDescent="0.2">
      <c r="E25" s="270"/>
      <c r="F25" s="270"/>
      <c r="G25" s="270"/>
      <c r="H25" s="270"/>
      <c r="I25" s="270"/>
      <c r="J25" s="270"/>
      <c r="K25" s="270"/>
      <c r="L25" s="270"/>
      <c r="M25" s="270"/>
      <c r="N25" s="270"/>
      <c r="O25" s="270"/>
      <c r="P25" s="270"/>
      <c r="Q25" s="270"/>
      <c r="R25" s="270"/>
    </row>
    <row r="26" spans="4:18" x14ac:dyDescent="0.2">
      <c r="E26" s="270"/>
      <c r="F26" s="270"/>
      <c r="G26" s="270"/>
      <c r="H26" s="270"/>
      <c r="I26" s="270"/>
      <c r="J26" s="270"/>
      <c r="K26" s="270"/>
      <c r="L26" s="270"/>
      <c r="M26" s="270"/>
      <c r="N26" s="270"/>
      <c r="O26" s="270"/>
      <c r="P26" s="270"/>
      <c r="Q26" s="270"/>
      <c r="R26" s="270"/>
    </row>
    <row r="27" spans="4:18" x14ac:dyDescent="0.2">
      <c r="E27" s="270"/>
      <c r="F27" s="270"/>
      <c r="G27" s="270"/>
      <c r="H27" s="270"/>
      <c r="I27" s="270"/>
      <c r="J27" s="270"/>
      <c r="K27" s="270"/>
      <c r="L27" s="270"/>
      <c r="M27" s="270"/>
      <c r="N27" s="270"/>
      <c r="O27" s="270"/>
      <c r="P27" s="270"/>
      <c r="Q27" s="270"/>
      <c r="R27" s="270"/>
    </row>
    <row r="28" spans="4:18" x14ac:dyDescent="0.2">
      <c r="E28" s="270"/>
      <c r="F28" s="270"/>
      <c r="G28" s="270"/>
      <c r="H28" s="270"/>
      <c r="I28" s="270"/>
      <c r="J28" s="270"/>
      <c r="K28" s="270"/>
      <c r="L28" s="270"/>
      <c r="M28" s="270"/>
      <c r="N28" s="270"/>
      <c r="O28" s="270"/>
      <c r="P28" s="270"/>
      <c r="Q28" s="270"/>
      <c r="R28" s="270"/>
    </row>
    <row r="29" spans="4:18" x14ac:dyDescent="0.2">
      <c r="E29" s="270"/>
      <c r="F29" s="270"/>
      <c r="G29" s="270"/>
      <c r="H29" s="270"/>
      <c r="I29" s="270"/>
      <c r="J29" s="270"/>
      <c r="K29" s="270"/>
      <c r="L29" s="270"/>
      <c r="M29" s="270"/>
      <c r="N29" s="270"/>
      <c r="O29" s="270"/>
      <c r="P29" s="270"/>
      <c r="Q29" s="270"/>
      <c r="R29" s="270"/>
    </row>
    <row r="30" spans="4:18" x14ac:dyDescent="0.2">
      <c r="E30" s="270"/>
      <c r="F30" s="270"/>
      <c r="G30" s="270"/>
      <c r="H30" s="270"/>
      <c r="I30" s="270"/>
      <c r="J30" s="270"/>
      <c r="K30" s="270"/>
      <c r="L30" s="270"/>
      <c r="M30" s="270"/>
      <c r="N30" s="270"/>
      <c r="O30" s="270"/>
      <c r="P30" s="270"/>
      <c r="Q30" s="270"/>
      <c r="R30" s="270"/>
    </row>
    <row r="31" spans="4:18" x14ac:dyDescent="0.2">
      <c r="E31" s="270"/>
      <c r="F31" s="270"/>
      <c r="G31" s="270"/>
      <c r="H31" s="270"/>
      <c r="I31" s="270"/>
      <c r="J31" s="270"/>
      <c r="K31" s="270"/>
      <c r="L31" s="270"/>
      <c r="M31" s="270"/>
      <c r="N31" s="270"/>
      <c r="O31" s="270"/>
      <c r="P31" s="270"/>
      <c r="Q31" s="270"/>
      <c r="R31" s="270"/>
    </row>
    <row r="32" spans="4: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row r="40" spans="5:18" x14ac:dyDescent="0.2">
      <c r="E40" s="270"/>
      <c r="F40" s="270"/>
      <c r="G40" s="270"/>
      <c r="H40" s="270"/>
      <c r="I40" s="270"/>
      <c r="J40" s="270"/>
      <c r="K40" s="270"/>
      <c r="L40" s="270"/>
      <c r="M40" s="270"/>
      <c r="N40" s="270"/>
      <c r="O40" s="270"/>
      <c r="P40" s="270"/>
      <c r="Q40" s="270"/>
      <c r="R40" s="270"/>
    </row>
    <row r="41" spans="5:18" x14ac:dyDescent="0.2">
      <c r="E41" s="270"/>
      <c r="F41" s="270"/>
      <c r="G41" s="270"/>
      <c r="H41" s="270"/>
      <c r="I41" s="270"/>
      <c r="J41" s="270"/>
      <c r="K41" s="270"/>
      <c r="L41" s="270"/>
      <c r="M41" s="270"/>
      <c r="N41" s="270"/>
      <c r="O41" s="270"/>
      <c r="P41" s="270"/>
      <c r="Q41" s="270"/>
      <c r="R41" s="270"/>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June'!A1" display="Highlights - June"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topLeftCell="A44" zoomScaleNormal="100" workbookViewId="0">
      <selection activeCell="D55" sqref="C7:D55"/>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4">
        <v>44713</v>
      </c>
      <c r="D4" s="274"/>
      <c r="E4" s="274"/>
      <c r="F4" s="90"/>
      <c r="G4" s="278"/>
      <c r="H4" s="278"/>
      <c r="I4" s="278"/>
      <c r="J4" s="42"/>
    </row>
    <row r="5" spans="1:11" x14ac:dyDescent="0.25">
      <c r="A5" s="30"/>
      <c r="B5" s="76"/>
      <c r="C5" s="279" t="s">
        <v>125</v>
      </c>
      <c r="D5" s="87" t="s">
        <v>56</v>
      </c>
      <c r="E5" s="88" t="s">
        <v>57</v>
      </c>
      <c r="F5" s="89"/>
      <c r="G5" s="281"/>
      <c r="H5" s="129"/>
      <c r="I5" s="130"/>
    </row>
    <row r="6" spans="1:11" x14ac:dyDescent="0.25">
      <c r="A6" s="30"/>
      <c r="B6" s="79"/>
      <c r="C6" s="280"/>
      <c r="D6" s="137" t="s">
        <v>166</v>
      </c>
      <c r="E6" s="80" t="s">
        <v>58</v>
      </c>
      <c r="F6" s="79"/>
      <c r="G6" s="281"/>
      <c r="H6" s="46"/>
      <c r="I6" s="45"/>
      <c r="J6" s="45"/>
    </row>
    <row r="7" spans="1:11" x14ac:dyDescent="0.25">
      <c r="A7" s="30"/>
      <c r="B7" s="81" t="s">
        <v>59</v>
      </c>
      <c r="C7" s="162">
        <v>0</v>
      </c>
      <c r="D7" s="162">
        <v>0</v>
      </c>
      <c r="E7" s="200" t="str">
        <f>IF(D7&lt;1,"",IFERROR((D7/C7)*1000,""))</f>
        <v/>
      </c>
      <c r="F7" s="50"/>
      <c r="G7" s="220"/>
      <c r="H7" s="223"/>
      <c r="I7" s="117"/>
      <c r="J7" s="117"/>
      <c r="K7" s="135"/>
    </row>
    <row r="8" spans="1:11" x14ac:dyDescent="0.25">
      <c r="A8" s="30"/>
      <c r="B8" s="81" t="s">
        <v>60</v>
      </c>
      <c r="C8" s="162">
        <v>0</v>
      </c>
      <c r="D8" s="162">
        <v>0</v>
      </c>
      <c r="E8" s="143" t="str">
        <f t="shared" ref="E8:E55" si="0">IF(D8&lt;1,"",IFERROR((D8/C8)*1000,""))</f>
        <v/>
      </c>
      <c r="F8" s="50"/>
      <c r="G8" s="47"/>
      <c r="H8" s="222"/>
      <c r="I8" s="104"/>
      <c r="J8" s="104"/>
      <c r="K8" s="135"/>
    </row>
    <row r="9" spans="1:11" x14ac:dyDescent="0.25">
      <c r="A9" s="30"/>
      <c r="B9" s="81" t="s">
        <v>61</v>
      </c>
      <c r="C9" s="162">
        <v>1.06E-2</v>
      </c>
      <c r="D9" s="162">
        <v>4.6149999999999997E-2</v>
      </c>
      <c r="E9" s="143" t="str">
        <f t="shared" si="0"/>
        <v/>
      </c>
      <c r="F9" s="50"/>
      <c r="G9" s="47"/>
      <c r="H9" s="222"/>
      <c r="I9" s="104"/>
      <c r="J9" s="104"/>
      <c r="K9" s="135"/>
    </row>
    <row r="10" spans="1:11" x14ac:dyDescent="0.25">
      <c r="A10" s="30"/>
      <c r="B10" s="81" t="s">
        <v>62</v>
      </c>
      <c r="C10" s="162">
        <v>10.6234</v>
      </c>
      <c r="D10" s="162">
        <v>0</v>
      </c>
      <c r="E10" s="200" t="str">
        <f t="shared" si="0"/>
        <v/>
      </c>
      <c r="F10" s="50"/>
      <c r="G10" s="47"/>
      <c r="H10" s="222"/>
      <c r="I10" s="104"/>
      <c r="J10" s="104"/>
      <c r="K10" s="135"/>
    </row>
    <row r="11" spans="1:11" x14ac:dyDescent="0.25">
      <c r="A11" s="30"/>
      <c r="B11" s="81" t="s">
        <v>63</v>
      </c>
      <c r="C11" s="162">
        <v>0</v>
      </c>
      <c r="D11" s="162">
        <v>0</v>
      </c>
      <c r="E11" s="200" t="str">
        <f t="shared" si="0"/>
        <v/>
      </c>
      <c r="F11" s="50"/>
      <c r="G11" s="47"/>
      <c r="H11" s="222"/>
      <c r="I11" s="104"/>
      <c r="J11" s="104"/>
      <c r="K11" s="135"/>
    </row>
    <row r="12" spans="1:11" x14ac:dyDescent="0.25">
      <c r="A12" s="30"/>
      <c r="B12" s="81" t="s">
        <v>64</v>
      </c>
      <c r="C12" s="162">
        <v>7.4999999999999997E-3</v>
      </c>
      <c r="D12" s="162">
        <v>0</v>
      </c>
      <c r="E12" s="200" t="str">
        <f t="shared" si="0"/>
        <v/>
      </c>
      <c r="F12" s="50"/>
      <c r="G12" s="47"/>
      <c r="H12" s="222"/>
      <c r="I12" s="104"/>
      <c r="J12" s="104"/>
      <c r="K12" s="135"/>
    </row>
    <row r="13" spans="1:11" x14ac:dyDescent="0.25">
      <c r="A13" s="30"/>
      <c r="B13" s="81" t="s">
        <v>65</v>
      </c>
      <c r="C13" s="162">
        <v>16.067699999999999</v>
      </c>
      <c r="D13" s="162">
        <v>19.348370317721169</v>
      </c>
      <c r="E13" s="200">
        <f t="shared" si="0"/>
        <v>1204.1779668354009</v>
      </c>
      <c r="F13" s="50"/>
      <c r="G13" s="47"/>
      <c r="H13" s="222"/>
      <c r="I13" s="104"/>
      <c r="J13" s="104"/>
      <c r="K13" s="135"/>
    </row>
    <row r="14" spans="1:11" x14ac:dyDescent="0.25">
      <c r="A14" s="30"/>
      <c r="B14" s="81" t="s">
        <v>66</v>
      </c>
      <c r="C14" s="162">
        <v>272.88619999999997</v>
      </c>
      <c r="D14" s="162">
        <v>704.32138699698282</v>
      </c>
      <c r="E14" s="200">
        <f t="shared" si="0"/>
        <v>2581.00771309426</v>
      </c>
      <c r="F14" s="50"/>
      <c r="G14" s="47"/>
      <c r="H14" s="222"/>
      <c r="I14" s="104"/>
      <c r="J14" s="104"/>
      <c r="K14" s="135"/>
    </row>
    <row r="15" spans="1:11" x14ac:dyDescent="0.25">
      <c r="A15" s="30"/>
      <c r="B15" s="81" t="s">
        <v>67</v>
      </c>
      <c r="C15" s="162">
        <v>1.9900000000000001E-2</v>
      </c>
      <c r="D15" s="162">
        <v>0</v>
      </c>
      <c r="E15" s="200" t="str">
        <f t="shared" si="0"/>
        <v/>
      </c>
      <c r="F15" s="50"/>
      <c r="G15" s="47"/>
      <c r="H15" s="222"/>
      <c r="I15" s="104"/>
      <c r="J15" s="104"/>
      <c r="K15" s="135"/>
    </row>
    <row r="16" spans="1:11" x14ac:dyDescent="0.25">
      <c r="A16" s="30"/>
      <c r="B16" s="81" t="s">
        <v>68</v>
      </c>
      <c r="C16" s="162">
        <v>0.1326</v>
      </c>
      <c r="D16" s="162">
        <v>0</v>
      </c>
      <c r="E16" s="200" t="str">
        <f t="shared" si="0"/>
        <v/>
      </c>
      <c r="F16" s="50"/>
      <c r="G16" s="47"/>
      <c r="H16" s="222"/>
      <c r="I16" s="104"/>
      <c r="J16" s="104"/>
      <c r="K16" s="135"/>
    </row>
    <row r="17" spans="1:11" x14ac:dyDescent="0.25">
      <c r="A17" s="30"/>
      <c r="B17" s="81" t="s">
        <v>69</v>
      </c>
      <c r="C17" s="162">
        <v>422.5847</v>
      </c>
      <c r="D17" s="162">
        <v>598.30751562858279</v>
      </c>
      <c r="E17" s="200">
        <f t="shared" si="0"/>
        <v>1415.8286270860797</v>
      </c>
      <c r="F17" s="50"/>
      <c r="G17" s="47"/>
      <c r="H17" s="222"/>
      <c r="I17" s="104"/>
      <c r="J17" s="104"/>
      <c r="K17" s="135"/>
    </row>
    <row r="18" spans="1:11" x14ac:dyDescent="0.25">
      <c r="A18" s="30"/>
      <c r="B18" s="81" t="s">
        <v>70</v>
      </c>
      <c r="C18" s="162">
        <v>7.1874000000000002</v>
      </c>
      <c r="D18" s="162">
        <v>0</v>
      </c>
      <c r="E18" s="200" t="str">
        <f t="shared" si="0"/>
        <v/>
      </c>
      <c r="F18" s="50"/>
      <c r="G18" s="47"/>
      <c r="H18" s="222"/>
      <c r="I18" s="104"/>
      <c r="J18" s="104"/>
      <c r="K18" s="135"/>
    </row>
    <row r="19" spans="1:11" x14ac:dyDescent="0.25">
      <c r="A19" s="30"/>
      <c r="B19" s="81" t="s">
        <v>71</v>
      </c>
      <c r="C19" s="162">
        <v>28.952400000000001</v>
      </c>
      <c r="D19" s="162">
        <v>81.68802140786353</v>
      </c>
      <c r="E19" s="200">
        <f t="shared" si="0"/>
        <v>2821.4594095088328</v>
      </c>
      <c r="F19" s="50"/>
      <c r="G19" s="47"/>
      <c r="H19" s="222"/>
      <c r="I19" s="104"/>
      <c r="J19" s="104"/>
      <c r="K19" s="135"/>
    </row>
    <row r="20" spans="1:11" x14ac:dyDescent="0.25">
      <c r="A20" s="30"/>
      <c r="B20" s="81" t="s">
        <v>72</v>
      </c>
      <c r="C20" s="162">
        <v>0</v>
      </c>
      <c r="D20" s="162">
        <v>0</v>
      </c>
      <c r="E20" s="200" t="str">
        <f t="shared" si="0"/>
        <v/>
      </c>
      <c r="F20" s="50"/>
      <c r="G20" s="47"/>
      <c r="H20" s="222"/>
      <c r="I20" s="104"/>
      <c r="J20" s="104"/>
      <c r="K20" s="135"/>
    </row>
    <row r="21" spans="1:11" x14ac:dyDescent="0.25">
      <c r="A21" s="30"/>
      <c r="B21" s="81" t="s">
        <v>73</v>
      </c>
      <c r="C21" s="162">
        <v>0</v>
      </c>
      <c r="D21" s="162">
        <v>0</v>
      </c>
      <c r="E21" s="200" t="str">
        <f t="shared" si="0"/>
        <v/>
      </c>
      <c r="F21" s="50"/>
      <c r="G21" s="47"/>
      <c r="H21" s="222"/>
      <c r="I21" s="104"/>
      <c r="J21" s="104"/>
      <c r="K21" s="135"/>
    </row>
    <row r="22" spans="1:11" x14ac:dyDescent="0.25">
      <c r="A22" s="30"/>
      <c r="B22" s="81" t="s">
        <v>74</v>
      </c>
      <c r="C22" s="162">
        <v>4.2935999999999996</v>
      </c>
      <c r="D22" s="162">
        <v>0</v>
      </c>
      <c r="E22" s="200" t="str">
        <f t="shared" si="0"/>
        <v/>
      </c>
      <c r="F22" s="50"/>
      <c r="G22" s="47"/>
      <c r="H22" s="222"/>
      <c r="I22" s="104"/>
      <c r="J22" s="104"/>
      <c r="K22" s="135"/>
    </row>
    <row r="23" spans="1:11" x14ac:dyDescent="0.25">
      <c r="A23" s="30"/>
      <c r="B23" s="81" t="s">
        <v>75</v>
      </c>
      <c r="C23" s="162">
        <v>83.710499999999996</v>
      </c>
      <c r="D23" s="162">
        <v>107.25073507639679</v>
      </c>
      <c r="E23" s="200">
        <f t="shared" si="0"/>
        <v>1281.2100641663446</v>
      </c>
      <c r="F23" s="50"/>
      <c r="G23" s="47"/>
      <c r="H23" s="222"/>
      <c r="I23" s="104"/>
      <c r="J23" s="104"/>
      <c r="K23" s="135"/>
    </row>
    <row r="24" spans="1:11" x14ac:dyDescent="0.25">
      <c r="A24" s="30"/>
      <c r="B24" s="81" t="s">
        <v>76</v>
      </c>
      <c r="C24" s="162">
        <v>0</v>
      </c>
      <c r="D24" s="162">
        <v>0</v>
      </c>
      <c r="E24" s="200" t="str">
        <f t="shared" si="0"/>
        <v/>
      </c>
      <c r="F24" s="50"/>
      <c r="G24" s="47"/>
      <c r="H24" s="222"/>
      <c r="I24" s="104"/>
      <c r="J24" s="104"/>
      <c r="K24" s="135"/>
    </row>
    <row r="25" spans="1:11" x14ac:dyDescent="0.25">
      <c r="A25" s="30"/>
      <c r="B25" s="81" t="s">
        <v>77</v>
      </c>
      <c r="C25" s="162">
        <v>3.7825000000000002</v>
      </c>
      <c r="D25" s="162">
        <v>1.74E-3</v>
      </c>
      <c r="E25" s="200" t="str">
        <f t="shared" si="0"/>
        <v/>
      </c>
      <c r="F25" s="50"/>
      <c r="G25" s="47"/>
      <c r="H25" s="222"/>
      <c r="I25" s="104"/>
      <c r="J25" s="104"/>
      <c r="K25" s="135"/>
    </row>
    <row r="26" spans="1:11" x14ac:dyDescent="0.25">
      <c r="A26" s="30"/>
      <c r="B26" s="81" t="s">
        <v>78</v>
      </c>
      <c r="C26" s="162">
        <v>1E-3</v>
      </c>
      <c r="D26" s="162">
        <v>5.2199999999999998E-3</v>
      </c>
      <c r="E26" s="200" t="str">
        <f t="shared" si="0"/>
        <v/>
      </c>
      <c r="F26" s="58"/>
      <c r="G26" s="221"/>
      <c r="H26" s="222"/>
      <c r="I26" s="104"/>
      <c r="J26" s="104"/>
      <c r="K26" s="135"/>
    </row>
    <row r="27" spans="1:11" x14ac:dyDescent="0.25">
      <c r="A27" s="26"/>
      <c r="B27" s="81" t="s">
        <v>79</v>
      </c>
      <c r="C27" s="162">
        <v>2.9100000000000001E-2</v>
      </c>
      <c r="D27" s="162">
        <v>0.19295000000000001</v>
      </c>
      <c r="E27" s="200" t="str">
        <f t="shared" si="0"/>
        <v/>
      </c>
      <c r="F27" s="58"/>
      <c r="G27" s="220"/>
      <c r="H27" s="222"/>
      <c r="I27" s="104"/>
      <c r="J27" s="104"/>
      <c r="K27" s="135"/>
    </row>
    <row r="28" spans="1:11" x14ac:dyDescent="0.25">
      <c r="A28" s="32"/>
      <c r="B28" s="81" t="s">
        <v>80</v>
      </c>
      <c r="C28" s="162">
        <v>0.83779999999999999</v>
      </c>
      <c r="D28" s="162">
        <v>0</v>
      </c>
      <c r="E28" s="200" t="str">
        <f t="shared" si="0"/>
        <v/>
      </c>
      <c r="F28" s="58"/>
      <c r="G28" s="221"/>
      <c r="H28" s="222"/>
      <c r="I28" s="104"/>
      <c r="J28" s="104"/>
      <c r="K28" s="135"/>
    </row>
    <row r="29" spans="1:11" x14ac:dyDescent="0.25">
      <c r="A29" s="32"/>
      <c r="B29" s="81" t="s">
        <v>81</v>
      </c>
      <c r="C29" s="162">
        <v>2.5001000000000002</v>
      </c>
      <c r="D29" s="162">
        <v>0</v>
      </c>
      <c r="E29" s="200" t="str">
        <f t="shared" si="0"/>
        <v/>
      </c>
      <c r="F29" s="58"/>
      <c r="G29" s="221"/>
      <c r="H29" s="223"/>
      <c r="I29" s="117"/>
      <c r="J29" s="117"/>
      <c r="K29" s="135"/>
    </row>
    <row r="30" spans="1:11" x14ac:dyDescent="0.25">
      <c r="A30" s="30"/>
      <c r="B30" s="82" t="s">
        <v>82</v>
      </c>
      <c r="C30" s="162">
        <v>542.06529999999998</v>
      </c>
      <c r="D30" s="162">
        <v>408.27305706895902</v>
      </c>
      <c r="E30" s="200">
        <f t="shared" si="0"/>
        <v>753.18058003151839</v>
      </c>
      <c r="F30" s="58"/>
      <c r="G30" s="221"/>
      <c r="H30" s="222"/>
      <c r="I30" s="104"/>
      <c r="J30" s="104"/>
      <c r="K30" s="136"/>
    </row>
    <row r="31" spans="1:11" x14ac:dyDescent="0.25">
      <c r="A31" s="30"/>
      <c r="B31" s="83" t="s">
        <v>31</v>
      </c>
      <c r="C31" s="163">
        <v>1395.6922999999999</v>
      </c>
      <c r="D31" s="163">
        <v>1919.4351464965061</v>
      </c>
      <c r="E31" s="201">
        <f t="shared" si="0"/>
        <v>1375.2566711849786</v>
      </c>
      <c r="F31" s="58"/>
      <c r="G31" s="221"/>
      <c r="H31" s="223"/>
      <c r="I31" s="117"/>
      <c r="J31" s="117"/>
    </row>
    <row r="32" spans="1:11" x14ac:dyDescent="0.25">
      <c r="A32" s="30"/>
      <c r="B32" s="83"/>
      <c r="C32" s="162"/>
      <c r="D32" s="165"/>
      <c r="E32" s="201" t="str">
        <f t="shared" si="0"/>
        <v/>
      </c>
      <c r="F32" s="58"/>
      <c r="G32" s="223"/>
      <c r="H32" s="222"/>
      <c r="I32" s="104"/>
      <c r="J32" s="104"/>
    </row>
    <row r="33" spans="1:10" x14ac:dyDescent="0.25">
      <c r="A33" s="30"/>
      <c r="B33" s="81" t="s">
        <v>83</v>
      </c>
      <c r="C33" s="162">
        <v>5.7000000000000002E-2</v>
      </c>
      <c r="D33" s="162">
        <v>0</v>
      </c>
      <c r="E33" s="200" t="str">
        <f t="shared" si="0"/>
        <v/>
      </c>
      <c r="F33" s="58"/>
      <c r="G33" s="130"/>
      <c r="H33" s="222"/>
      <c r="I33" s="104"/>
      <c r="J33" s="104"/>
    </row>
    <row r="34" spans="1:10" x14ac:dyDescent="0.25">
      <c r="A34" s="30"/>
      <c r="B34" s="81" t="s">
        <v>84</v>
      </c>
      <c r="C34" s="162">
        <v>0</v>
      </c>
      <c r="D34" s="162">
        <v>0</v>
      </c>
      <c r="E34" s="200" t="str">
        <f t="shared" si="0"/>
        <v/>
      </c>
      <c r="F34" s="58"/>
      <c r="G34" s="130"/>
      <c r="H34" s="222"/>
      <c r="I34" s="104"/>
      <c r="J34" s="104"/>
    </row>
    <row r="35" spans="1:10" x14ac:dyDescent="0.25">
      <c r="A35" s="30"/>
      <c r="B35" s="81" t="s">
        <v>85</v>
      </c>
      <c r="C35" s="162">
        <v>0</v>
      </c>
      <c r="D35" s="162">
        <v>0</v>
      </c>
      <c r="E35" s="200" t="str">
        <f t="shared" si="0"/>
        <v/>
      </c>
      <c r="F35" s="50"/>
      <c r="G35" s="130"/>
      <c r="H35" s="222"/>
      <c r="I35" s="104"/>
      <c r="J35" s="104"/>
    </row>
    <row r="36" spans="1:10" x14ac:dyDescent="0.25">
      <c r="A36" s="32"/>
      <c r="B36" s="81" t="s">
        <v>86</v>
      </c>
      <c r="C36" s="162">
        <v>0</v>
      </c>
      <c r="D36" s="162">
        <v>0</v>
      </c>
      <c r="E36" s="200" t="str">
        <f t="shared" si="0"/>
        <v/>
      </c>
      <c r="F36" s="50"/>
      <c r="G36" s="130"/>
      <c r="H36" s="222"/>
      <c r="I36" s="104"/>
      <c r="J36" s="104"/>
    </row>
    <row r="37" spans="1:10" x14ac:dyDescent="0.25">
      <c r="A37" s="32"/>
      <c r="B37" s="81" t="s">
        <v>87</v>
      </c>
      <c r="C37" s="162">
        <v>0</v>
      </c>
      <c r="D37" s="162">
        <v>0</v>
      </c>
      <c r="E37" s="200" t="str">
        <f t="shared" si="0"/>
        <v/>
      </c>
      <c r="F37" s="50"/>
      <c r="G37" s="130"/>
      <c r="H37" s="223"/>
      <c r="I37" s="117"/>
      <c r="J37" s="117"/>
    </row>
    <row r="38" spans="1:10" x14ac:dyDescent="0.25">
      <c r="A38" s="30"/>
      <c r="B38" s="81" t="s">
        <v>88</v>
      </c>
      <c r="C38" s="162">
        <v>8.3999999999999991E-2</v>
      </c>
      <c r="D38" s="162">
        <v>0</v>
      </c>
      <c r="E38" s="200" t="str">
        <f t="shared" si="0"/>
        <v/>
      </c>
      <c r="F38" s="50"/>
      <c r="G38" s="130"/>
      <c r="H38" s="47"/>
      <c r="I38" s="45"/>
      <c r="J38" s="45"/>
    </row>
    <row r="39" spans="1:10" x14ac:dyDescent="0.25">
      <c r="A39" s="30"/>
      <c r="B39" s="83" t="s">
        <v>6</v>
      </c>
      <c r="C39" s="163">
        <v>0.14099999999999999</v>
      </c>
      <c r="D39" s="163">
        <v>0</v>
      </c>
      <c r="E39" s="201" t="str">
        <f t="shared" si="0"/>
        <v/>
      </c>
      <c r="F39" s="50"/>
      <c r="G39" s="131"/>
      <c r="H39" s="47"/>
      <c r="I39" s="45"/>
      <c r="J39" s="45"/>
    </row>
    <row r="40" spans="1:10" x14ac:dyDescent="0.25">
      <c r="A40" s="30"/>
      <c r="B40" s="83"/>
      <c r="C40" s="162"/>
      <c r="D40" s="165"/>
      <c r="E40" s="201" t="str">
        <f t="shared" si="0"/>
        <v/>
      </c>
      <c r="F40" s="50"/>
      <c r="G40" s="131"/>
      <c r="H40" s="47"/>
      <c r="I40" s="45"/>
      <c r="J40" s="45"/>
    </row>
    <row r="41" spans="1:10" x14ac:dyDescent="0.25">
      <c r="A41" s="30"/>
      <c r="B41" s="81" t="s">
        <v>89</v>
      </c>
      <c r="C41" s="162">
        <v>0</v>
      </c>
      <c r="D41" s="162">
        <v>0</v>
      </c>
      <c r="E41" s="200" t="str">
        <f t="shared" si="0"/>
        <v/>
      </c>
      <c r="F41" s="50"/>
      <c r="G41" s="130"/>
      <c r="H41" s="46"/>
      <c r="I41" s="45"/>
      <c r="J41" s="45"/>
    </row>
    <row r="42" spans="1:10" x14ac:dyDescent="0.25">
      <c r="A42" s="30"/>
      <c r="B42" s="81" t="s">
        <v>90</v>
      </c>
      <c r="C42" s="162">
        <v>0</v>
      </c>
      <c r="D42" s="162">
        <v>0</v>
      </c>
      <c r="E42" s="200" t="str">
        <f t="shared" si="0"/>
        <v/>
      </c>
      <c r="F42" s="50"/>
      <c r="G42" s="130"/>
    </row>
    <row r="43" spans="1:10" x14ac:dyDescent="0.25">
      <c r="A43" s="30"/>
      <c r="B43" s="81" t="s">
        <v>91</v>
      </c>
      <c r="C43" s="162">
        <v>0</v>
      </c>
      <c r="D43" s="162">
        <v>0</v>
      </c>
      <c r="E43" s="200" t="str">
        <f t="shared" si="0"/>
        <v/>
      </c>
      <c r="F43" s="50"/>
      <c r="G43" s="130"/>
    </row>
    <row r="44" spans="1:10" x14ac:dyDescent="0.25">
      <c r="A44" s="30"/>
      <c r="B44" s="81" t="s">
        <v>92</v>
      </c>
      <c r="C44" s="162">
        <v>0</v>
      </c>
      <c r="D44" s="162">
        <v>0</v>
      </c>
      <c r="E44" s="200" t="str">
        <f t="shared" si="0"/>
        <v/>
      </c>
      <c r="F44" s="50"/>
      <c r="G44" s="130"/>
    </row>
    <row r="45" spans="1:10" x14ac:dyDescent="0.25">
      <c r="A45" s="30"/>
      <c r="B45" s="81" t="s">
        <v>93</v>
      </c>
      <c r="C45" s="162">
        <v>0</v>
      </c>
      <c r="D45" s="162">
        <v>0</v>
      </c>
      <c r="E45" s="200" t="str">
        <f t="shared" si="0"/>
        <v/>
      </c>
      <c r="F45" s="50"/>
      <c r="G45" s="130"/>
    </row>
    <row r="46" spans="1:10" x14ac:dyDescent="0.25">
      <c r="A46" s="30"/>
      <c r="B46" s="81" t="s">
        <v>94</v>
      </c>
      <c r="C46" s="162">
        <v>17.391300000000001</v>
      </c>
      <c r="D46" s="162">
        <v>47.116770000000002</v>
      </c>
      <c r="E46" s="200">
        <f t="shared" si="0"/>
        <v>2709.2149523037378</v>
      </c>
      <c r="F46" s="50"/>
      <c r="G46" s="130"/>
    </row>
    <row r="47" spans="1:10" x14ac:dyDescent="0.25">
      <c r="A47" s="30"/>
      <c r="B47" s="81" t="s">
        <v>95</v>
      </c>
      <c r="C47" s="162">
        <v>0</v>
      </c>
      <c r="D47" s="162">
        <v>0</v>
      </c>
      <c r="E47" s="200" t="str">
        <f t="shared" si="0"/>
        <v/>
      </c>
      <c r="F47" s="50"/>
      <c r="G47" s="130"/>
    </row>
    <row r="48" spans="1:10" x14ac:dyDescent="0.25">
      <c r="A48" s="30"/>
      <c r="B48" s="81" t="s">
        <v>96</v>
      </c>
      <c r="C48" s="162">
        <v>15.12</v>
      </c>
      <c r="D48" s="162">
        <v>29.9376</v>
      </c>
      <c r="E48" s="200">
        <f t="shared" si="0"/>
        <v>1980</v>
      </c>
      <c r="F48" s="50"/>
      <c r="G48" s="130"/>
    </row>
    <row r="49" spans="1:12" x14ac:dyDescent="0.25">
      <c r="A49" s="30"/>
      <c r="B49" s="81" t="s">
        <v>97</v>
      </c>
      <c r="C49" s="162">
        <v>0</v>
      </c>
      <c r="D49" s="162">
        <v>0</v>
      </c>
      <c r="E49" s="200" t="str">
        <f t="shared" si="0"/>
        <v/>
      </c>
      <c r="F49" s="50"/>
      <c r="G49" s="130"/>
      <c r="H49" s="130"/>
      <c r="I49" s="129"/>
    </row>
    <row r="50" spans="1:12" x14ac:dyDescent="0.25">
      <c r="A50" s="33"/>
      <c r="B50" s="81" t="s">
        <v>98</v>
      </c>
      <c r="C50" s="162">
        <v>0.3085</v>
      </c>
      <c r="D50" s="162">
        <v>0</v>
      </c>
      <c r="E50" s="200" t="str">
        <f t="shared" si="0"/>
        <v/>
      </c>
      <c r="F50" s="50"/>
      <c r="G50" s="130"/>
      <c r="H50" s="130"/>
      <c r="I50" s="129"/>
    </row>
    <row r="51" spans="1:12" x14ac:dyDescent="0.25">
      <c r="A51" s="33"/>
      <c r="B51" s="81" t="s">
        <v>99</v>
      </c>
      <c r="C51" s="162">
        <v>0</v>
      </c>
      <c r="D51" s="162">
        <v>0</v>
      </c>
      <c r="E51" s="200" t="str">
        <f t="shared" si="0"/>
        <v/>
      </c>
      <c r="F51" s="50"/>
      <c r="G51" s="130"/>
      <c r="H51" s="130"/>
      <c r="I51" s="129"/>
    </row>
    <row r="52" spans="1:12" x14ac:dyDescent="0.25">
      <c r="A52" s="33"/>
      <c r="B52" s="81" t="s">
        <v>100</v>
      </c>
      <c r="C52" s="162">
        <v>0</v>
      </c>
      <c r="D52" s="162">
        <v>0</v>
      </c>
      <c r="E52" s="200" t="str">
        <f t="shared" si="0"/>
        <v/>
      </c>
      <c r="F52" s="50"/>
      <c r="G52" s="130"/>
      <c r="H52" s="130"/>
      <c r="I52" s="129"/>
    </row>
    <row r="53" spans="1:12" x14ac:dyDescent="0.25">
      <c r="A53" s="30"/>
      <c r="B53" s="85" t="s">
        <v>7</v>
      </c>
      <c r="C53" s="163">
        <v>32.819800000000001</v>
      </c>
      <c r="D53" s="163">
        <v>77.054370000000006</v>
      </c>
      <c r="E53" s="201">
        <f t="shared" si="0"/>
        <v>2347.801327247576</v>
      </c>
      <c r="F53" s="50"/>
      <c r="G53" s="131"/>
      <c r="H53" s="131"/>
      <c r="I53" s="131"/>
    </row>
    <row r="54" spans="1:12" x14ac:dyDescent="0.25">
      <c r="A54" s="34"/>
      <c r="B54" s="85"/>
      <c r="C54" s="162"/>
      <c r="D54" s="164"/>
      <c r="E54" s="201" t="str">
        <f t="shared" si="0"/>
        <v/>
      </c>
      <c r="F54" s="50"/>
      <c r="G54" s="131"/>
      <c r="H54" s="131"/>
      <c r="I54" s="131"/>
    </row>
    <row r="55" spans="1:12" x14ac:dyDescent="0.25">
      <c r="A55" s="35"/>
      <c r="B55" s="85" t="s">
        <v>101</v>
      </c>
      <c r="C55" s="163">
        <v>1428.6531</v>
      </c>
      <c r="D55" s="163">
        <v>1996.4895164965062</v>
      </c>
      <c r="E55" s="201">
        <f t="shared" si="0"/>
        <v>1397.4627686010735</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topLeftCell="C1" workbookViewId="0">
      <selection activeCell="H8" sqref="H8:I4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2" width="9.140625" style="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2">
        <v>44713</v>
      </c>
      <c r="D4" s="282"/>
      <c r="E4" s="282"/>
      <c r="F4" s="282"/>
      <c r="G4" s="283"/>
      <c r="H4" s="282"/>
      <c r="I4" s="282"/>
      <c r="J4" s="282"/>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6">
        <v>25781.110700000001</v>
      </c>
      <c r="E8" s="166">
        <v>25375.595300000001</v>
      </c>
      <c r="F8" s="171">
        <f t="shared" ref="F8:F40" si="0">IFERROR((E8-D8)/D8,"")</f>
        <v>-1.5729167168891611E-2</v>
      </c>
      <c r="G8" s="166"/>
      <c r="H8" s="166">
        <v>51942.126310909014</v>
      </c>
      <c r="I8" s="166">
        <v>59153.274556612872</v>
      </c>
      <c r="J8" s="171">
        <f t="shared" ref="J8:J40" si="1">IFERROR((I8-H8)/H8,"")</f>
        <v>0.13883043991191701</v>
      </c>
      <c r="M8" s="204"/>
    </row>
    <row r="9" spans="1:16374" s="5" customFormat="1" ht="22.5" customHeight="1" x14ac:dyDescent="0.25">
      <c r="A9" s="1"/>
      <c r="B9" s="52" t="s">
        <v>8</v>
      </c>
      <c r="C9" s="55"/>
      <c r="D9" s="166">
        <v>8131.6359000000011</v>
      </c>
      <c r="E9" s="166">
        <v>8002.9091000000008</v>
      </c>
      <c r="F9" s="171">
        <f t="shared" si="0"/>
        <v>-1.5830369384836864E-2</v>
      </c>
      <c r="G9" s="167"/>
      <c r="H9" s="166">
        <v>19623.532340909012</v>
      </c>
      <c r="I9" s="166">
        <v>23873.907269480493</v>
      </c>
      <c r="J9" s="171">
        <f t="shared" si="1"/>
        <v>0.21659581235080494</v>
      </c>
      <c r="L9" s="223"/>
      <c r="M9" s="117"/>
      <c r="N9" s="117"/>
      <c r="O9" s="117"/>
      <c r="P9" s="117"/>
      <c r="Q9" s="117"/>
      <c r="R9" s="117"/>
    </row>
    <row r="10" spans="1:16374" s="5" customFormat="1" ht="15" x14ac:dyDescent="0.25">
      <c r="A10" s="1"/>
      <c r="B10" s="55"/>
      <c r="C10" s="55" t="s">
        <v>103</v>
      </c>
      <c r="D10" s="229">
        <v>202.9933</v>
      </c>
      <c r="E10" s="229">
        <v>224.6901</v>
      </c>
      <c r="F10" s="65">
        <f t="shared" si="0"/>
        <v>0.10688431588628786</v>
      </c>
      <c r="G10" s="169"/>
      <c r="H10" s="229">
        <v>729.13714000000004</v>
      </c>
      <c r="I10" s="229">
        <v>830.81240000000003</v>
      </c>
      <c r="J10" s="65">
        <f t="shared" si="1"/>
        <v>0.13944600325804274</v>
      </c>
      <c r="L10" s="222"/>
      <c r="M10" s="104"/>
      <c r="N10" s="104"/>
      <c r="O10" s="104"/>
      <c r="P10" s="104"/>
      <c r="Q10" s="104"/>
      <c r="R10" s="104"/>
    </row>
    <row r="11" spans="1:16374" s="5" customFormat="1" ht="15" x14ac:dyDescent="0.25">
      <c r="A11" s="1"/>
      <c r="B11" s="1"/>
      <c r="C11" s="233" t="s">
        <v>16</v>
      </c>
      <c r="D11" s="168">
        <v>1131.7271000000001</v>
      </c>
      <c r="E11" s="229">
        <v>723.72559999999999</v>
      </c>
      <c r="F11" s="65">
        <f t="shared" si="0"/>
        <v>-0.36051226483840498</v>
      </c>
      <c r="G11" s="169"/>
      <c r="H11" s="229">
        <v>3337.51478</v>
      </c>
      <c r="I11" s="229">
        <v>2987.6068599999999</v>
      </c>
      <c r="J11" s="65">
        <f t="shared" si="1"/>
        <v>-0.10484086006055084</v>
      </c>
      <c r="L11" s="222"/>
      <c r="M11" s="104"/>
      <c r="N11" s="104"/>
      <c r="O11" s="104"/>
      <c r="P11" s="104"/>
      <c r="Q11" s="104"/>
      <c r="R11" s="104"/>
    </row>
    <row r="12" spans="1:16374" s="5" customFormat="1" ht="15" x14ac:dyDescent="0.25">
      <c r="A12" s="1"/>
      <c r="B12" s="1"/>
      <c r="C12" s="234" t="s">
        <v>17</v>
      </c>
      <c r="D12" s="168">
        <v>274.55020000000002</v>
      </c>
      <c r="E12" s="229">
        <v>187.7029</v>
      </c>
      <c r="F12" s="65">
        <f t="shared" si="0"/>
        <v>-0.31632575754816428</v>
      </c>
      <c r="G12" s="169"/>
      <c r="H12" s="229">
        <v>474.84127999999998</v>
      </c>
      <c r="I12" s="229">
        <v>383.89740970592618</v>
      </c>
      <c r="J12" s="65">
        <f t="shared" si="1"/>
        <v>-0.19152477706671545</v>
      </c>
      <c r="L12" s="222"/>
      <c r="M12" s="104"/>
      <c r="N12" s="104"/>
      <c r="O12" s="104"/>
      <c r="P12" s="104"/>
      <c r="Q12" s="104"/>
      <c r="R12" s="104"/>
    </row>
    <row r="13" spans="1:16374" s="5" customFormat="1" ht="15" x14ac:dyDescent="0.25">
      <c r="A13" s="1"/>
      <c r="B13" s="1"/>
      <c r="C13" s="233" t="s">
        <v>132</v>
      </c>
      <c r="D13" s="168">
        <v>21.592400000000001</v>
      </c>
      <c r="E13" s="229">
        <v>42.837000000000003</v>
      </c>
      <c r="F13" s="65">
        <f t="shared" si="0"/>
        <v>0.98389248068764934</v>
      </c>
      <c r="G13" s="169"/>
      <c r="H13" s="229">
        <v>72.551659999999998</v>
      </c>
      <c r="I13" s="229">
        <v>124.62304</v>
      </c>
      <c r="J13" s="65">
        <f t="shared" si="1"/>
        <v>0.7177145223141691</v>
      </c>
      <c r="L13" s="222"/>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33" t="s">
        <v>130</v>
      </c>
      <c r="D14" s="229">
        <v>0</v>
      </c>
      <c r="E14" s="229">
        <v>1830.7976000000001</v>
      </c>
      <c r="F14" s="65" t="str">
        <f t="shared" si="0"/>
        <v/>
      </c>
      <c r="G14" s="169"/>
      <c r="H14" s="229">
        <v>0</v>
      </c>
      <c r="I14" s="229">
        <v>6479.4274148522436</v>
      </c>
      <c r="J14" s="65" t="str">
        <f t="shared" si="1"/>
        <v/>
      </c>
      <c r="L14" s="222"/>
      <c r="M14" s="104"/>
      <c r="N14" s="104"/>
      <c r="O14" s="104"/>
      <c r="P14" s="104"/>
      <c r="Q14" s="104"/>
      <c r="R14" s="104"/>
    </row>
    <row r="15" spans="1:16374" s="5" customFormat="1" ht="15" customHeight="1" x14ac:dyDescent="0.25">
      <c r="A15" s="6"/>
      <c r="B15" s="3"/>
      <c r="C15" s="233" t="s">
        <v>18</v>
      </c>
      <c r="D15" s="168">
        <v>610.75890000000004</v>
      </c>
      <c r="E15" s="229">
        <v>662.63580000000002</v>
      </c>
      <c r="F15" s="65">
        <f t="shared" si="0"/>
        <v>8.4938426603361775E-2</v>
      </c>
      <c r="G15" s="169"/>
      <c r="H15" s="229">
        <v>2545.6283400000002</v>
      </c>
      <c r="I15" s="229">
        <v>2798.5057299999999</v>
      </c>
      <c r="J15" s="65">
        <f t="shared" si="1"/>
        <v>9.9337906491094308E-2</v>
      </c>
      <c r="K15" s="6"/>
      <c r="L15" s="222"/>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33" t="s">
        <v>19</v>
      </c>
      <c r="D16" s="168">
        <v>672.7595</v>
      </c>
      <c r="E16" s="229">
        <v>621.4502</v>
      </c>
      <c r="F16" s="65">
        <f t="shared" si="0"/>
        <v>-7.6266927483000999E-2</v>
      </c>
      <c r="G16" s="169"/>
      <c r="H16" s="229">
        <v>1282.6808900000001</v>
      </c>
      <c r="I16" s="229">
        <v>1296.0825908737011</v>
      </c>
      <c r="J16" s="65">
        <f t="shared" si="1"/>
        <v>1.0448195633210824E-2</v>
      </c>
      <c r="K16" s="6"/>
      <c r="L16" s="222"/>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33" t="s">
        <v>104</v>
      </c>
      <c r="D17" s="168">
        <v>739.68009999999992</v>
      </c>
      <c r="E17" s="229">
        <v>697.73619999999994</v>
      </c>
      <c r="F17" s="65">
        <f t="shared" si="0"/>
        <v>-5.6705459562856955E-2</v>
      </c>
      <c r="G17" s="169"/>
      <c r="H17" s="229">
        <v>1063.4126799999999</v>
      </c>
      <c r="I17" s="229">
        <v>1117.564624048624</v>
      </c>
      <c r="J17" s="65"/>
      <c r="K17" s="6"/>
      <c r="L17" s="222"/>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9">
        <v>4477.5744000000004</v>
      </c>
      <c r="E18" s="229">
        <v>3011.3337000000001</v>
      </c>
      <c r="F18" s="65">
        <f t="shared" si="0"/>
        <v>-0.32746316845120432</v>
      </c>
      <c r="G18" s="169"/>
      <c r="H18" s="229">
        <v>10117.76557090901</v>
      </c>
      <c r="I18" s="229">
        <v>7855.3872000000001</v>
      </c>
      <c r="J18" s="65">
        <f t="shared" si="1"/>
        <v>-0.22360454539625704</v>
      </c>
      <c r="K18" s="7"/>
      <c r="L18" s="222"/>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6">
        <v>1456.2693999999999</v>
      </c>
      <c r="E19" s="166">
        <v>1303.9624000000001</v>
      </c>
      <c r="F19" s="171">
        <f t="shared" si="0"/>
        <v>-0.10458710455634088</v>
      </c>
      <c r="G19" s="167"/>
      <c r="H19" s="166">
        <v>2757.7477900000004</v>
      </c>
      <c r="I19" s="166">
        <v>3549.3110300000003</v>
      </c>
      <c r="J19" s="171">
        <f t="shared" si="1"/>
        <v>0.28703249908143336</v>
      </c>
      <c r="L19" s="223"/>
      <c r="M19" s="117"/>
      <c r="N19" s="117"/>
      <c r="O19" s="117"/>
      <c r="P19" s="117"/>
      <c r="Q19" s="117"/>
      <c r="R19" s="117"/>
    </row>
    <row r="20" spans="1:16374" s="5" customFormat="1" ht="15" x14ac:dyDescent="0.25">
      <c r="A20" s="1"/>
      <c r="B20" s="55"/>
      <c r="C20" s="55" t="s">
        <v>107</v>
      </c>
      <c r="D20" s="229">
        <v>453.33330000000001</v>
      </c>
      <c r="E20" s="229">
        <v>431.56270000000001</v>
      </c>
      <c r="F20" s="65">
        <f t="shared" si="0"/>
        <v>-4.8023385884072498E-2</v>
      </c>
      <c r="G20" s="169"/>
      <c r="H20" s="229">
        <v>802.11428000000001</v>
      </c>
      <c r="I20" s="229">
        <v>1125.31098</v>
      </c>
      <c r="J20" s="65">
        <f t="shared" si="1"/>
        <v>0.4029309888361543</v>
      </c>
      <c r="L20" s="222"/>
      <c r="M20" s="104"/>
      <c r="N20" s="104"/>
      <c r="O20" s="104"/>
      <c r="P20" s="104"/>
      <c r="Q20" s="104"/>
      <c r="R20" s="104"/>
    </row>
    <row r="21" spans="1:16374" s="5" customFormat="1" ht="15" x14ac:dyDescent="0.25">
      <c r="A21" s="1"/>
      <c r="B21" s="1"/>
      <c r="C21" s="71" t="s">
        <v>20</v>
      </c>
      <c r="D21" s="229">
        <v>0</v>
      </c>
      <c r="E21" s="229">
        <v>0</v>
      </c>
      <c r="F21" s="65" t="str">
        <f t="shared" si="0"/>
        <v/>
      </c>
      <c r="G21" s="169"/>
      <c r="H21" s="229">
        <v>0</v>
      </c>
      <c r="I21" s="229">
        <v>0</v>
      </c>
      <c r="J21" s="65" t="str">
        <f t="shared" si="1"/>
        <v/>
      </c>
      <c r="L21" s="222"/>
      <c r="M21" s="104"/>
      <c r="N21" s="104"/>
      <c r="O21" s="104"/>
      <c r="P21" s="104"/>
      <c r="Q21" s="104"/>
      <c r="R21" s="104"/>
    </row>
    <row r="22" spans="1:16374" s="5" customFormat="1" ht="15" x14ac:dyDescent="0.25">
      <c r="A22" s="1"/>
      <c r="B22" s="1"/>
      <c r="C22" s="1" t="s">
        <v>108</v>
      </c>
      <c r="D22" s="229">
        <v>496.66199999999998</v>
      </c>
      <c r="E22" s="229">
        <v>460.96440000000001</v>
      </c>
      <c r="F22" s="65">
        <f t="shared" si="0"/>
        <v>-7.1875037752032508E-2</v>
      </c>
      <c r="G22" s="169"/>
      <c r="H22" s="229">
        <v>946.42917</v>
      </c>
      <c r="I22" s="229">
        <v>1231.2989600000001</v>
      </c>
      <c r="J22" s="65">
        <f t="shared" si="1"/>
        <v>0.30099430472963978</v>
      </c>
      <c r="L22" s="222"/>
      <c r="M22" s="104"/>
      <c r="N22" s="104"/>
      <c r="O22" s="104"/>
      <c r="P22" s="104"/>
      <c r="Q22" s="104"/>
      <c r="R22" s="104"/>
    </row>
    <row r="23" spans="1:16374" s="5" customFormat="1" ht="15" customHeight="1" x14ac:dyDescent="0.25">
      <c r="A23" s="38"/>
      <c r="B23" s="52"/>
      <c r="C23" s="55" t="s">
        <v>109</v>
      </c>
      <c r="D23" s="229">
        <v>346.6388</v>
      </c>
      <c r="E23" s="229">
        <v>383.53690000000012</v>
      </c>
      <c r="F23" s="65">
        <f t="shared" si="0"/>
        <v>0.10644538349428891</v>
      </c>
      <c r="G23" s="170"/>
      <c r="H23" s="229">
        <v>688.57123999999999</v>
      </c>
      <c r="I23" s="229">
        <v>1085.0208399999999</v>
      </c>
      <c r="J23" s="65">
        <f t="shared" si="1"/>
        <v>0.57575683817407175</v>
      </c>
      <c r="K23" s="38"/>
      <c r="L23" s="222"/>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9">
        <v>159.6353</v>
      </c>
      <c r="E24" s="229">
        <v>27.898399999999999</v>
      </c>
      <c r="F24" s="65">
        <f t="shared" si="0"/>
        <v>-0.8252366487863273</v>
      </c>
      <c r="G24" s="170"/>
      <c r="H24" s="229">
        <v>320.63310000000001</v>
      </c>
      <c r="I24" s="229">
        <v>107.68025</v>
      </c>
      <c r="J24" s="65">
        <f t="shared" si="1"/>
        <v>-0.66416364997874522</v>
      </c>
      <c r="K24" s="38"/>
      <c r="L24" s="223"/>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6">
        <v>15489.635</v>
      </c>
      <c r="E25" s="166">
        <v>15470.9918</v>
      </c>
      <c r="F25" s="171">
        <f t="shared" si="0"/>
        <v>-1.2035919503590906E-3</v>
      </c>
      <c r="G25" s="167"/>
      <c r="H25" s="166">
        <v>28010.347200000004</v>
      </c>
      <c r="I25" s="166">
        <v>30589.395856772688</v>
      </c>
      <c r="J25" s="171">
        <f t="shared" si="1"/>
        <v>9.2074854994038904E-2</v>
      </c>
      <c r="L25" s="222"/>
      <c r="M25" s="104"/>
      <c r="N25" s="104"/>
      <c r="O25" s="104"/>
      <c r="P25" s="104"/>
      <c r="Q25" s="104"/>
      <c r="R25" s="104"/>
    </row>
    <row r="26" spans="1:16374" s="5" customFormat="1" ht="15" x14ac:dyDescent="0.25">
      <c r="A26" s="1"/>
      <c r="B26" s="55"/>
      <c r="C26" s="55" t="s">
        <v>110</v>
      </c>
      <c r="D26" s="229">
        <v>331.26769999999999</v>
      </c>
      <c r="E26" s="229">
        <v>419.166</v>
      </c>
      <c r="F26" s="65">
        <f t="shared" si="0"/>
        <v>0.26533918036681514</v>
      </c>
      <c r="G26" s="169"/>
      <c r="H26" s="229">
        <v>691.78101000000004</v>
      </c>
      <c r="I26" s="229">
        <v>1031.9520500000001</v>
      </c>
      <c r="J26" s="65">
        <f t="shared" si="1"/>
        <v>0.49173226076269433</v>
      </c>
      <c r="L26" s="222"/>
      <c r="M26" s="104"/>
      <c r="N26" s="104"/>
      <c r="O26" s="104"/>
      <c r="P26" s="104"/>
      <c r="Q26" s="104"/>
      <c r="R26" s="104"/>
    </row>
    <row r="27" spans="1:16374" s="5" customFormat="1" ht="15" x14ac:dyDescent="0.25">
      <c r="A27" s="1"/>
      <c r="B27" s="1"/>
      <c r="C27" s="71" t="s">
        <v>21</v>
      </c>
      <c r="D27" s="229">
        <v>1259.8161</v>
      </c>
      <c r="E27" s="229">
        <v>942.55729999999994</v>
      </c>
      <c r="F27" s="65">
        <f t="shared" si="0"/>
        <v>-0.25182945352103381</v>
      </c>
      <c r="G27" s="169"/>
      <c r="H27" s="229">
        <v>2539.83331</v>
      </c>
      <c r="I27" s="229">
        <v>3001.05521</v>
      </c>
      <c r="J27" s="65">
        <f t="shared" si="1"/>
        <v>0.18159534256994211</v>
      </c>
      <c r="L27" s="222"/>
      <c r="M27" s="104"/>
      <c r="N27" s="104"/>
      <c r="O27" s="104"/>
      <c r="P27" s="104"/>
      <c r="Q27" s="104"/>
      <c r="R27" s="104"/>
    </row>
    <row r="28" spans="1:16374" s="5" customFormat="1" ht="15" x14ac:dyDescent="0.25">
      <c r="A28" s="1"/>
      <c r="B28" s="1"/>
      <c r="C28" s="1" t="s">
        <v>22</v>
      </c>
      <c r="D28" s="229">
        <v>748.78190000000006</v>
      </c>
      <c r="E28" s="229">
        <v>487.36700000000002</v>
      </c>
      <c r="F28" s="65">
        <f t="shared" si="0"/>
        <v>-0.34912021778304209</v>
      </c>
      <c r="G28" s="169"/>
      <c r="H28" s="229">
        <v>1005.50078</v>
      </c>
      <c r="I28" s="229">
        <v>831.82402999999999</v>
      </c>
      <c r="J28" s="65">
        <f t="shared" si="1"/>
        <v>-0.17272661886945526</v>
      </c>
      <c r="L28" s="222"/>
      <c r="M28" s="104"/>
      <c r="N28" s="104"/>
      <c r="O28" s="104"/>
      <c r="P28" s="104"/>
      <c r="Q28" s="104"/>
      <c r="R28" s="104"/>
    </row>
    <row r="29" spans="1:16374" s="5" customFormat="1" ht="15" x14ac:dyDescent="0.25">
      <c r="A29" s="1"/>
      <c r="B29" s="1"/>
      <c r="C29" s="1" t="s">
        <v>111</v>
      </c>
      <c r="D29" s="229">
        <v>874.44380000000001</v>
      </c>
      <c r="E29" s="229">
        <v>1002.4167</v>
      </c>
      <c r="F29" s="65">
        <f t="shared" si="0"/>
        <v>0.14634776986239709</v>
      </c>
      <c r="G29" s="169"/>
      <c r="H29" s="229">
        <v>1729.05879</v>
      </c>
      <c r="I29" s="229">
        <v>2233.52286</v>
      </c>
      <c r="J29" s="65">
        <f t="shared" si="1"/>
        <v>0.29175645901548553</v>
      </c>
      <c r="L29" s="222"/>
      <c r="M29" s="104"/>
      <c r="N29" s="104"/>
      <c r="O29" s="104"/>
      <c r="P29" s="104"/>
      <c r="Q29" s="104"/>
      <c r="R29" s="104"/>
    </row>
    <row r="30" spans="1:16374" s="5" customFormat="1" ht="15" x14ac:dyDescent="0.25">
      <c r="A30" s="1"/>
      <c r="B30" s="1"/>
      <c r="C30" s="71" t="s">
        <v>23</v>
      </c>
      <c r="D30" s="229">
        <v>6439.0591999999997</v>
      </c>
      <c r="E30" s="229">
        <v>6465.5780000000004</v>
      </c>
      <c r="F30" s="65">
        <f t="shared" si="0"/>
        <v>4.118427735530175E-3</v>
      </c>
      <c r="G30" s="169"/>
      <c r="H30" s="229">
        <v>8208.09166</v>
      </c>
      <c r="I30" s="229">
        <v>9316.4688600000009</v>
      </c>
      <c r="J30" s="65">
        <f t="shared" si="1"/>
        <v>0.13503470062370146</v>
      </c>
      <c r="L30" s="222"/>
      <c r="M30" s="104"/>
      <c r="N30" s="104"/>
      <c r="O30" s="104"/>
      <c r="P30" s="104"/>
      <c r="Q30" s="104"/>
      <c r="R30" s="104"/>
    </row>
    <row r="31" spans="1:16374" s="5" customFormat="1" ht="15" x14ac:dyDescent="0.25">
      <c r="A31" s="1"/>
      <c r="B31" s="1"/>
      <c r="C31" s="1" t="s">
        <v>112</v>
      </c>
      <c r="D31" s="229">
        <v>240.6918</v>
      </c>
      <c r="E31" s="229">
        <v>255.88679999999999</v>
      </c>
      <c r="F31" s="65">
        <f t="shared" si="0"/>
        <v>6.3130526258061107E-2</v>
      </c>
      <c r="G31" s="169"/>
      <c r="H31" s="229">
        <v>517.73194000000001</v>
      </c>
      <c r="I31" s="229">
        <v>573.85829000000001</v>
      </c>
      <c r="J31" s="65">
        <f t="shared" si="1"/>
        <v>0.10840812718643551</v>
      </c>
      <c r="L31" s="222"/>
      <c r="M31" s="104"/>
      <c r="N31" s="104"/>
      <c r="O31" s="104"/>
      <c r="P31" s="104"/>
      <c r="Q31" s="104"/>
      <c r="R31" s="104"/>
    </row>
    <row r="32" spans="1:16374" s="5" customFormat="1" ht="15" x14ac:dyDescent="0.25">
      <c r="A32" s="1"/>
      <c r="B32" s="1"/>
      <c r="C32" s="1" t="s">
        <v>113</v>
      </c>
      <c r="D32" s="229">
        <v>1312.6107999999999</v>
      </c>
      <c r="E32" s="229">
        <v>723.78919999999994</v>
      </c>
      <c r="F32" s="65">
        <f t="shared" si="0"/>
        <v>-0.44858811157122891</v>
      </c>
      <c r="G32" s="169"/>
      <c r="H32" s="229">
        <v>2217.6470300000001</v>
      </c>
      <c r="I32" s="229">
        <v>1348.70517968077</v>
      </c>
      <c r="J32" s="65">
        <f t="shared" si="1"/>
        <v>-0.39183054767702596</v>
      </c>
      <c r="L32" s="222"/>
      <c r="M32" s="104"/>
      <c r="N32" s="104"/>
      <c r="O32" s="104"/>
      <c r="P32" s="104"/>
      <c r="Q32" s="104"/>
      <c r="R32" s="104"/>
    </row>
    <row r="33" spans="1:18" s="5" customFormat="1" ht="15" x14ac:dyDescent="0.25">
      <c r="A33" s="1"/>
      <c r="B33" s="1"/>
      <c r="C33" s="1" t="s">
        <v>24</v>
      </c>
      <c r="D33" s="229">
        <v>870.7047</v>
      </c>
      <c r="E33" s="229">
        <v>1567.833100000001</v>
      </c>
      <c r="F33" s="65">
        <f t="shared" si="0"/>
        <v>0.8006484862204154</v>
      </c>
      <c r="G33" s="169"/>
      <c r="H33" s="229">
        <v>1663.5586000000001</v>
      </c>
      <c r="I33" s="229">
        <v>3297.614433575287</v>
      </c>
      <c r="J33" s="65">
        <f t="shared" si="1"/>
        <v>0.98226526770700284</v>
      </c>
      <c r="L33" s="222"/>
      <c r="M33" s="104"/>
      <c r="N33" s="104"/>
      <c r="O33" s="104"/>
      <c r="P33" s="104"/>
      <c r="Q33" s="104"/>
      <c r="R33" s="104"/>
    </row>
    <row r="34" spans="1:18" s="5" customFormat="1" ht="15" x14ac:dyDescent="0.25">
      <c r="A34" s="1"/>
      <c r="B34" s="1"/>
      <c r="C34" s="1" t="s">
        <v>114</v>
      </c>
      <c r="D34" s="229">
        <v>3412.259</v>
      </c>
      <c r="E34" s="229">
        <v>3606.3977</v>
      </c>
      <c r="F34" s="65">
        <f t="shared" si="0"/>
        <v>5.6894479580828994E-2</v>
      </c>
      <c r="G34" s="169"/>
      <c r="H34" s="229">
        <v>9437.14408</v>
      </c>
      <c r="I34" s="229">
        <v>8954.3949435166305</v>
      </c>
      <c r="J34" s="65">
        <f t="shared" si="1"/>
        <v>-5.1154155578322959E-2</v>
      </c>
      <c r="L34" s="223"/>
      <c r="M34" s="117"/>
      <c r="N34" s="117"/>
      <c r="O34" s="117"/>
      <c r="P34" s="117"/>
      <c r="Q34" s="117"/>
      <c r="R34" s="117"/>
    </row>
    <row r="35" spans="1:18" s="5" customFormat="1" ht="24" customHeight="1" x14ac:dyDescent="0.25">
      <c r="A35" s="1"/>
      <c r="B35" s="52" t="s">
        <v>15</v>
      </c>
      <c r="C35" s="55"/>
      <c r="D35" s="166">
        <v>703.57040000000006</v>
      </c>
      <c r="E35" s="166">
        <v>597.73199999999997</v>
      </c>
      <c r="F35" s="171">
        <f t="shared" si="0"/>
        <v>-0.15043043311657239</v>
      </c>
      <c r="G35" s="167"/>
      <c r="H35" s="166">
        <v>1550.4989800000001</v>
      </c>
      <c r="I35" s="166">
        <v>1140.6604003596885</v>
      </c>
      <c r="J35" s="171">
        <f t="shared" si="1"/>
        <v>-0.26432689406884452</v>
      </c>
      <c r="L35" s="222"/>
      <c r="M35" s="104"/>
      <c r="N35" s="104"/>
      <c r="O35" s="104"/>
      <c r="P35" s="104"/>
      <c r="Q35" s="104"/>
      <c r="R35" s="104"/>
    </row>
    <row r="36" spans="1:18" s="5" customFormat="1" ht="15" x14ac:dyDescent="0.25">
      <c r="A36" s="1"/>
      <c r="B36" s="55"/>
      <c r="C36" s="55" t="s">
        <v>135</v>
      </c>
      <c r="D36" s="229">
        <v>35.166200000000003</v>
      </c>
      <c r="E36" s="229">
        <v>37.968699999999998</v>
      </c>
      <c r="F36" s="65">
        <f t="shared" si="0"/>
        <v>7.9693000665411518E-2</v>
      </c>
      <c r="G36" s="169"/>
      <c r="H36" s="229">
        <v>75.181449999999998</v>
      </c>
      <c r="I36" s="229">
        <v>61.730300000000007</v>
      </c>
      <c r="J36" s="65">
        <f t="shared" si="1"/>
        <v>-0.17891580968443668</v>
      </c>
      <c r="L36" s="222"/>
      <c r="M36" s="104"/>
      <c r="N36" s="104"/>
      <c r="O36" s="104"/>
      <c r="P36" s="104"/>
      <c r="Q36" s="104"/>
      <c r="R36" s="104"/>
    </row>
    <row r="37" spans="1:18" s="5" customFormat="1" ht="15" x14ac:dyDescent="0.25">
      <c r="A37" s="1"/>
      <c r="B37" s="55"/>
      <c r="C37" s="55" t="s">
        <v>133</v>
      </c>
      <c r="D37" s="229">
        <v>44.238700000000001</v>
      </c>
      <c r="E37" s="229">
        <v>33.583799999999997</v>
      </c>
      <c r="F37" s="65">
        <f>IFERROR((E37-D37)/D37,"")</f>
        <v>-0.24085020581527045</v>
      </c>
      <c r="G37" s="169"/>
      <c r="H37" s="229">
        <v>98.547399999999996</v>
      </c>
      <c r="I37" s="229">
        <v>66.695280359688681</v>
      </c>
      <c r="J37" s="65">
        <f>IFERROR((I37-H37)/H37,"")</f>
        <v>-0.32321623543910155</v>
      </c>
      <c r="L37" s="222"/>
      <c r="M37" s="104"/>
      <c r="N37" s="104"/>
      <c r="O37" s="104"/>
      <c r="P37" s="104"/>
      <c r="Q37" s="104"/>
      <c r="R37" s="104"/>
    </row>
    <row r="38" spans="1:18" s="5" customFormat="1" ht="15" x14ac:dyDescent="0.25">
      <c r="A38" s="1"/>
      <c r="B38" s="55"/>
      <c r="C38" s="55" t="s">
        <v>25</v>
      </c>
      <c r="D38" s="229">
        <v>154.52549999999999</v>
      </c>
      <c r="E38" s="229">
        <v>169.56800000000001</v>
      </c>
      <c r="F38" s="65">
        <f t="shared" si="0"/>
        <v>9.7346392666582654E-2</v>
      </c>
      <c r="G38" s="169"/>
      <c r="H38" s="229">
        <v>407.21213999999998</v>
      </c>
      <c r="I38" s="229">
        <v>299.70726000000002</v>
      </c>
      <c r="J38" s="65">
        <f t="shared" si="1"/>
        <v>-0.2640021488553852</v>
      </c>
      <c r="L38" s="222"/>
      <c r="M38" s="104"/>
      <c r="N38" s="104"/>
      <c r="O38" s="104"/>
      <c r="P38" s="104"/>
      <c r="Q38" s="104"/>
      <c r="R38" s="104"/>
    </row>
    <row r="39" spans="1:18" s="5" customFormat="1" ht="15" x14ac:dyDescent="0.25">
      <c r="A39" s="1"/>
      <c r="B39" s="55"/>
      <c r="C39" s="55" t="s">
        <v>134</v>
      </c>
      <c r="D39" s="229">
        <v>242.614</v>
      </c>
      <c r="E39" s="229">
        <v>133.6969</v>
      </c>
      <c r="F39" s="65">
        <f t="shared" si="0"/>
        <v>-0.44893163626171617</v>
      </c>
      <c r="G39" s="169"/>
      <c r="H39" s="229">
        <v>337.04721999999998</v>
      </c>
      <c r="I39" s="229">
        <v>172.13693000000001</v>
      </c>
      <c r="J39" s="65"/>
      <c r="L39" s="222"/>
      <c r="M39" s="104"/>
      <c r="N39" s="104"/>
      <c r="O39" s="104"/>
      <c r="P39" s="104"/>
      <c r="Q39" s="104"/>
      <c r="R39" s="104"/>
    </row>
    <row r="40" spans="1:18" s="5" customFormat="1" ht="15" x14ac:dyDescent="0.25">
      <c r="A40" s="1"/>
      <c r="B40" s="1"/>
      <c r="C40" s="71" t="s">
        <v>105</v>
      </c>
      <c r="D40" s="229">
        <v>227.02600000000001</v>
      </c>
      <c r="E40" s="229">
        <v>222.91460000000001</v>
      </c>
      <c r="F40" s="65">
        <f t="shared" si="0"/>
        <v>-1.8109820020614391E-2</v>
      </c>
      <c r="G40" s="169"/>
      <c r="H40" s="229">
        <v>632.51077000000009</v>
      </c>
      <c r="I40" s="229">
        <v>540.39062999999999</v>
      </c>
      <c r="J40" s="65">
        <f t="shared" si="1"/>
        <v>-0.14564201017478343</v>
      </c>
      <c r="L40" s="223"/>
      <c r="M40" s="117"/>
      <c r="N40" s="117"/>
      <c r="O40" s="117"/>
      <c r="P40" s="117"/>
      <c r="Q40" s="117"/>
      <c r="R40" s="117"/>
    </row>
    <row r="41" spans="1:18" ht="15.75" thickBot="1" x14ac:dyDescent="0.3">
      <c r="B41" s="8"/>
      <c r="C41" s="8"/>
      <c r="D41" s="8"/>
      <c r="E41" s="8"/>
      <c r="F41" s="8"/>
      <c r="G41" s="8"/>
      <c r="H41" s="8"/>
      <c r="I41" s="8"/>
      <c r="J41" s="8"/>
      <c r="L41" s="227"/>
      <c r="M41" s="227"/>
      <c r="N41" s="228"/>
      <c r="O41" s="228"/>
      <c r="P41" s="228"/>
      <c r="Q41" s="228"/>
      <c r="R41" s="228"/>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3" t="s">
        <v>126</v>
      </c>
      <c r="D45" s="273"/>
      <c r="E45" s="273"/>
      <c r="F45" s="273"/>
      <c r="G45" s="273"/>
      <c r="H45" s="273"/>
      <c r="I45" s="273"/>
      <c r="J45" s="273"/>
      <c r="N45"/>
      <c r="O45"/>
      <c r="P45"/>
      <c r="Q45"/>
      <c r="R45"/>
    </row>
    <row r="46" spans="1:18" ht="15" x14ac:dyDescent="0.25">
      <c r="B46" s="16"/>
      <c r="C46" s="273"/>
      <c r="D46" s="273"/>
      <c r="E46" s="273"/>
      <c r="F46" s="273"/>
      <c r="G46" s="273"/>
      <c r="H46" s="273"/>
      <c r="I46" s="273"/>
      <c r="J46" s="273"/>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D12" sqref="D12"/>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2">
        <v>44713</v>
      </c>
      <c r="D4" s="282"/>
      <c r="E4" s="282"/>
      <c r="F4" s="282"/>
      <c r="G4" s="283"/>
      <c r="H4" s="282"/>
      <c r="I4" s="282"/>
      <c r="J4" s="282"/>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7">
        <f>SUM(D9,D14,D19)</f>
        <v>55198.974530909007</v>
      </c>
      <c r="E8" s="157">
        <f>SUM(E9,E14,E19)</f>
        <v>61420.901395975379</v>
      </c>
      <c r="F8" s="172">
        <f>IF(E8&lt;1,"",IFERROR((E8-D8)/D8,""))</f>
        <v>0.1127181603995626</v>
      </c>
      <c r="G8" s="126"/>
      <c r="H8" s="157">
        <f>SUM(H9,H14,H19)</f>
        <v>27711.032700000003</v>
      </c>
      <c r="I8" s="157">
        <f>SUM(I9,I14,I19)</f>
        <v>25634.858899999999</v>
      </c>
      <c r="J8" s="172">
        <f>IF(I8&lt;1,"",IFERROR((I8-H8)/H8,""))</f>
        <v>-7.4922281766857571E-2</v>
      </c>
      <c r="K8" s="24"/>
      <c r="M8"/>
      <c r="N8"/>
      <c r="O8"/>
      <c r="P8"/>
      <c r="Q8"/>
      <c r="R8"/>
      <c r="S8"/>
    </row>
    <row r="9" spans="1:19" s="5" customFormat="1" ht="21.75" customHeight="1" x14ac:dyDescent="0.25">
      <c r="A9" s="1"/>
      <c r="B9" s="52" t="s">
        <v>33</v>
      </c>
      <c r="C9" s="55"/>
      <c r="D9" s="157">
        <f>SUM(D10:D13)</f>
        <v>23481.696479999999</v>
      </c>
      <c r="E9" s="157">
        <f>SUM(E10:E13)</f>
        <v>31024.908154263961</v>
      </c>
      <c r="F9" s="172">
        <f t="shared" ref="F9:F23" si="0">IF(E9&lt;1,"",IFERROR((E9-D9)/D9,""))</f>
        <v>0.3212379344349639</v>
      </c>
      <c r="G9" s="126"/>
      <c r="H9" s="157">
        <f>SUM(H10:H13)</f>
        <v>10936.4143</v>
      </c>
      <c r="I9" s="157">
        <f>SUM(I10:I13)</f>
        <v>12268.9514</v>
      </c>
      <c r="J9" s="172">
        <f t="shared" ref="J9:J23" si="1">IF(I9&lt;1,"",IFERROR((I9-H9)/H9,""))</f>
        <v>0.12184405815716029</v>
      </c>
      <c r="K9" s="24"/>
      <c r="M9"/>
      <c r="N9"/>
      <c r="O9"/>
      <c r="P9"/>
      <c r="Q9"/>
      <c r="R9"/>
      <c r="S9"/>
    </row>
    <row r="10" spans="1:19" s="5" customFormat="1" ht="15" x14ac:dyDescent="0.25">
      <c r="A10" s="1"/>
      <c r="B10" s="55"/>
      <c r="C10" s="55" t="s">
        <v>5</v>
      </c>
      <c r="D10" s="158">
        <v>8883.6629600000015</v>
      </c>
      <c r="E10" s="158">
        <v>15914.621434852241</v>
      </c>
      <c r="F10" s="173">
        <f t="shared" si="0"/>
        <v>0.79144813423361104</v>
      </c>
      <c r="G10" s="56"/>
      <c r="H10" s="158">
        <v>3342.9998999999998</v>
      </c>
      <c r="I10" s="158">
        <v>4702.7277000000004</v>
      </c>
      <c r="J10" s="173">
        <f t="shared" si="1"/>
        <v>0.40673880965416742</v>
      </c>
      <c r="K10" s="24"/>
      <c r="M10"/>
      <c r="N10"/>
      <c r="O10"/>
      <c r="P10"/>
      <c r="Q10"/>
      <c r="R10"/>
      <c r="S10"/>
    </row>
    <row r="11" spans="1:19" s="5" customFormat="1" ht="15" x14ac:dyDescent="0.25">
      <c r="A11" s="1"/>
      <c r="B11" s="55"/>
      <c r="C11" s="55" t="s">
        <v>26</v>
      </c>
      <c r="D11" s="158">
        <v>430.25608</v>
      </c>
      <c r="E11" s="158">
        <v>251.59604999999999</v>
      </c>
      <c r="F11" s="173">
        <f t="shared" si="0"/>
        <v>-0.41524115126972755</v>
      </c>
      <c r="G11" s="56"/>
      <c r="H11" s="158">
        <v>191.5966</v>
      </c>
      <c r="I11" s="158">
        <v>135.84549999999999</v>
      </c>
      <c r="J11" s="173">
        <f t="shared" si="1"/>
        <v>-0.29098167712788225</v>
      </c>
      <c r="K11" s="24"/>
      <c r="M11"/>
      <c r="N11"/>
      <c r="O11"/>
      <c r="P11"/>
      <c r="Q11"/>
      <c r="R11"/>
      <c r="S11"/>
    </row>
    <row r="12" spans="1:19" s="5" customFormat="1" ht="15" x14ac:dyDescent="0.25">
      <c r="A12" s="1"/>
      <c r="B12" s="1"/>
      <c r="C12" s="1" t="s">
        <v>27</v>
      </c>
      <c r="D12" s="158">
        <v>13786.4666</v>
      </c>
      <c r="E12" s="158">
        <v>14515.22279941172</v>
      </c>
      <c r="F12" s="173">
        <f t="shared" si="0"/>
        <v>5.2860259307611165E-2</v>
      </c>
      <c r="G12" s="56"/>
      <c r="H12" s="158">
        <v>7319.2356</v>
      </c>
      <c r="I12" s="158">
        <v>7323.5155000000004</v>
      </c>
      <c r="J12" s="173">
        <f t="shared" si="1"/>
        <v>5.8474685525910011E-4</v>
      </c>
      <c r="K12" s="24"/>
      <c r="M12"/>
      <c r="N12"/>
      <c r="O12"/>
      <c r="P12"/>
      <c r="Q12"/>
      <c r="R12"/>
      <c r="S12"/>
    </row>
    <row r="13" spans="1:19" s="5" customFormat="1" ht="15" x14ac:dyDescent="0.25">
      <c r="A13" s="1"/>
      <c r="B13" s="1"/>
      <c r="C13" s="1" t="s">
        <v>28</v>
      </c>
      <c r="D13" s="158">
        <v>381.31083999999998</v>
      </c>
      <c r="E13" s="158">
        <v>343.46787</v>
      </c>
      <c r="F13" s="173">
        <f t="shared" si="0"/>
        <v>-9.9244411724565662E-2</v>
      </c>
      <c r="G13" s="56"/>
      <c r="H13" s="158">
        <v>82.582200000000014</v>
      </c>
      <c r="I13" s="158">
        <v>106.8627</v>
      </c>
      <c r="J13" s="173">
        <f t="shared" si="1"/>
        <v>0.2940161439147902</v>
      </c>
      <c r="K13" s="24"/>
      <c r="M13"/>
      <c r="N13"/>
      <c r="O13"/>
      <c r="P13"/>
      <c r="Q13"/>
      <c r="R13"/>
      <c r="S13"/>
    </row>
    <row r="14" spans="1:19" s="5" customFormat="1" ht="24.75" customHeight="1" x14ac:dyDescent="0.25">
      <c r="A14" s="1"/>
      <c r="B14" s="52" t="s">
        <v>29</v>
      </c>
      <c r="C14" s="55"/>
      <c r="D14" s="157">
        <f>SUM(D15:D18)</f>
        <v>2490.70973</v>
      </c>
      <c r="E14" s="157">
        <f>SUM(E15:E18)</f>
        <v>2023.2116199999998</v>
      </c>
      <c r="F14" s="172">
        <f t="shared" si="0"/>
        <v>-0.18769674537706979</v>
      </c>
      <c r="G14" s="126"/>
      <c r="H14" s="157">
        <f>SUM(H15:H18)</f>
        <v>3686.4012000000002</v>
      </c>
      <c r="I14" s="157">
        <f>SUM(I15:I18)</f>
        <v>2872.8184000000001</v>
      </c>
      <c r="J14" s="172">
        <f t="shared" si="1"/>
        <v>-0.22069838735946595</v>
      </c>
      <c r="K14" s="24"/>
      <c r="M14"/>
      <c r="N14"/>
      <c r="O14"/>
      <c r="P14"/>
      <c r="Q14"/>
      <c r="R14"/>
      <c r="S14"/>
    </row>
    <row r="15" spans="1:19" s="5" customFormat="1" ht="15" x14ac:dyDescent="0.25">
      <c r="A15" s="1"/>
      <c r="B15" s="52"/>
      <c r="C15" s="55" t="s">
        <v>5</v>
      </c>
      <c r="D15" s="158">
        <v>815.73560000000009</v>
      </c>
      <c r="E15" s="158">
        <v>215.60449</v>
      </c>
      <c r="F15" s="173">
        <f t="shared" si="0"/>
        <v>-0.73569317067932305</v>
      </c>
      <c r="G15" s="56"/>
      <c r="H15" s="158">
        <v>1047.3094000000001</v>
      </c>
      <c r="I15" s="158">
        <v>119.0462</v>
      </c>
      <c r="J15" s="173">
        <f t="shared" si="1"/>
        <v>-0.88633139356908286</v>
      </c>
      <c r="K15" s="24"/>
      <c r="M15"/>
      <c r="N15"/>
      <c r="O15"/>
      <c r="P15"/>
      <c r="Q15"/>
      <c r="R15"/>
      <c r="S15"/>
    </row>
    <row r="16" spans="1:19" s="5" customFormat="1" ht="15" x14ac:dyDescent="0.25">
      <c r="A16" s="1"/>
      <c r="B16" s="52"/>
      <c r="C16" s="55" t="s">
        <v>26</v>
      </c>
      <c r="D16" s="158">
        <v>8.5800000000000001E-2</v>
      </c>
      <c r="E16" s="158">
        <v>0.17616999999999999</v>
      </c>
      <c r="F16" s="173" t="str">
        <f t="shared" si="0"/>
        <v/>
      </c>
      <c r="G16" s="56"/>
      <c r="H16" s="158">
        <v>0.01</v>
      </c>
      <c r="I16" s="158">
        <v>0.10199999999999999</v>
      </c>
      <c r="J16" s="173" t="str">
        <f t="shared" si="1"/>
        <v/>
      </c>
      <c r="K16" s="24"/>
      <c r="M16"/>
      <c r="N16"/>
      <c r="O16"/>
      <c r="P16"/>
      <c r="Q16"/>
      <c r="R16"/>
      <c r="S16"/>
    </row>
    <row r="17" spans="1:19" s="5" customFormat="1" ht="15" x14ac:dyDescent="0.25">
      <c r="A17" s="1"/>
      <c r="B17" s="55"/>
      <c r="C17" s="1" t="s">
        <v>27</v>
      </c>
      <c r="D17" s="158">
        <v>1674.5425600000001</v>
      </c>
      <c r="E17" s="158">
        <v>1807.4301599999999</v>
      </c>
      <c r="F17" s="173">
        <f t="shared" si="0"/>
        <v>7.9357553026302166E-2</v>
      </c>
      <c r="G17" s="56"/>
      <c r="H17" s="158">
        <v>2639.0030999999999</v>
      </c>
      <c r="I17" s="158">
        <v>2753.6698000000001</v>
      </c>
      <c r="J17" s="173">
        <f t="shared" si="1"/>
        <v>4.3450763661475135E-2</v>
      </c>
      <c r="K17" s="24"/>
      <c r="M17"/>
      <c r="N17"/>
      <c r="O17"/>
      <c r="P17"/>
      <c r="Q17"/>
      <c r="R17"/>
      <c r="S17"/>
    </row>
    <row r="18" spans="1:19" s="5" customFormat="1" ht="15" x14ac:dyDescent="0.25">
      <c r="A18" s="1"/>
      <c r="B18" s="68"/>
      <c r="C18" s="11" t="s">
        <v>28</v>
      </c>
      <c r="D18" s="158">
        <v>0.34577000000000002</v>
      </c>
      <c r="E18" s="158">
        <v>8.0000000000000004E-4</v>
      </c>
      <c r="F18" s="174" t="str">
        <f t="shared" si="0"/>
        <v/>
      </c>
      <c r="G18" s="127"/>
      <c r="H18" s="158">
        <v>7.8700000000000006E-2</v>
      </c>
      <c r="I18" s="158">
        <v>4.0000000000000002E-4</v>
      </c>
      <c r="J18" s="174" t="str">
        <f t="shared" si="1"/>
        <v/>
      </c>
      <c r="K18" s="24"/>
      <c r="M18"/>
      <c r="N18"/>
      <c r="O18"/>
      <c r="P18"/>
      <c r="Q18"/>
      <c r="R18"/>
      <c r="S18"/>
    </row>
    <row r="19" spans="1:19" s="5" customFormat="1" ht="24" customHeight="1" x14ac:dyDescent="0.25">
      <c r="A19" s="1"/>
      <c r="B19" s="52" t="s">
        <v>30</v>
      </c>
      <c r="C19" s="55"/>
      <c r="D19" s="157">
        <f>SUM(D20:D23)</f>
        <v>29226.568320909006</v>
      </c>
      <c r="E19" s="157">
        <f>SUM(E20:E23)</f>
        <v>28372.78162171142</v>
      </c>
      <c r="F19" s="172">
        <f t="shared" si="0"/>
        <v>-2.9212690652661327E-2</v>
      </c>
      <c r="G19" s="126"/>
      <c r="H19" s="157">
        <f>SUM(H20:H23)</f>
        <v>13088.217200000001</v>
      </c>
      <c r="I19" s="157">
        <f>SUM(I20:I23)</f>
        <v>10493.089099999997</v>
      </c>
      <c r="J19" s="172">
        <f t="shared" si="1"/>
        <v>-0.19827972445322831</v>
      </c>
      <c r="K19" s="24"/>
      <c r="M19"/>
      <c r="N19"/>
      <c r="O19"/>
      <c r="P19"/>
      <c r="Q19"/>
      <c r="R19"/>
      <c r="S19"/>
    </row>
    <row r="20" spans="1:19" s="5" customFormat="1" ht="15" x14ac:dyDescent="0.25">
      <c r="A20" s="1"/>
      <c r="B20" s="55"/>
      <c r="C20" s="55" t="s">
        <v>5</v>
      </c>
      <c r="D20" s="158">
        <v>12726.033260909009</v>
      </c>
      <c r="E20" s="158">
        <v>10933.213900000001</v>
      </c>
      <c r="F20" s="173">
        <f t="shared" si="0"/>
        <v>-0.14087809800215381</v>
      </c>
      <c r="G20" s="56"/>
      <c r="H20" s="158">
        <v>6039.7341999999999</v>
      </c>
      <c r="I20" s="158">
        <v>4321.2259999999997</v>
      </c>
      <c r="J20" s="173">
        <f t="shared" si="1"/>
        <v>-0.28453374653473995</v>
      </c>
      <c r="K20" s="24"/>
      <c r="M20"/>
      <c r="N20"/>
      <c r="O20"/>
      <c r="P20"/>
      <c r="Q20"/>
      <c r="R20"/>
      <c r="S20"/>
    </row>
    <row r="21" spans="1:19" s="5" customFormat="1" ht="15" x14ac:dyDescent="0.25">
      <c r="A21" s="1"/>
      <c r="B21" s="55"/>
      <c r="C21" s="55" t="s">
        <v>26</v>
      </c>
      <c r="D21" s="158">
        <v>3249.1838200000002</v>
      </c>
      <c r="E21" s="158">
        <v>4257.9807199999996</v>
      </c>
      <c r="F21" s="173">
        <f t="shared" si="0"/>
        <v>0.31047701696360142</v>
      </c>
      <c r="G21" s="56"/>
      <c r="H21" s="158">
        <v>1492.1931999999999</v>
      </c>
      <c r="I21" s="158">
        <v>1361.9599000000001</v>
      </c>
      <c r="J21" s="173">
        <f t="shared" si="1"/>
        <v>-8.7276433105310941E-2</v>
      </c>
      <c r="K21" s="24"/>
      <c r="M21"/>
      <c r="N21"/>
      <c r="O21"/>
      <c r="P21"/>
      <c r="Q21"/>
      <c r="R21"/>
      <c r="S21"/>
    </row>
    <row r="22" spans="1:19" s="5" customFormat="1" ht="15" x14ac:dyDescent="0.25">
      <c r="A22" s="1"/>
      <c r="B22" s="1"/>
      <c r="C22" s="1" t="s">
        <v>27</v>
      </c>
      <c r="D22" s="158">
        <v>12259.962079999999</v>
      </c>
      <c r="E22" s="158">
        <v>12312.64137135173</v>
      </c>
      <c r="F22" s="173">
        <f t="shared" si="0"/>
        <v>4.2968559778556086E-3</v>
      </c>
      <c r="G22" s="56"/>
      <c r="H22" s="158">
        <v>4999.3842000000004</v>
      </c>
      <c r="I22" s="158">
        <v>4304.8873999999987</v>
      </c>
      <c r="J22" s="173">
        <f t="shared" si="1"/>
        <v>-0.13891646895231649</v>
      </c>
      <c r="K22" s="24"/>
      <c r="M22"/>
      <c r="N22"/>
      <c r="O22"/>
      <c r="P22"/>
      <c r="Q22"/>
      <c r="R22"/>
      <c r="S22"/>
    </row>
    <row r="23" spans="1:19" s="5" customFormat="1" ht="15" x14ac:dyDescent="0.25">
      <c r="A23" s="1"/>
      <c r="B23" s="1"/>
      <c r="C23" s="1" t="s">
        <v>28</v>
      </c>
      <c r="D23" s="158">
        <v>991.38916000000006</v>
      </c>
      <c r="E23" s="158">
        <v>868.94563035968872</v>
      </c>
      <c r="F23" s="173">
        <f t="shared" si="0"/>
        <v>-0.12350702890508843</v>
      </c>
      <c r="G23" s="56"/>
      <c r="H23" s="158">
        <v>556.90559999999994</v>
      </c>
      <c r="I23" s="158">
        <v>505.01580000000001</v>
      </c>
      <c r="J23" s="173">
        <f t="shared" si="1"/>
        <v>-9.3175216769233293E-2</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3" t="s">
        <v>126</v>
      </c>
      <c r="D28" s="273"/>
      <c r="E28" s="273"/>
      <c r="F28" s="273"/>
      <c r="G28" s="273"/>
      <c r="H28" s="273"/>
      <c r="I28" s="273"/>
      <c r="J28" s="273"/>
      <c r="K28" s="19"/>
      <c r="L28" s="19"/>
      <c r="M28" s="19"/>
    </row>
    <row r="29" spans="1:19" s="5" customFormat="1" x14ac:dyDescent="0.2">
      <c r="A29" s="1"/>
      <c r="B29" s="16"/>
      <c r="C29" s="273"/>
      <c r="D29" s="273"/>
      <c r="E29" s="273"/>
      <c r="F29" s="273"/>
      <c r="G29" s="273"/>
      <c r="H29" s="273"/>
      <c r="I29" s="273"/>
      <c r="J29" s="27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K31" sqref="K31"/>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3">
        <v>44713</v>
      </c>
      <c r="D4" s="283"/>
      <c r="E4" s="283"/>
      <c r="F4" s="283"/>
      <c r="G4" s="283"/>
      <c r="H4" s="283"/>
      <c r="I4" s="283"/>
      <c r="J4" s="283"/>
      <c r="K4" s="283"/>
      <c r="L4" s="283"/>
      <c r="M4" s="283"/>
      <c r="N4" s="283"/>
    </row>
    <row r="5" spans="1:14" s="5" customFormat="1" x14ac:dyDescent="0.2">
      <c r="A5" s="1"/>
      <c r="B5" s="58"/>
      <c r="C5" s="58"/>
      <c r="D5" s="59" t="s">
        <v>4</v>
      </c>
      <c r="E5" s="60"/>
      <c r="F5" s="60"/>
      <c r="G5" s="66"/>
      <c r="H5" s="59" t="s">
        <v>125</v>
      </c>
      <c r="I5" s="60"/>
      <c r="J5" s="60"/>
      <c r="K5" s="224"/>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5">
        <f>SUM(D14,D20,D26,D32)</f>
        <v>55198.974530909007</v>
      </c>
      <c r="E8" s="175">
        <f>SUM(E14,E20,E26,E32)</f>
        <v>61420.901395975387</v>
      </c>
      <c r="F8" s="160">
        <f t="shared" ref="F8:F36" si="0">(E8-D8)/D8</f>
        <v>0.11271816039956274</v>
      </c>
      <c r="G8" s="72"/>
      <c r="H8" s="177">
        <f>SUM(H14,H20,H26,H32)</f>
        <v>27711.0327</v>
      </c>
      <c r="I8" s="177">
        <f>SUM(I14,I20,I26,I32)</f>
        <v>25634.858899999996</v>
      </c>
      <c r="J8" s="160">
        <f t="shared" ref="J8:J36" si="1">(I8-H8)/H8</f>
        <v>-7.4922281766857585E-2</v>
      </c>
      <c r="K8" s="166"/>
      <c r="L8" s="177">
        <f>SUM(L14,L20,L26,L32)</f>
        <v>18631</v>
      </c>
      <c r="M8" s="177">
        <f>SUM(M14,M20,M26,M32)</f>
        <v>14875</v>
      </c>
      <c r="N8" s="195">
        <f t="shared" ref="N8:N36" si="2">(M8-L8)/L8</f>
        <v>-0.20159948472975148</v>
      </c>
    </row>
    <row r="9" spans="1:14" s="5" customFormat="1" x14ac:dyDescent="0.2">
      <c r="A9" s="1"/>
      <c r="B9" s="50"/>
      <c r="C9" s="1" t="s">
        <v>34</v>
      </c>
      <c r="D9" s="176">
        <f>SUM(D15,D21,D27,D33)</f>
        <v>12350.28025</v>
      </c>
      <c r="E9" s="176">
        <f t="shared" ref="D9:E13" si="3">SUM(E15,E21,E27,E33)</f>
        <v>9343.0162299999993</v>
      </c>
      <c r="F9" s="179">
        <f t="shared" si="0"/>
        <v>-0.24349763399093721</v>
      </c>
      <c r="G9" s="51"/>
      <c r="H9" s="178">
        <f t="shared" ref="H9:I13" si="4">SUM(H15,H21,H27,H33)</f>
        <v>3912.0451999999996</v>
      </c>
      <c r="I9" s="178">
        <f t="shared" si="4"/>
        <v>2809.8761999999997</v>
      </c>
      <c r="J9" s="161">
        <f t="shared" si="1"/>
        <v>-0.28173728667552206</v>
      </c>
      <c r="K9" s="168"/>
      <c r="L9" s="178">
        <f>SUM(L15,L21,L27,L33)</f>
        <v>12762</v>
      </c>
      <c r="M9" s="178">
        <f t="shared" ref="L9:M13" si="5">SUM(M15,M21,M27,M33)</f>
        <v>10008</v>
      </c>
      <c r="N9" s="196">
        <f t="shared" si="2"/>
        <v>-0.2157968970380818</v>
      </c>
    </row>
    <row r="10" spans="1:14" s="5" customFormat="1" x14ac:dyDescent="0.2">
      <c r="A10" s="1"/>
      <c r="B10" s="50"/>
      <c r="C10" s="1" t="s">
        <v>35</v>
      </c>
      <c r="D10" s="176">
        <f t="shared" si="3"/>
        <v>4220.2653100000007</v>
      </c>
      <c r="E10" s="176">
        <f t="shared" si="3"/>
        <v>3448.6906300000005</v>
      </c>
      <c r="F10" s="179">
        <f t="shared" si="0"/>
        <v>-0.18282610767899804</v>
      </c>
      <c r="G10" s="51"/>
      <c r="H10" s="178">
        <f t="shared" si="4"/>
        <v>1566.4792</v>
      </c>
      <c r="I10" s="178">
        <f t="shared" si="4"/>
        <v>1250.6194</v>
      </c>
      <c r="J10" s="161">
        <f t="shared" si="1"/>
        <v>-0.20163676606749706</v>
      </c>
      <c r="K10" s="168"/>
      <c r="L10" s="178">
        <f t="shared" si="5"/>
        <v>2227</v>
      </c>
      <c r="M10" s="178">
        <f t="shared" si="5"/>
        <v>1760</v>
      </c>
      <c r="N10" s="196">
        <f t="shared" si="2"/>
        <v>-0.20969914683430624</v>
      </c>
    </row>
    <row r="11" spans="1:14" s="5" customFormat="1" x14ac:dyDescent="0.2">
      <c r="A11" s="1"/>
      <c r="B11" s="1"/>
      <c r="C11" s="1" t="s">
        <v>36</v>
      </c>
      <c r="D11" s="176">
        <f t="shared" si="3"/>
        <v>5633.9991409090117</v>
      </c>
      <c r="E11" s="176">
        <f t="shared" si="3"/>
        <v>5008.4115000000011</v>
      </c>
      <c r="F11" s="179">
        <f t="shared" si="0"/>
        <v>-0.11103793686558422</v>
      </c>
      <c r="G11" s="1"/>
      <c r="H11" s="178">
        <f t="shared" si="4"/>
        <v>2674.6079</v>
      </c>
      <c r="I11" s="178">
        <f t="shared" si="4"/>
        <v>2210.2076000000002</v>
      </c>
      <c r="J11" s="161">
        <f t="shared" si="1"/>
        <v>-0.17363303981865896</v>
      </c>
      <c r="K11" s="168"/>
      <c r="L11" s="178">
        <f t="shared" si="5"/>
        <v>1474</v>
      </c>
      <c r="M11" s="178">
        <f t="shared" si="5"/>
        <v>1264</v>
      </c>
      <c r="N11" s="196">
        <f t="shared" si="2"/>
        <v>-0.14246947082767977</v>
      </c>
    </row>
    <row r="12" spans="1:14" s="5" customFormat="1" x14ac:dyDescent="0.2">
      <c r="A12" s="1"/>
      <c r="B12" s="1"/>
      <c r="C12" s="1" t="s">
        <v>37</v>
      </c>
      <c r="D12" s="176">
        <f t="shared" si="3"/>
        <v>15184.121880000001</v>
      </c>
      <c r="E12" s="176">
        <f t="shared" si="3"/>
        <v>16186.571501711422</v>
      </c>
      <c r="F12" s="179">
        <f t="shared" si="0"/>
        <v>6.6019597948025754E-2</v>
      </c>
      <c r="G12" s="1"/>
      <c r="H12" s="178">
        <f t="shared" si="4"/>
        <v>7063.3818999999994</v>
      </c>
      <c r="I12" s="178">
        <f t="shared" si="4"/>
        <v>5838.2953999999991</v>
      </c>
      <c r="J12" s="161">
        <f t="shared" si="1"/>
        <v>-0.17344191739087483</v>
      </c>
      <c r="K12" s="168"/>
      <c r="L12" s="178">
        <f t="shared" si="5"/>
        <v>1659</v>
      </c>
      <c r="M12" s="178">
        <f t="shared" si="5"/>
        <v>1357</v>
      </c>
      <c r="N12" s="196">
        <f t="shared" si="2"/>
        <v>-0.18203737191078964</v>
      </c>
    </row>
    <row r="13" spans="1:14" s="5" customFormat="1" x14ac:dyDescent="0.2">
      <c r="A13" s="1"/>
      <c r="B13" s="1"/>
      <c r="C13" s="1" t="s">
        <v>38</v>
      </c>
      <c r="D13" s="176">
        <f t="shared" si="3"/>
        <v>17810.307950000002</v>
      </c>
      <c r="E13" s="176">
        <f t="shared" si="3"/>
        <v>27434.211534263963</v>
      </c>
      <c r="F13" s="179">
        <f t="shared" si="0"/>
        <v>0.54035582154344275</v>
      </c>
      <c r="G13" s="1"/>
      <c r="H13" s="178">
        <f t="shared" si="4"/>
        <v>12494.5185</v>
      </c>
      <c r="I13" s="178">
        <f t="shared" si="4"/>
        <v>13525.8603</v>
      </c>
      <c r="J13" s="161">
        <f t="shared" si="1"/>
        <v>8.2543540993596523E-2</v>
      </c>
      <c r="K13" s="168"/>
      <c r="L13" s="178">
        <f t="shared" si="5"/>
        <v>509</v>
      </c>
      <c r="M13" s="178">
        <f t="shared" si="5"/>
        <v>486</v>
      </c>
      <c r="N13" s="196">
        <f t="shared" si="2"/>
        <v>-4.5186640471512773E-2</v>
      </c>
    </row>
    <row r="14" spans="1:14" s="5" customFormat="1" ht="23.25" customHeight="1" x14ac:dyDescent="0.25">
      <c r="A14" s="1"/>
      <c r="B14" s="57" t="s">
        <v>8</v>
      </c>
      <c r="C14" s="1"/>
      <c r="D14" s="177">
        <f>SUM(D15:D19)</f>
        <v>22425.431820909009</v>
      </c>
      <c r="E14" s="177">
        <f>SUM(E15:E19)</f>
        <v>27063.439824852241</v>
      </c>
      <c r="F14" s="160">
        <f t="shared" si="0"/>
        <v>0.20681911683942913</v>
      </c>
      <c r="G14" s="3"/>
      <c r="H14" s="177">
        <f>SUM(H15:H19)</f>
        <v>10430.0435</v>
      </c>
      <c r="I14" s="177">
        <f>SUM(I15:I19)</f>
        <v>9142.9998999999989</v>
      </c>
      <c r="J14" s="160">
        <f t="shared" si="1"/>
        <v>-0.12339772120797012</v>
      </c>
      <c r="K14" s="180"/>
      <c r="L14" s="177">
        <f>SUM(L15:L19)</f>
        <v>11464</v>
      </c>
      <c r="M14" s="177">
        <f>SUM(M15:M19)</f>
        <v>9448</v>
      </c>
      <c r="N14" s="195">
        <f t="shared" si="2"/>
        <v>-0.17585484996510817</v>
      </c>
    </row>
    <row r="15" spans="1:14" x14ac:dyDescent="0.2">
      <c r="C15" s="1" t="s">
        <v>34</v>
      </c>
      <c r="D15" s="178">
        <v>6364.263179999999</v>
      </c>
      <c r="E15" s="178">
        <v>5465.8527100000001</v>
      </c>
      <c r="F15" s="161">
        <f t="shared" si="0"/>
        <v>-0.14116488344217076</v>
      </c>
      <c r="H15" s="178">
        <v>2556.4627999999998</v>
      </c>
      <c r="I15" s="178">
        <v>1685.078</v>
      </c>
      <c r="J15" s="161">
        <f t="shared" si="1"/>
        <v>-0.34085565414838026</v>
      </c>
      <c r="K15" s="181"/>
      <c r="L15" s="178">
        <v>8894</v>
      </c>
      <c r="M15" s="178">
        <v>7286</v>
      </c>
      <c r="N15" s="196">
        <f t="shared" si="2"/>
        <v>-0.18079604227569149</v>
      </c>
    </row>
    <row r="16" spans="1:14" x14ac:dyDescent="0.2">
      <c r="C16" s="1" t="s">
        <v>35</v>
      </c>
      <c r="D16" s="178">
        <v>2257.6216899999999</v>
      </c>
      <c r="E16" s="178">
        <v>1785.17965</v>
      </c>
      <c r="F16" s="161">
        <f t="shared" si="0"/>
        <v>-0.20926537076280477</v>
      </c>
      <c r="H16" s="178">
        <v>933.44560000000001</v>
      </c>
      <c r="I16" s="178">
        <v>682.11019999999996</v>
      </c>
      <c r="J16" s="161">
        <f t="shared" si="1"/>
        <v>-0.2692555409763569</v>
      </c>
      <c r="K16" s="181"/>
      <c r="L16" s="178">
        <v>1284</v>
      </c>
      <c r="M16" s="178">
        <v>1012</v>
      </c>
      <c r="N16" s="196">
        <f t="shared" si="2"/>
        <v>-0.21183800623052959</v>
      </c>
    </row>
    <row r="17" spans="2:14" x14ac:dyDescent="0.2">
      <c r="C17" s="1" t="s">
        <v>36</v>
      </c>
      <c r="D17" s="178">
        <v>4345.2371909090116</v>
      </c>
      <c r="E17" s="178">
        <v>3673.7342800000001</v>
      </c>
      <c r="F17" s="161">
        <f t="shared" si="0"/>
        <v>-0.15453768837151441</v>
      </c>
      <c r="H17" s="178">
        <v>2035.2681</v>
      </c>
      <c r="I17" s="178">
        <v>1624.0854999999999</v>
      </c>
      <c r="J17" s="161">
        <f t="shared" si="1"/>
        <v>-0.20202871552892718</v>
      </c>
      <c r="K17" s="181"/>
      <c r="L17" s="178">
        <v>814</v>
      </c>
      <c r="M17" s="178">
        <v>719</v>
      </c>
      <c r="N17" s="196">
        <f t="shared" si="2"/>
        <v>-0.1167076167076167</v>
      </c>
    </row>
    <row r="18" spans="2:14" x14ac:dyDescent="0.2">
      <c r="C18" s="1" t="s">
        <v>37</v>
      </c>
      <c r="D18" s="178">
        <v>3557.2515899999999</v>
      </c>
      <c r="E18" s="178">
        <v>3639.38373</v>
      </c>
      <c r="F18" s="161">
        <f t="shared" si="0"/>
        <v>2.3088650864866202E-2</v>
      </c>
      <c r="H18" s="178">
        <v>1321.115</v>
      </c>
      <c r="I18" s="178">
        <v>1051.2072000000001</v>
      </c>
      <c r="J18" s="161">
        <f t="shared" si="1"/>
        <v>-0.20430303190865287</v>
      </c>
      <c r="K18" s="181"/>
      <c r="L18" s="178">
        <v>285</v>
      </c>
      <c r="M18" s="178">
        <v>262</v>
      </c>
      <c r="N18" s="196">
        <f t="shared" si="2"/>
        <v>-8.0701754385964913E-2</v>
      </c>
    </row>
    <row r="19" spans="2:14" x14ac:dyDescent="0.2">
      <c r="C19" s="1" t="s">
        <v>38</v>
      </c>
      <c r="D19" s="178">
        <v>5901.0581700000002</v>
      </c>
      <c r="E19" s="178">
        <v>12499.28945485224</v>
      </c>
      <c r="F19" s="161">
        <f t="shared" si="0"/>
        <v>1.1181437455398342</v>
      </c>
      <c r="H19" s="178">
        <v>3583.752</v>
      </c>
      <c r="I19" s="178">
        <v>4100.5190000000002</v>
      </c>
      <c r="J19" s="161">
        <f t="shared" si="1"/>
        <v>0.14419719891331775</v>
      </c>
      <c r="K19" s="181"/>
      <c r="L19" s="178">
        <v>187</v>
      </c>
      <c r="M19" s="178">
        <v>169</v>
      </c>
      <c r="N19" s="196">
        <f t="shared" si="2"/>
        <v>-9.6256684491978606E-2</v>
      </c>
    </row>
    <row r="20" spans="2:14" ht="24" customHeight="1" x14ac:dyDescent="0.25">
      <c r="B20" s="57" t="s">
        <v>13</v>
      </c>
      <c r="D20" s="177">
        <f>SUM(D21:D25)</f>
        <v>3679.5257000000001</v>
      </c>
      <c r="E20" s="177">
        <f>SUM(E21:E25)</f>
        <v>4509.7529400000003</v>
      </c>
      <c r="F20" s="160">
        <f t="shared" si="0"/>
        <v>0.22563430933503201</v>
      </c>
      <c r="G20" s="3"/>
      <c r="H20" s="177">
        <f>SUM(H21:H25)</f>
        <v>1683.7998</v>
      </c>
      <c r="I20" s="177">
        <f>SUM(I21:I25)</f>
        <v>1497.9073999999998</v>
      </c>
      <c r="J20" s="160">
        <f t="shared" si="1"/>
        <v>-0.11040053574065051</v>
      </c>
      <c r="K20" s="180"/>
      <c r="L20" s="177">
        <f>SUM(L21:L25)</f>
        <v>789</v>
      </c>
      <c r="M20" s="177">
        <f>SUM(M21:M25)</f>
        <v>689</v>
      </c>
      <c r="N20" s="195">
        <f t="shared" si="2"/>
        <v>-0.1267427122940431</v>
      </c>
    </row>
    <row r="21" spans="2:14" x14ac:dyDescent="0.2">
      <c r="C21" s="1" t="s">
        <v>34</v>
      </c>
      <c r="D21" s="178">
        <v>352.16417000000001</v>
      </c>
      <c r="E21" s="178">
        <v>378.78733999999997</v>
      </c>
      <c r="F21" s="161">
        <f t="shared" si="0"/>
        <v>7.5598747027558075E-2</v>
      </c>
      <c r="H21" s="178">
        <v>162.68430000000001</v>
      </c>
      <c r="I21" s="178">
        <v>116.7958</v>
      </c>
      <c r="J21" s="161">
        <f t="shared" si="1"/>
        <v>-0.28207085748286714</v>
      </c>
      <c r="K21" s="181"/>
      <c r="L21" s="178">
        <v>273</v>
      </c>
      <c r="M21" s="178">
        <v>229</v>
      </c>
      <c r="N21" s="196">
        <f t="shared" si="2"/>
        <v>-0.16117216117216118</v>
      </c>
    </row>
    <row r="22" spans="2:14" x14ac:dyDescent="0.2">
      <c r="C22" s="1" t="s">
        <v>35</v>
      </c>
      <c r="D22" s="178">
        <v>119.92815</v>
      </c>
      <c r="E22" s="178">
        <v>186.06970999999999</v>
      </c>
      <c r="F22" s="161">
        <f t="shared" si="0"/>
        <v>0.55150988320923811</v>
      </c>
      <c r="H22" s="178">
        <v>73.7637</v>
      </c>
      <c r="I22" s="178">
        <v>73.358899999999991</v>
      </c>
      <c r="J22" s="161">
        <f t="shared" si="1"/>
        <v>-5.4877941318020752E-3</v>
      </c>
      <c r="K22" s="181"/>
      <c r="L22" s="178">
        <v>105</v>
      </c>
      <c r="M22" s="178">
        <v>129</v>
      </c>
      <c r="N22" s="196">
        <f t="shared" si="2"/>
        <v>0.22857142857142856</v>
      </c>
    </row>
    <row r="23" spans="2:14" x14ac:dyDescent="0.2">
      <c r="C23" s="1" t="s">
        <v>36</v>
      </c>
      <c r="D23" s="178">
        <v>412.03453000000002</v>
      </c>
      <c r="E23" s="178">
        <v>542.34159</v>
      </c>
      <c r="F23" s="161">
        <f t="shared" si="0"/>
        <v>0.31625276648537193</v>
      </c>
      <c r="H23" s="178">
        <v>206.1739</v>
      </c>
      <c r="I23" s="178">
        <v>202.4744</v>
      </c>
      <c r="J23" s="161">
        <f t="shared" si="1"/>
        <v>-1.7943590338059281E-2</v>
      </c>
      <c r="K23" s="181"/>
      <c r="L23" s="178">
        <v>108</v>
      </c>
      <c r="M23" s="178">
        <v>114</v>
      </c>
      <c r="N23" s="196">
        <f t="shared" si="2"/>
        <v>5.5555555555555552E-2</v>
      </c>
    </row>
    <row r="24" spans="2:14" x14ac:dyDescent="0.2">
      <c r="C24" s="1" t="s">
        <v>37</v>
      </c>
      <c r="D24" s="178">
        <v>2517.2098900000001</v>
      </c>
      <c r="E24" s="178">
        <v>3095.3768799999998</v>
      </c>
      <c r="F24" s="161">
        <f t="shared" si="0"/>
        <v>0.22968565009094244</v>
      </c>
      <c r="H24" s="178">
        <v>1174.1848</v>
      </c>
      <c r="I24" s="178">
        <v>1075.2335</v>
      </c>
      <c r="J24" s="161">
        <f t="shared" si="1"/>
        <v>-8.4272339413693609E-2</v>
      </c>
      <c r="K24" s="181"/>
      <c r="L24" s="178">
        <v>290</v>
      </c>
      <c r="M24" s="178">
        <v>216</v>
      </c>
      <c r="N24" s="196">
        <f t="shared" si="2"/>
        <v>-0.25517241379310346</v>
      </c>
    </row>
    <row r="25" spans="2:14" x14ac:dyDescent="0.2">
      <c r="C25" s="1" t="s">
        <v>38</v>
      </c>
      <c r="D25" s="178">
        <v>278.18896000000001</v>
      </c>
      <c r="E25" s="178">
        <v>307.17741999999998</v>
      </c>
      <c r="F25" s="161">
        <f t="shared" si="0"/>
        <v>0.104204207097219</v>
      </c>
      <c r="H25" s="178">
        <v>66.993099999999998</v>
      </c>
      <c r="I25" s="178">
        <v>30.044799999999999</v>
      </c>
      <c r="J25" s="161">
        <f t="shared" si="1"/>
        <v>-0.55152396291558392</v>
      </c>
      <c r="K25" s="181"/>
      <c r="L25" s="178">
        <v>13</v>
      </c>
      <c r="M25" s="178">
        <v>1</v>
      </c>
      <c r="N25" s="196">
        <f t="shared" si="2"/>
        <v>-0.92307692307692313</v>
      </c>
    </row>
    <row r="26" spans="2:14" ht="21" customHeight="1" x14ac:dyDescent="0.25">
      <c r="B26" s="57" t="s">
        <v>14</v>
      </c>
      <c r="D26" s="177">
        <f>SUM(D27:D31)</f>
        <v>27720.971239999999</v>
      </c>
      <c r="E26" s="177">
        <f>SUM(E27:E31)</f>
        <v>28635.294330763452</v>
      </c>
      <c r="F26" s="160">
        <f t="shared" si="0"/>
        <v>3.298308283817019E-2</v>
      </c>
      <c r="G26" s="3"/>
      <c r="H26" s="177">
        <f>SUM(H27:H31)</f>
        <v>14957.622899999998</v>
      </c>
      <c r="I26" s="177">
        <f>SUM(I27:I31)</f>
        <v>14382.072699999999</v>
      </c>
      <c r="J26" s="160">
        <f t="shared" si="1"/>
        <v>-3.8478721107482912E-2</v>
      </c>
      <c r="K26" s="180"/>
      <c r="L26" s="177">
        <f>SUM(L27:L31)</f>
        <v>5206</v>
      </c>
      <c r="M26" s="177">
        <f>SUM(M27:M31)</f>
        <v>3965</v>
      </c>
      <c r="N26" s="195">
        <f t="shared" si="2"/>
        <v>-0.2383787936995774</v>
      </c>
    </row>
    <row r="27" spans="2:14" x14ac:dyDescent="0.2">
      <c r="C27" s="1" t="s">
        <v>34</v>
      </c>
      <c r="D27" s="178">
        <v>4804.9690099999998</v>
      </c>
      <c r="E27" s="178">
        <v>2863.1670199999999</v>
      </c>
      <c r="F27" s="161">
        <f t="shared" si="0"/>
        <v>-0.40412372815698971</v>
      </c>
      <c r="H27" s="178">
        <v>839.68259999999998</v>
      </c>
      <c r="I27" s="178">
        <v>723.89679999999976</v>
      </c>
      <c r="J27" s="161">
        <f t="shared" si="1"/>
        <v>-0.13789234170149556</v>
      </c>
      <c r="K27" s="181"/>
      <c r="L27" s="178">
        <v>2572</v>
      </c>
      <c r="M27" s="178">
        <v>1848</v>
      </c>
      <c r="N27" s="196">
        <f t="shared" si="2"/>
        <v>-0.28149300155520995</v>
      </c>
    </row>
    <row r="28" spans="2:14" x14ac:dyDescent="0.2">
      <c r="C28" s="1" t="s">
        <v>35</v>
      </c>
      <c r="D28" s="178">
        <v>1506.8658600000001</v>
      </c>
      <c r="E28" s="178">
        <v>1155.6536000000001</v>
      </c>
      <c r="F28" s="161">
        <f t="shared" si="0"/>
        <v>-0.23307466797343196</v>
      </c>
      <c r="H28" s="178">
        <v>378.45479999999998</v>
      </c>
      <c r="I28" s="178">
        <v>292.69959999999998</v>
      </c>
      <c r="J28" s="161">
        <f t="shared" si="1"/>
        <v>-0.2265929775497629</v>
      </c>
      <c r="K28" s="181"/>
      <c r="L28" s="178">
        <v>708</v>
      </c>
      <c r="M28" s="178">
        <v>509</v>
      </c>
      <c r="N28" s="196">
        <f t="shared" si="2"/>
        <v>-0.28107344632768361</v>
      </c>
    </row>
    <row r="29" spans="2:14" x14ac:dyDescent="0.2">
      <c r="C29" s="1" t="s">
        <v>36</v>
      </c>
      <c r="D29" s="178">
        <v>820.77358000000004</v>
      </c>
      <c r="E29" s="178">
        <v>773.76619000000005</v>
      </c>
      <c r="F29" s="161">
        <f t="shared" si="0"/>
        <v>-5.7272055467477385E-2</v>
      </c>
      <c r="H29" s="178">
        <v>395.09629999999999</v>
      </c>
      <c r="I29" s="178">
        <v>369.4239</v>
      </c>
      <c r="J29" s="161">
        <f t="shared" si="1"/>
        <v>-6.4977576352904298E-2</v>
      </c>
      <c r="K29" s="181"/>
      <c r="L29" s="178">
        <v>545</v>
      </c>
      <c r="M29" s="178">
        <v>428</v>
      </c>
      <c r="N29" s="196">
        <f t="shared" si="2"/>
        <v>-0.21467889908256882</v>
      </c>
    </row>
    <row r="30" spans="2:14" x14ac:dyDescent="0.2">
      <c r="C30" s="1" t="s">
        <v>37</v>
      </c>
      <c r="D30" s="178">
        <v>9059.2056100000009</v>
      </c>
      <c r="E30" s="178">
        <v>9345.9483913517342</v>
      </c>
      <c r="F30" s="161">
        <f t="shared" si="0"/>
        <v>3.1652088902277747E-2</v>
      </c>
      <c r="H30" s="178">
        <v>4535.8122999999996</v>
      </c>
      <c r="I30" s="178">
        <v>3672.8309999999992</v>
      </c>
      <c r="J30" s="161">
        <f t="shared" si="1"/>
        <v>-0.19025948229824247</v>
      </c>
      <c r="K30" s="181"/>
      <c r="L30" s="178">
        <v>1076</v>
      </c>
      <c r="M30" s="178">
        <v>868</v>
      </c>
      <c r="N30" s="196">
        <f t="shared" si="2"/>
        <v>-0.19330855018587362</v>
      </c>
    </row>
    <row r="31" spans="2:14" x14ac:dyDescent="0.2">
      <c r="C31" s="1" t="s">
        <v>38</v>
      </c>
      <c r="D31" s="178">
        <v>11529.15718</v>
      </c>
      <c r="E31" s="178">
        <v>14496.759129411719</v>
      </c>
      <c r="F31" s="161">
        <f t="shared" si="0"/>
        <v>0.25739973036014407</v>
      </c>
      <c r="H31" s="178">
        <v>8808.5769</v>
      </c>
      <c r="I31" s="178">
        <v>9323.2214000000004</v>
      </c>
      <c r="J31" s="161">
        <f t="shared" si="1"/>
        <v>5.8425385376382456E-2</v>
      </c>
      <c r="K31" s="181"/>
      <c r="L31" s="178">
        <v>305</v>
      </c>
      <c r="M31" s="178">
        <v>312</v>
      </c>
      <c r="N31" s="196">
        <f t="shared" si="2"/>
        <v>2.2950819672131147E-2</v>
      </c>
    </row>
    <row r="32" spans="2:14" ht="23.25" customHeight="1" x14ac:dyDescent="0.25">
      <c r="B32" s="57" t="s">
        <v>15</v>
      </c>
      <c r="D32" s="177">
        <f>SUM(D33:D37)</f>
        <v>1373.0457699999999</v>
      </c>
      <c r="E32" s="177">
        <f>SUM(E33:E37)</f>
        <v>1212.4143003596887</v>
      </c>
      <c r="F32" s="160">
        <f t="shared" si="0"/>
        <v>-0.11698915881027859</v>
      </c>
      <c r="G32" s="3"/>
      <c r="H32" s="177">
        <f>SUM(H33:H37)</f>
        <v>639.56650000000013</v>
      </c>
      <c r="I32" s="177">
        <f>SUM(I33:I37)</f>
        <v>611.87889999999993</v>
      </c>
      <c r="J32" s="160">
        <f t="shared" si="1"/>
        <v>-4.3291198022410798E-2</v>
      </c>
      <c r="K32" s="180"/>
      <c r="L32" s="177">
        <f>SUM(L33:L37)</f>
        <v>1172</v>
      </c>
      <c r="M32" s="177">
        <f>SUM(M33:M37)</f>
        <v>773</v>
      </c>
      <c r="N32" s="195">
        <f t="shared" si="2"/>
        <v>-0.34044368600682595</v>
      </c>
    </row>
    <row r="33" spans="2:14" x14ac:dyDescent="0.2">
      <c r="C33" s="1" t="s">
        <v>34</v>
      </c>
      <c r="D33" s="178">
        <v>828.88389000000006</v>
      </c>
      <c r="E33" s="178">
        <v>635.20916</v>
      </c>
      <c r="F33" s="161">
        <f t="shared" si="0"/>
        <v>-0.23365724962998141</v>
      </c>
      <c r="H33" s="178">
        <v>353.21550000000002</v>
      </c>
      <c r="I33" s="178">
        <v>284.10559999999998</v>
      </c>
      <c r="J33" s="161">
        <f t="shared" si="1"/>
        <v>-0.1956593071368613</v>
      </c>
      <c r="K33" s="181"/>
      <c r="L33" s="178">
        <v>1023</v>
      </c>
      <c r="M33" s="178">
        <v>645</v>
      </c>
      <c r="N33" s="196">
        <f t="shared" si="2"/>
        <v>-0.36950146627565983</v>
      </c>
    </row>
    <row r="34" spans="2:14" x14ac:dyDescent="0.2">
      <c r="C34" s="1" t="s">
        <v>35</v>
      </c>
      <c r="D34" s="178">
        <v>335.84960999999998</v>
      </c>
      <c r="E34" s="178">
        <v>321.78766999999999</v>
      </c>
      <c r="F34" s="161">
        <f t="shared" si="0"/>
        <v>-4.186975235731253E-2</v>
      </c>
      <c r="H34" s="178">
        <v>180.8151</v>
      </c>
      <c r="I34" s="178">
        <v>202.45070000000001</v>
      </c>
      <c r="J34" s="161">
        <f t="shared" si="1"/>
        <v>0.11965593581509515</v>
      </c>
      <c r="K34" s="181"/>
      <c r="L34" s="178">
        <v>130</v>
      </c>
      <c r="M34" s="178">
        <v>110</v>
      </c>
      <c r="N34" s="196">
        <f t="shared" si="2"/>
        <v>-0.15384615384615385</v>
      </c>
    </row>
    <row r="35" spans="2:14" x14ac:dyDescent="0.2">
      <c r="C35" s="1" t="s">
        <v>36</v>
      </c>
      <c r="D35" s="178">
        <v>55.95384</v>
      </c>
      <c r="E35" s="178">
        <v>18.56944</v>
      </c>
      <c r="F35" s="161">
        <f t="shared" si="0"/>
        <v>-0.66812930086657141</v>
      </c>
      <c r="H35" s="178">
        <v>38.069600000000001</v>
      </c>
      <c r="I35" s="178">
        <v>14.223800000000001</v>
      </c>
      <c r="J35" s="161">
        <f t="shared" si="1"/>
        <v>-0.6263737995671087</v>
      </c>
      <c r="K35" s="181"/>
      <c r="L35" s="178">
        <v>7</v>
      </c>
      <c r="M35" s="178">
        <v>3</v>
      </c>
      <c r="N35" s="196">
        <f t="shared" si="2"/>
        <v>-0.5714285714285714</v>
      </c>
    </row>
    <row r="36" spans="2:14" x14ac:dyDescent="0.2">
      <c r="C36" s="1" t="s">
        <v>37</v>
      </c>
      <c r="D36" s="178">
        <v>50.454790000000003</v>
      </c>
      <c r="E36" s="178">
        <v>105.8625003596887</v>
      </c>
      <c r="F36" s="161">
        <f t="shared" si="0"/>
        <v>1.0981655133177384</v>
      </c>
      <c r="H36" s="178">
        <v>32.269799999999996</v>
      </c>
      <c r="I36" s="178">
        <v>39.023699999999998</v>
      </c>
      <c r="J36" s="161">
        <f t="shared" si="1"/>
        <v>0.20929475856683347</v>
      </c>
      <c r="K36" s="181"/>
      <c r="L36" s="178">
        <v>8</v>
      </c>
      <c r="M36" s="178">
        <v>11</v>
      </c>
      <c r="N36" s="196">
        <f t="shared" si="2"/>
        <v>0.375</v>
      </c>
    </row>
    <row r="37" spans="2:14" x14ac:dyDescent="0.2">
      <c r="C37" s="1" t="s">
        <v>38</v>
      </c>
      <c r="D37" s="178">
        <v>101.90364</v>
      </c>
      <c r="E37" s="158">
        <v>130.98553000000001</v>
      </c>
      <c r="F37" s="161">
        <f>IFERROR((E37-D37)/D37,"")</f>
        <v>0.28538617462536192</v>
      </c>
      <c r="H37" s="178">
        <v>35.1965</v>
      </c>
      <c r="I37" s="178">
        <v>72.075100000000006</v>
      </c>
      <c r="J37" s="161">
        <f>IFERROR((I37-H37)/H37,"")</f>
        <v>1.0477916838321994</v>
      </c>
      <c r="K37" s="181"/>
      <c r="L37" s="178">
        <v>4</v>
      </c>
      <c r="M37" s="178">
        <v>4</v>
      </c>
      <c r="N37" s="196">
        <f>IFERROR((M37-L37)/L37,"")</f>
        <v>0</v>
      </c>
    </row>
    <row r="38" spans="2:14" ht="15" thickBot="1" x14ac:dyDescent="0.25">
      <c r="B38" s="8"/>
      <c r="C38" s="8"/>
      <c r="D38" s="8"/>
      <c r="E38" s="231"/>
      <c r="F38" s="8"/>
      <c r="G38" s="8"/>
      <c r="H38" s="73"/>
      <c r="I38" s="182"/>
      <c r="J38" s="8"/>
      <c r="K38" s="73"/>
      <c r="L38" s="73"/>
      <c r="M38" s="182"/>
      <c r="N38" s="8"/>
    </row>
    <row r="39" spans="2:14" x14ac:dyDescent="0.2">
      <c r="E39" s="218"/>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3" t="s">
        <v>126</v>
      </c>
      <c r="D42" s="273"/>
      <c r="E42" s="273"/>
      <c r="F42" s="273"/>
      <c r="G42" s="273"/>
      <c r="H42" s="273"/>
      <c r="I42" s="273"/>
      <c r="J42" s="273"/>
    </row>
    <row r="43" spans="2:14" x14ac:dyDescent="0.2">
      <c r="B43" s="16"/>
      <c r="C43" s="273"/>
      <c r="D43" s="273"/>
      <c r="E43" s="273"/>
      <c r="F43" s="273"/>
      <c r="G43" s="273"/>
      <c r="H43" s="273"/>
      <c r="I43" s="273"/>
      <c r="J43" s="273"/>
    </row>
    <row r="45" spans="2:14" x14ac:dyDescent="0.2">
      <c r="B45" s="18"/>
    </row>
  </sheetData>
  <mergeCells count="2">
    <mergeCell ref="C42:J43"/>
    <mergeCell ref="C4:N4"/>
  </mergeCells>
  <phoneticPr fontId="44"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B8" sqref="B8"/>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4" t="s">
        <v>119</v>
      </c>
      <c r="D4" s="284"/>
      <c r="E4" s="286" t="s">
        <v>120</v>
      </c>
      <c r="F4" s="286"/>
      <c r="G4" s="285" t="s">
        <v>121</v>
      </c>
      <c r="H4" s="285"/>
      <c r="I4" s="286" t="s">
        <v>123</v>
      </c>
      <c r="J4" s="286"/>
      <c r="K4" s="285" t="s">
        <v>122</v>
      </c>
      <c r="L4" s="285"/>
    </row>
    <row r="5" spans="1:15" x14ac:dyDescent="0.25">
      <c r="B5" s="92"/>
      <c r="C5" s="93"/>
      <c r="D5" s="93"/>
      <c r="E5" s="93"/>
      <c r="F5" s="93"/>
      <c r="G5" s="93"/>
      <c r="H5" s="93"/>
      <c r="I5" s="93"/>
      <c r="J5" s="93"/>
      <c r="K5" s="93"/>
      <c r="L5" s="93"/>
    </row>
    <row r="6" spans="1:15" x14ac:dyDescent="0.25">
      <c r="B6" s="92"/>
      <c r="C6" s="281" t="s">
        <v>125</v>
      </c>
      <c r="D6" s="94" t="s">
        <v>56</v>
      </c>
      <c r="E6" s="281" t="s">
        <v>125</v>
      </c>
      <c r="F6" s="94" t="s">
        <v>56</v>
      </c>
      <c r="G6" s="281" t="s">
        <v>125</v>
      </c>
      <c r="H6" s="94" t="s">
        <v>56</v>
      </c>
      <c r="I6" s="281" t="s">
        <v>125</v>
      </c>
      <c r="J6" s="94" t="s">
        <v>56</v>
      </c>
      <c r="K6" s="281" t="s">
        <v>125</v>
      </c>
      <c r="L6" s="93" t="s">
        <v>56</v>
      </c>
    </row>
    <row r="7" spans="1:15" x14ac:dyDescent="0.25">
      <c r="B7" s="95"/>
      <c r="C7" s="287"/>
      <c r="D7" s="96" t="s">
        <v>118</v>
      </c>
      <c r="E7" s="287"/>
      <c r="F7" s="96" t="s">
        <v>118</v>
      </c>
      <c r="G7" s="287"/>
      <c r="H7" s="96" t="s">
        <v>118</v>
      </c>
      <c r="I7" s="287"/>
      <c r="J7" s="96" t="s">
        <v>118</v>
      </c>
      <c r="K7" s="287"/>
      <c r="L7" s="96" t="s">
        <v>118</v>
      </c>
    </row>
    <row r="8" spans="1:15" x14ac:dyDescent="0.25">
      <c r="B8" s="97"/>
      <c r="C8" s="98"/>
      <c r="D8" s="98"/>
      <c r="E8" s="98"/>
      <c r="F8" s="98"/>
      <c r="G8" s="98"/>
      <c r="H8" s="98"/>
      <c r="I8" s="98"/>
      <c r="J8" s="98"/>
      <c r="K8" s="98"/>
      <c r="L8" s="50"/>
    </row>
    <row r="9" spans="1:15" x14ac:dyDescent="0.25">
      <c r="B9" s="99">
        <v>2022</v>
      </c>
      <c r="C9" s="187"/>
      <c r="D9" s="187"/>
      <c r="E9" s="187"/>
      <c r="F9" s="187"/>
      <c r="G9" s="187"/>
      <c r="H9" s="187"/>
      <c r="I9" s="187"/>
      <c r="J9" s="187"/>
      <c r="K9" s="187"/>
      <c r="L9" s="185"/>
    </row>
    <row r="10" spans="1:15" x14ac:dyDescent="0.25">
      <c r="B10" s="100" t="s">
        <v>44</v>
      </c>
      <c r="C10" s="151">
        <v>50143.144500000002</v>
      </c>
      <c r="D10" s="183">
        <v>76832.411959538018</v>
      </c>
      <c r="E10" s="151">
        <v>46478.44</v>
      </c>
      <c r="F10" s="183">
        <v>56696.359453190104</v>
      </c>
      <c r="G10" s="168">
        <v>96621.584499999997</v>
      </c>
      <c r="H10" s="183">
        <v>133528.77141272809</v>
      </c>
      <c r="I10" s="183">
        <v>786.45310000000006</v>
      </c>
      <c r="J10" s="183">
        <v>1173.10070510172</v>
      </c>
      <c r="K10" s="183">
        <v>50929.597600000001</v>
      </c>
      <c r="L10" s="183">
        <v>78005.512664639726</v>
      </c>
    </row>
    <row r="11" spans="1:15" x14ac:dyDescent="0.25">
      <c r="B11" s="100" t="s">
        <v>45</v>
      </c>
      <c r="C11" s="215">
        <v>21897.804599999999</v>
      </c>
      <c r="D11" s="215">
        <v>38386.309521023722</v>
      </c>
      <c r="E11" s="215">
        <v>14633.6697</v>
      </c>
      <c r="F11" s="215">
        <v>12578.451956571649</v>
      </c>
      <c r="G11" s="215">
        <v>36531.474300000002</v>
      </c>
      <c r="H11" s="215">
        <v>50964.76147759537</v>
      </c>
      <c r="I11" s="215">
        <v>1780.761</v>
      </c>
      <c r="J11" s="215">
        <v>1590.4124714910411</v>
      </c>
      <c r="K11" s="215">
        <v>23678.565600000002</v>
      </c>
      <c r="L11" s="215">
        <v>39976.721992514773</v>
      </c>
    </row>
    <row r="12" spans="1:15" x14ac:dyDescent="0.25">
      <c r="B12" s="100" t="s">
        <v>46</v>
      </c>
      <c r="C12" s="215">
        <v>33143.474699999999</v>
      </c>
      <c r="D12" s="215">
        <v>51519.093812061583</v>
      </c>
      <c r="E12" s="215">
        <v>28976.621500000001</v>
      </c>
      <c r="F12" s="215">
        <v>12594.450830204871</v>
      </c>
      <c r="G12" s="215">
        <v>62120.0962</v>
      </c>
      <c r="H12" s="215">
        <v>64113.544642266454</v>
      </c>
      <c r="I12" s="215">
        <v>2693.6653000000001</v>
      </c>
      <c r="J12" s="215">
        <v>3769.711094221379</v>
      </c>
      <c r="K12" s="215">
        <v>35837.14</v>
      </c>
      <c r="L12" s="215">
        <v>55288.80490628296</v>
      </c>
    </row>
    <row r="13" spans="1:15" x14ac:dyDescent="0.25">
      <c r="B13" s="100" t="s">
        <v>47</v>
      </c>
      <c r="C13" s="215">
        <v>23255.1662</v>
      </c>
      <c r="D13" s="215">
        <v>48568.842185644076</v>
      </c>
      <c r="E13" s="215">
        <v>9340.1653999999999</v>
      </c>
      <c r="F13" s="215">
        <v>7333.5727160919014</v>
      </c>
      <c r="G13" s="215">
        <v>32595.331600000001</v>
      </c>
      <c r="H13" s="215">
        <v>55902.414901735989</v>
      </c>
      <c r="I13" s="215">
        <v>1702.1538</v>
      </c>
      <c r="J13" s="215">
        <v>2169.0468801301631</v>
      </c>
      <c r="K13" s="215">
        <v>24957.32</v>
      </c>
      <c r="L13" s="215">
        <v>50737.889065774252</v>
      </c>
      <c r="N13" s="146"/>
      <c r="O13" s="146"/>
    </row>
    <row r="14" spans="1:15" x14ac:dyDescent="0.25">
      <c r="B14" s="100" t="s">
        <v>40</v>
      </c>
      <c r="C14" s="215">
        <v>19205.968499999999</v>
      </c>
      <c r="D14" s="215">
        <v>46177.136013830772</v>
      </c>
      <c r="E14" s="215">
        <v>5237.4396999999999</v>
      </c>
      <c r="F14" s="215">
        <v>10805.45004651059</v>
      </c>
      <c r="G14" s="215">
        <v>24443.408200000002</v>
      </c>
      <c r="H14" s="215">
        <v>56982.586060341353</v>
      </c>
      <c r="I14" s="215">
        <v>1876.6333</v>
      </c>
      <c r="J14" s="215">
        <v>2887.2993045112239</v>
      </c>
      <c r="K14" s="215">
        <v>21082.6018</v>
      </c>
      <c r="L14" s="215">
        <v>49064.435318341988</v>
      </c>
    </row>
    <row r="15" spans="1:15" x14ac:dyDescent="0.25">
      <c r="B15" s="100" t="s">
        <v>48</v>
      </c>
      <c r="C15" s="215">
        <v>23946.942200000001</v>
      </c>
      <c r="D15" s="215">
        <v>57156.785040116367</v>
      </c>
      <c r="E15" s="215">
        <v>1687.9167</v>
      </c>
      <c r="F15" s="215">
        <v>4264.1163558590179</v>
      </c>
      <c r="G15" s="215">
        <v>25634.858899999999</v>
      </c>
      <c r="H15" s="215">
        <v>61420.901395975387</v>
      </c>
      <c r="I15" s="215">
        <v>1428.6531</v>
      </c>
      <c r="J15" s="215">
        <v>1996.489516496506</v>
      </c>
      <c r="K15" s="215">
        <v>25375.595300000001</v>
      </c>
      <c r="L15" s="215">
        <v>59153.274556612872</v>
      </c>
      <c r="N15" s="146"/>
    </row>
    <row r="16" spans="1:15" x14ac:dyDescent="0.25">
      <c r="B16" s="100" t="s">
        <v>49</v>
      </c>
      <c r="C16" s="215"/>
      <c r="D16" s="215"/>
      <c r="E16" s="215"/>
      <c r="F16" s="215"/>
      <c r="G16" s="215"/>
      <c r="H16" s="215"/>
      <c r="I16" s="215"/>
      <c r="J16" s="215"/>
      <c r="K16" s="215"/>
      <c r="L16" s="215"/>
    </row>
    <row r="17" spans="2:15" x14ac:dyDescent="0.25">
      <c r="B17" s="100" t="s">
        <v>50</v>
      </c>
      <c r="C17" s="215"/>
      <c r="D17" s="215"/>
      <c r="E17" s="215"/>
      <c r="F17" s="215"/>
      <c r="G17" s="215"/>
      <c r="H17" s="215"/>
      <c r="I17" s="215"/>
      <c r="J17" s="215"/>
      <c r="K17" s="215"/>
      <c r="L17" s="215"/>
    </row>
    <row r="18" spans="2:15" x14ac:dyDescent="0.25">
      <c r="B18" s="100" t="s">
        <v>51</v>
      </c>
      <c r="C18" s="215"/>
      <c r="D18" s="215"/>
      <c r="E18" s="215"/>
      <c r="F18" s="215"/>
      <c r="G18" s="215"/>
      <c r="H18" s="215"/>
      <c r="I18" s="215"/>
      <c r="J18" s="215"/>
      <c r="K18" s="215"/>
      <c r="L18" s="215"/>
    </row>
    <row r="19" spans="2:15" x14ac:dyDescent="0.25">
      <c r="B19" s="100" t="s">
        <v>52</v>
      </c>
      <c r="C19" s="215"/>
      <c r="D19" s="215"/>
      <c r="E19" s="215"/>
      <c r="F19" s="215"/>
      <c r="G19" s="215"/>
      <c r="H19" s="215"/>
      <c r="I19" s="215"/>
      <c r="J19" s="215"/>
      <c r="K19" s="215"/>
      <c r="L19" s="215"/>
      <c r="N19" s="146"/>
      <c r="O19" s="146"/>
    </row>
    <row r="20" spans="2:15" x14ac:dyDescent="0.25">
      <c r="B20" s="100" t="s">
        <v>53</v>
      </c>
      <c r="C20" s="215"/>
      <c r="D20" s="215"/>
      <c r="E20" s="215"/>
      <c r="F20" s="215"/>
      <c r="G20" s="215"/>
      <c r="H20" s="215"/>
      <c r="I20" s="215"/>
      <c r="J20" s="215"/>
      <c r="K20" s="215"/>
      <c r="L20" s="215"/>
    </row>
    <row r="21" spans="2:15" x14ac:dyDescent="0.25">
      <c r="B21" s="100" t="s">
        <v>54</v>
      </c>
      <c r="C21" s="215"/>
      <c r="D21" s="215"/>
      <c r="E21" s="215"/>
      <c r="F21" s="215"/>
      <c r="G21" s="215"/>
      <c r="H21" s="215"/>
      <c r="I21" s="215"/>
      <c r="J21" s="215"/>
      <c r="K21" s="215"/>
      <c r="L21" s="215"/>
      <c r="N21" s="146"/>
      <c r="O21" s="146"/>
    </row>
    <row r="22" spans="2:15" x14ac:dyDescent="0.25">
      <c r="B22" s="101" t="s">
        <v>55</v>
      </c>
      <c r="C22" s="154">
        <f>SUM(C10:C21)</f>
        <v>171592.50069999998</v>
      </c>
      <c r="D22" s="154">
        <f t="shared" ref="D22:L22" si="0">SUM(D10:D21)</f>
        <v>318640.57853221457</v>
      </c>
      <c r="E22" s="154">
        <f t="shared" si="0"/>
        <v>106354.25300000001</v>
      </c>
      <c r="F22" s="154">
        <f t="shared" si="0"/>
        <v>104272.40135842815</v>
      </c>
      <c r="G22" s="154">
        <f t="shared" si="0"/>
        <v>277946.7537</v>
      </c>
      <c r="H22" s="154">
        <f t="shared" si="0"/>
        <v>422912.97989064257</v>
      </c>
      <c r="I22" s="154">
        <f t="shared" si="0"/>
        <v>10268.319599999999</v>
      </c>
      <c r="J22" s="154">
        <f t="shared" si="0"/>
        <v>13586.059971952032</v>
      </c>
      <c r="K22" s="154">
        <f t="shared" si="0"/>
        <v>181860.82030000002</v>
      </c>
      <c r="L22" s="154">
        <f t="shared" si="0"/>
        <v>332226.63850416656</v>
      </c>
      <c r="M22" s="154"/>
    </row>
    <row r="23" spans="2:15" x14ac:dyDescent="0.25">
      <c r="B23" s="100"/>
      <c r="C23" s="183"/>
      <c r="D23" s="183"/>
      <c r="E23" s="183"/>
      <c r="F23" s="183"/>
      <c r="G23" s="183"/>
      <c r="H23" s="183"/>
      <c r="I23" s="183"/>
      <c r="J23" s="183"/>
      <c r="K23" s="183"/>
      <c r="L23" s="184"/>
    </row>
    <row r="24" spans="2:15" x14ac:dyDescent="0.25">
      <c r="B24" s="99">
        <v>2021</v>
      </c>
      <c r="C24" s="183"/>
      <c r="D24" s="183"/>
      <c r="E24" s="183"/>
      <c r="F24" s="183"/>
      <c r="G24" s="183"/>
      <c r="H24" s="183"/>
      <c r="I24" s="183"/>
      <c r="J24" s="183"/>
      <c r="K24" s="183"/>
      <c r="L24" s="185"/>
    </row>
    <row r="25" spans="2:15" x14ac:dyDescent="0.25">
      <c r="B25" s="100" t="s">
        <v>44</v>
      </c>
      <c r="C25" s="186">
        <v>57218.431700000001</v>
      </c>
      <c r="D25" s="186">
        <v>72849.408809684188</v>
      </c>
      <c r="E25" s="186">
        <v>57961.917699999998</v>
      </c>
      <c r="F25" s="186">
        <v>57014.402964299523</v>
      </c>
      <c r="G25" s="186">
        <v>115180.34940000001</v>
      </c>
      <c r="H25" s="186">
        <v>129863.8117739837</v>
      </c>
      <c r="I25" s="186">
        <v>1392.5842</v>
      </c>
      <c r="J25" s="186">
        <v>738.73658637178551</v>
      </c>
      <c r="K25" s="186">
        <v>58611.015900000013</v>
      </c>
      <c r="L25" s="185">
        <v>73588.145396055974</v>
      </c>
      <c r="N25" s="146"/>
      <c r="O25" s="146"/>
    </row>
    <row r="26" spans="2:15" x14ac:dyDescent="0.25">
      <c r="B26" s="100" t="s">
        <v>45</v>
      </c>
      <c r="C26" s="186">
        <v>18317.4787</v>
      </c>
      <c r="D26" s="186">
        <v>31737.494780000001</v>
      </c>
      <c r="E26" s="186">
        <v>7810.6048000000001</v>
      </c>
      <c r="F26" s="186">
        <v>8285.9902767447475</v>
      </c>
      <c r="G26" s="186">
        <v>26128.083500000001</v>
      </c>
      <c r="H26" s="186">
        <v>40023.48505674475</v>
      </c>
      <c r="I26" s="186">
        <v>1697.9774</v>
      </c>
      <c r="J26" s="186">
        <v>1709.5559000000001</v>
      </c>
      <c r="K26" s="186">
        <v>20015.456099999999</v>
      </c>
      <c r="L26" s="185">
        <v>33447.05068</v>
      </c>
    </row>
    <row r="27" spans="2:15" x14ac:dyDescent="0.25">
      <c r="B27" s="100" t="s">
        <v>46</v>
      </c>
      <c r="C27" s="186">
        <v>29290.005000000001</v>
      </c>
      <c r="D27" s="186">
        <v>43935.943486266282</v>
      </c>
      <c r="E27" s="186">
        <v>32052.7709</v>
      </c>
      <c r="F27" s="186">
        <v>15013.16939609654</v>
      </c>
      <c r="G27" s="186">
        <v>61342.775900000001</v>
      </c>
      <c r="H27" s="186">
        <v>58949.11288236281</v>
      </c>
      <c r="I27" s="186">
        <v>2853.7483999999999</v>
      </c>
      <c r="J27" s="186">
        <v>3270.6937766769361</v>
      </c>
      <c r="K27" s="186">
        <v>32143.753400000001</v>
      </c>
      <c r="L27" s="184">
        <v>47206.637262943208</v>
      </c>
    </row>
    <row r="28" spans="2:15" x14ac:dyDescent="0.25">
      <c r="B28" s="100" t="s">
        <v>47</v>
      </c>
      <c r="C28" s="186">
        <v>33207.946799999998</v>
      </c>
      <c r="D28" s="186">
        <v>45445.10343966318</v>
      </c>
      <c r="E28" s="186">
        <v>26281.722900000001</v>
      </c>
      <c r="F28" s="186">
        <v>13925.44965686447</v>
      </c>
      <c r="G28" s="186">
        <v>59489.669699999999</v>
      </c>
      <c r="H28" s="186">
        <v>59370.553096527648</v>
      </c>
      <c r="I28" s="186">
        <v>1610.0528999999999</v>
      </c>
      <c r="J28" s="186">
        <v>1263.3083086945969</v>
      </c>
      <c r="K28" s="186">
        <v>34817.9997</v>
      </c>
      <c r="L28" s="184">
        <v>46708.411748357772</v>
      </c>
    </row>
    <row r="29" spans="2:15" x14ac:dyDescent="0.25">
      <c r="B29" s="100" t="s">
        <v>40</v>
      </c>
      <c r="C29" s="186">
        <v>17835.2055</v>
      </c>
      <c r="D29" s="186">
        <v>39752.774689889353</v>
      </c>
      <c r="E29" s="186">
        <v>1462.1415999999999</v>
      </c>
      <c r="F29" s="186">
        <v>2473.2517021365961</v>
      </c>
      <c r="G29" s="186">
        <v>19297.347099999999</v>
      </c>
      <c r="H29" s="186">
        <v>42226.026392025953</v>
      </c>
      <c r="I29" s="186">
        <v>999.01729999999998</v>
      </c>
      <c r="J29" s="186">
        <v>848.77828999999997</v>
      </c>
      <c r="K29" s="186">
        <v>18834.2228</v>
      </c>
      <c r="L29" s="184">
        <v>40601.552979889362</v>
      </c>
    </row>
    <row r="30" spans="2:15" x14ac:dyDescent="0.25">
      <c r="B30" s="100" t="s">
        <v>48</v>
      </c>
      <c r="C30" s="186">
        <v>24665.952600000001</v>
      </c>
      <c r="D30" s="186">
        <v>51174.991980909013</v>
      </c>
      <c r="E30" s="186">
        <v>3045.0801000000001</v>
      </c>
      <c r="F30" s="186">
        <v>4023.9825500000002</v>
      </c>
      <c r="G30" s="186">
        <v>27711.0327</v>
      </c>
      <c r="H30" s="186">
        <v>55198.974530909007</v>
      </c>
      <c r="I30" s="186">
        <v>1115.1581000000001</v>
      </c>
      <c r="J30" s="186">
        <v>767.13432999999998</v>
      </c>
      <c r="K30" s="186">
        <v>25781.110700000001</v>
      </c>
      <c r="L30" s="184">
        <v>51942.126310909007</v>
      </c>
    </row>
    <row r="31" spans="2:15" x14ac:dyDescent="0.25">
      <c r="B31" s="100" t="s">
        <v>49</v>
      </c>
      <c r="C31" s="186">
        <v>27232.959999999999</v>
      </c>
      <c r="D31" s="186">
        <v>60552.670480000001</v>
      </c>
      <c r="E31" s="186">
        <v>7819.6980999999996</v>
      </c>
      <c r="F31" s="186">
        <v>7304.4699700000001</v>
      </c>
      <c r="G31" s="186">
        <v>35052.658100000001</v>
      </c>
      <c r="H31" s="186">
        <v>67857.140450000006</v>
      </c>
      <c r="I31" s="186">
        <v>1574.2079000000001</v>
      </c>
      <c r="J31" s="186">
        <v>1061.0099700000001</v>
      </c>
      <c r="K31" s="186">
        <v>28807.1679</v>
      </c>
      <c r="L31" s="184">
        <v>61613.68045</v>
      </c>
    </row>
    <row r="32" spans="2:15" x14ac:dyDescent="0.25">
      <c r="B32" s="100" t="s">
        <v>50</v>
      </c>
      <c r="C32" s="186">
        <v>39224.931400000001</v>
      </c>
      <c r="D32" s="186">
        <v>75949.917362133128</v>
      </c>
      <c r="E32" s="186">
        <v>11225.6252</v>
      </c>
      <c r="F32" s="186">
        <v>10350.039421905491</v>
      </c>
      <c r="G32" s="186">
        <v>50450.556600000004</v>
      </c>
      <c r="H32" s="186">
        <v>86299.95678403863</v>
      </c>
      <c r="I32" s="186">
        <v>1107.4865</v>
      </c>
      <c r="J32" s="186">
        <v>619.82050000000004</v>
      </c>
      <c r="K32" s="186">
        <v>40332.4179</v>
      </c>
      <c r="L32" s="184">
        <v>76569.73786213313</v>
      </c>
    </row>
    <row r="33" spans="1:15" x14ac:dyDescent="0.25">
      <c r="B33" s="100" t="s">
        <v>51</v>
      </c>
      <c r="C33" s="186">
        <v>43947.996599999999</v>
      </c>
      <c r="D33" s="186">
        <v>67838.630044622056</v>
      </c>
      <c r="E33" s="186">
        <v>23312.253700000001</v>
      </c>
      <c r="F33" s="186">
        <v>16605.750800000002</v>
      </c>
      <c r="G33" s="186">
        <v>67260.2503</v>
      </c>
      <c r="H33" s="186">
        <v>84444.38084462205</v>
      </c>
      <c r="I33" s="186">
        <v>1612.2889</v>
      </c>
      <c r="J33" s="186">
        <v>1355.07933774814</v>
      </c>
      <c r="K33" s="186">
        <v>45560.285499999998</v>
      </c>
      <c r="L33" s="184">
        <v>69193.709382370187</v>
      </c>
    </row>
    <row r="34" spans="1:15" x14ac:dyDescent="0.25">
      <c r="B34" s="100" t="s">
        <v>52</v>
      </c>
      <c r="C34" s="186">
        <v>45180.464800000002</v>
      </c>
      <c r="D34" s="186">
        <v>81278.889585280034</v>
      </c>
      <c r="E34" s="186">
        <v>39873.818500000001</v>
      </c>
      <c r="F34" s="186">
        <v>45735.456669250321</v>
      </c>
      <c r="G34" s="186">
        <v>85054.283299999996</v>
      </c>
      <c r="H34" s="186">
        <v>127014.34625453041</v>
      </c>
      <c r="I34" s="186">
        <v>3259.4324999999999</v>
      </c>
      <c r="J34" s="186">
        <v>2482.523193784335</v>
      </c>
      <c r="K34" s="186">
        <v>48439.897299999997</v>
      </c>
      <c r="L34" s="184">
        <v>83761.412779064369</v>
      </c>
    </row>
    <row r="35" spans="1:15" x14ac:dyDescent="0.25">
      <c r="B35" s="100" t="s">
        <v>53</v>
      </c>
      <c r="C35" s="186">
        <v>42748.632700000002</v>
      </c>
      <c r="D35" s="186">
        <v>78502.100693902888</v>
      </c>
      <c r="E35" s="186">
        <v>23118.901000000002</v>
      </c>
      <c r="F35" s="186">
        <v>26534.098809953499</v>
      </c>
      <c r="G35" s="186">
        <v>65867.5337</v>
      </c>
      <c r="H35" s="186">
        <v>105036.19950385641</v>
      </c>
      <c r="I35" s="186">
        <v>1802.3104000000001</v>
      </c>
      <c r="J35" s="186">
        <v>1174.6980436877241</v>
      </c>
      <c r="K35" s="186">
        <v>44550.943099999997</v>
      </c>
      <c r="L35" s="184">
        <v>79676.798737590623</v>
      </c>
    </row>
    <row r="36" spans="1:15" x14ac:dyDescent="0.25">
      <c r="B36" s="100" t="s">
        <v>54</v>
      </c>
      <c r="C36" s="186">
        <v>15359.2958</v>
      </c>
      <c r="D36" s="186">
        <v>42429.438273457759</v>
      </c>
      <c r="E36" s="186">
        <v>9440.1646000000001</v>
      </c>
      <c r="F36" s="186">
        <v>10181.080499002541</v>
      </c>
      <c r="G36" s="186">
        <v>24799.4604</v>
      </c>
      <c r="H36" s="186">
        <v>52610.518772460302</v>
      </c>
      <c r="I36" s="186">
        <v>819.56550000000004</v>
      </c>
      <c r="J36" s="186">
        <v>1040.9400895329629</v>
      </c>
      <c r="K36" s="186">
        <v>16178.8613</v>
      </c>
      <c r="L36" s="184">
        <v>43470.378362990719</v>
      </c>
      <c r="N36" s="146"/>
      <c r="O36" s="146"/>
    </row>
    <row r="37" spans="1:15" x14ac:dyDescent="0.25">
      <c r="B37" s="101" t="s">
        <v>55</v>
      </c>
      <c r="C37" s="187">
        <f t="shared" ref="C37:L37" si="1">SUM(C25:C36)</f>
        <v>394229.30160000006</v>
      </c>
      <c r="D37" s="187">
        <f t="shared" si="1"/>
        <v>691447.36362580804</v>
      </c>
      <c r="E37" s="187">
        <f t="shared" si="1"/>
        <v>243404.6991</v>
      </c>
      <c r="F37" s="187">
        <f t="shared" si="1"/>
        <v>217447.14271625373</v>
      </c>
      <c r="G37" s="187">
        <f t="shared" si="1"/>
        <v>637634.00069999998</v>
      </c>
      <c r="H37" s="187">
        <f t="shared" si="1"/>
        <v>908894.50634206156</v>
      </c>
      <c r="I37" s="187">
        <f t="shared" si="1"/>
        <v>19843.829999999998</v>
      </c>
      <c r="J37" s="187">
        <f t="shared" si="1"/>
        <v>16332.278326496482</v>
      </c>
      <c r="K37" s="187">
        <f t="shared" si="1"/>
        <v>414073.13159999996</v>
      </c>
      <c r="L37" s="187">
        <f t="shared" si="1"/>
        <v>707779.64195230429</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3" t="s">
        <v>126</v>
      </c>
      <c r="C41" s="273"/>
      <c r="D41" s="273"/>
      <c r="E41" s="273"/>
      <c r="F41" s="273"/>
      <c r="G41" s="273"/>
      <c r="H41" s="273"/>
      <c r="I41" s="273"/>
      <c r="J41" s="273"/>
      <c r="K41" s="273"/>
      <c r="L41" s="273"/>
    </row>
    <row r="42" spans="1:15" x14ac:dyDescent="0.25">
      <c r="A42" s="16"/>
      <c r="B42" s="273"/>
      <c r="C42" s="273"/>
      <c r="D42" s="273"/>
      <c r="E42" s="273"/>
      <c r="F42" s="273"/>
      <c r="G42" s="273"/>
      <c r="H42" s="273"/>
      <c r="I42" s="273"/>
      <c r="J42" s="273"/>
      <c r="K42" s="273"/>
      <c r="L42" s="27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4"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90"/>
    </row>
    <row r="3" spans="5:18" ht="15" x14ac:dyDescent="0.25">
      <c r="E3" s="191" t="s">
        <v>32</v>
      </c>
      <c r="F3" s="1" t="s">
        <v>141</v>
      </c>
    </row>
    <row r="4" spans="5:18" ht="15" x14ac:dyDescent="0.25">
      <c r="E4" s="191"/>
    </row>
    <row r="5" spans="5:18" ht="15" x14ac:dyDescent="0.25">
      <c r="E5" s="191" t="s">
        <v>6</v>
      </c>
      <c r="F5" s="1" t="s">
        <v>142</v>
      </c>
    </row>
    <row r="6" spans="5:18" ht="15" x14ac:dyDescent="0.25">
      <c r="E6" s="191"/>
    </row>
    <row r="7" spans="5:18" ht="15" x14ac:dyDescent="0.25">
      <c r="E7" s="191" t="s">
        <v>7</v>
      </c>
      <c r="F7" s="1" t="s">
        <v>143</v>
      </c>
    </row>
    <row r="8" spans="5:18" ht="15" x14ac:dyDescent="0.25">
      <c r="E8" s="192"/>
    </row>
    <row r="9" spans="5:18" ht="15" x14ac:dyDescent="0.25">
      <c r="E9" s="190" t="s">
        <v>144</v>
      </c>
      <c r="F9" s="193" t="s">
        <v>145</v>
      </c>
    </row>
    <row r="10" spans="5:18" ht="15" x14ac:dyDescent="0.25">
      <c r="E10" s="190"/>
    </row>
    <row r="11" spans="5:18" ht="15" x14ac:dyDescent="0.25">
      <c r="E11" s="190" t="s">
        <v>56</v>
      </c>
      <c r="F11" s="1" t="s">
        <v>149</v>
      </c>
    </row>
    <row r="12" spans="5:18" ht="15" x14ac:dyDescent="0.25">
      <c r="E12" s="190"/>
      <c r="F12" s="15"/>
      <c r="G12" s="15"/>
      <c r="H12" s="15"/>
      <c r="I12" s="15"/>
      <c r="J12" s="15"/>
      <c r="K12" s="15"/>
      <c r="L12" s="15"/>
      <c r="M12" s="15"/>
      <c r="N12" s="15"/>
      <c r="O12" s="15"/>
      <c r="P12" s="15"/>
      <c r="Q12" s="15"/>
      <c r="R12" s="15"/>
    </row>
    <row r="13" spans="5:18" ht="15" x14ac:dyDescent="0.25">
      <c r="E13" s="190" t="s">
        <v>146</v>
      </c>
      <c r="F13" s="1" t="s">
        <v>147</v>
      </c>
    </row>
    <row r="14" spans="5:18" x14ac:dyDescent="0.2">
      <c r="E14" s="194"/>
    </row>
    <row r="15" spans="5:18" ht="15" x14ac:dyDescent="0.25">
      <c r="E15" s="3" t="s">
        <v>57</v>
      </c>
      <c r="F15" s="211"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0"/>
      <c r="F22" s="270"/>
      <c r="G22" s="270"/>
      <c r="H22" s="270"/>
      <c r="I22" s="270"/>
      <c r="J22" s="270"/>
      <c r="K22" s="270"/>
      <c r="L22" s="270"/>
      <c r="M22" s="270"/>
      <c r="N22" s="270"/>
      <c r="O22" s="270"/>
      <c r="P22" s="270"/>
      <c r="Q22" s="270"/>
      <c r="R22" s="270"/>
    </row>
    <row r="23" spans="5:18" x14ac:dyDescent="0.2">
      <c r="E23" s="270"/>
      <c r="F23" s="270"/>
      <c r="G23" s="270"/>
      <c r="H23" s="270"/>
      <c r="I23" s="270"/>
      <c r="J23" s="270"/>
      <c r="K23" s="270"/>
      <c r="L23" s="270"/>
      <c r="M23" s="270"/>
      <c r="N23" s="270"/>
      <c r="O23" s="270"/>
      <c r="P23" s="270"/>
      <c r="Q23" s="270"/>
      <c r="R23" s="270"/>
    </row>
    <row r="24" spans="5:18" x14ac:dyDescent="0.2">
      <c r="E24" s="270"/>
      <c r="F24" s="270"/>
      <c r="G24" s="270"/>
      <c r="H24" s="270"/>
      <c r="I24" s="270"/>
      <c r="J24" s="270"/>
      <c r="K24" s="270"/>
      <c r="L24" s="270"/>
      <c r="M24" s="270"/>
      <c r="N24" s="270"/>
      <c r="O24" s="270"/>
      <c r="P24" s="270"/>
      <c r="Q24" s="270"/>
      <c r="R24" s="270"/>
    </row>
    <row r="25" spans="5:18" x14ac:dyDescent="0.2">
      <c r="E25" s="270"/>
      <c r="F25" s="270"/>
      <c r="G25" s="270"/>
      <c r="H25" s="270"/>
      <c r="I25" s="270"/>
      <c r="J25" s="270"/>
      <c r="K25" s="270"/>
      <c r="L25" s="270"/>
      <c r="M25" s="270"/>
      <c r="N25" s="270"/>
      <c r="O25" s="270"/>
      <c r="P25" s="270"/>
      <c r="Q25" s="270"/>
      <c r="R25" s="270"/>
    </row>
    <row r="26" spans="5:18" x14ac:dyDescent="0.2">
      <c r="E26" s="270"/>
      <c r="F26" s="270"/>
      <c r="G26" s="270"/>
      <c r="H26" s="270"/>
      <c r="I26" s="270"/>
      <c r="J26" s="270"/>
      <c r="K26" s="270"/>
      <c r="L26" s="270"/>
      <c r="M26" s="270"/>
      <c r="N26" s="270"/>
      <c r="O26" s="270"/>
      <c r="P26" s="270"/>
      <c r="Q26" s="270"/>
      <c r="R26" s="270"/>
    </row>
    <row r="27" spans="5:18" x14ac:dyDescent="0.2">
      <c r="E27" s="270"/>
      <c r="F27" s="270"/>
      <c r="G27" s="270"/>
      <c r="H27" s="270"/>
      <c r="I27" s="270"/>
      <c r="J27" s="270"/>
      <c r="K27" s="270"/>
      <c r="L27" s="270"/>
      <c r="M27" s="270"/>
      <c r="N27" s="270"/>
      <c r="O27" s="270"/>
      <c r="P27" s="270"/>
      <c r="Q27" s="270"/>
      <c r="R27" s="270"/>
    </row>
    <row r="28" spans="5:18" x14ac:dyDescent="0.2">
      <c r="E28" s="270"/>
      <c r="F28" s="270"/>
      <c r="G28" s="270"/>
      <c r="H28" s="270"/>
      <c r="I28" s="270"/>
      <c r="J28" s="270"/>
      <c r="K28" s="270"/>
      <c r="L28" s="270"/>
      <c r="M28" s="270"/>
      <c r="N28" s="270"/>
      <c r="O28" s="270"/>
      <c r="P28" s="270"/>
      <c r="Q28" s="270"/>
      <c r="R28" s="270"/>
    </row>
    <row r="29" spans="5:18" x14ac:dyDescent="0.2">
      <c r="E29" s="270"/>
      <c r="F29" s="270"/>
      <c r="G29" s="270"/>
      <c r="H29" s="270"/>
      <c r="I29" s="270"/>
      <c r="J29" s="270"/>
      <c r="K29" s="270"/>
      <c r="L29" s="270"/>
      <c r="M29" s="270"/>
      <c r="N29" s="270"/>
      <c r="O29" s="270"/>
      <c r="P29" s="270"/>
      <c r="Q29" s="270"/>
      <c r="R29" s="270"/>
    </row>
    <row r="30" spans="5:18" x14ac:dyDescent="0.2">
      <c r="E30" s="270"/>
      <c r="F30" s="270"/>
      <c r="G30" s="270"/>
      <c r="H30" s="270"/>
      <c r="I30" s="270"/>
      <c r="J30" s="270"/>
      <c r="K30" s="270"/>
      <c r="L30" s="270"/>
      <c r="M30" s="270"/>
      <c r="N30" s="270"/>
      <c r="O30" s="270"/>
      <c r="P30" s="270"/>
      <c r="Q30" s="270"/>
      <c r="R30" s="270"/>
    </row>
    <row r="31" spans="5:18" x14ac:dyDescent="0.2">
      <c r="E31" s="270"/>
      <c r="F31" s="270"/>
      <c r="G31" s="270"/>
      <c r="H31" s="270"/>
      <c r="I31" s="270"/>
      <c r="J31" s="270"/>
      <c r="K31" s="270"/>
      <c r="L31" s="270"/>
      <c r="M31" s="270"/>
      <c r="N31" s="270"/>
      <c r="O31" s="270"/>
      <c r="P31" s="270"/>
      <c r="Q31" s="270"/>
      <c r="R31" s="270"/>
    </row>
    <row r="32" spans="5: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70" zoomScaleNormal="70" workbookViewId="0">
      <selection activeCell="X52" sqref="X52"/>
    </sheetView>
  </sheetViews>
  <sheetFormatPr defaultRowHeight="15" x14ac:dyDescent="0.25"/>
  <cols>
    <col min="3" max="3" width="9.140625" customWidth="1"/>
    <col min="4" max="4" width="18.7109375" customWidth="1"/>
    <col min="5" max="5" width="26.7109375" style="240" customWidth="1"/>
    <col min="12" max="12" width="9.140625" customWidth="1"/>
  </cols>
  <sheetData>
    <row r="2" spans="4:18" ht="20.25" x14ac:dyDescent="0.3">
      <c r="D2" s="2"/>
      <c r="E2" s="2" t="s">
        <v>181</v>
      </c>
    </row>
    <row r="4" spans="4:18" ht="15" customHeight="1" x14ac:dyDescent="0.25">
      <c r="D4" s="247"/>
      <c r="G4" s="246"/>
      <c r="H4" s="246"/>
      <c r="I4" s="242"/>
      <c r="J4" s="242"/>
      <c r="K4" s="242"/>
      <c r="L4" s="242"/>
      <c r="M4" s="242"/>
      <c r="N4" s="242"/>
      <c r="O4" s="242"/>
      <c r="P4" s="242"/>
      <c r="Q4" s="242"/>
      <c r="R4" s="242"/>
    </row>
    <row r="5" spans="4:18" x14ac:dyDescent="0.25">
      <c r="D5" s="240"/>
      <c r="E5" s="245"/>
      <c r="F5" s="245"/>
      <c r="G5" s="245"/>
      <c r="H5" s="242"/>
      <c r="I5" s="242"/>
      <c r="J5" s="242"/>
      <c r="K5" s="242"/>
      <c r="L5" s="242"/>
      <c r="M5" s="242"/>
      <c r="N5" s="242"/>
      <c r="O5" s="242"/>
      <c r="P5" s="242"/>
      <c r="Q5" s="242"/>
      <c r="R5" s="242"/>
    </row>
    <row r="6" spans="4:18" x14ac:dyDescent="0.25">
      <c r="H6" s="242"/>
      <c r="I6" s="242"/>
      <c r="J6" s="242"/>
      <c r="K6" s="242"/>
      <c r="L6" s="242"/>
      <c r="M6" s="242"/>
      <c r="N6" s="242"/>
      <c r="O6" s="242"/>
      <c r="P6" s="242"/>
      <c r="Q6" s="242"/>
      <c r="R6" s="242"/>
    </row>
    <row r="7" spans="4:18" x14ac:dyDescent="0.25">
      <c r="E7" s="242"/>
      <c r="F7" s="242"/>
      <c r="G7" s="242"/>
      <c r="H7" s="242"/>
      <c r="I7" s="242"/>
      <c r="J7" s="242"/>
      <c r="K7" s="242"/>
      <c r="L7" s="242"/>
      <c r="M7" s="242"/>
      <c r="N7" s="242"/>
      <c r="O7" s="242"/>
      <c r="P7" s="242"/>
      <c r="Q7" s="242"/>
      <c r="R7" s="242"/>
    </row>
    <row r="8" spans="4:18" x14ac:dyDescent="0.25">
      <c r="E8" s="242"/>
      <c r="F8" s="242"/>
      <c r="G8" s="242"/>
      <c r="H8" s="242"/>
      <c r="I8" s="242"/>
      <c r="J8" s="242"/>
      <c r="K8" s="242"/>
      <c r="L8" s="242"/>
      <c r="M8" s="242"/>
      <c r="N8" s="242"/>
      <c r="O8" s="242"/>
      <c r="P8" s="242"/>
      <c r="Q8" s="242"/>
      <c r="R8" s="242"/>
    </row>
    <row r="9" spans="4:18" x14ac:dyDescent="0.25">
      <c r="E9" s="242"/>
      <c r="F9" s="242"/>
      <c r="G9" s="242"/>
      <c r="H9" s="242"/>
      <c r="I9" s="242"/>
      <c r="J9" s="242"/>
      <c r="K9" s="242"/>
      <c r="L9" s="242"/>
      <c r="M9" s="242"/>
      <c r="N9" s="242"/>
      <c r="O9" s="242"/>
      <c r="P9" s="242"/>
      <c r="Q9" s="242"/>
      <c r="R9" s="242"/>
    </row>
    <row r="10" spans="4:18" x14ac:dyDescent="0.25">
      <c r="E10" s="242"/>
      <c r="F10" s="242"/>
      <c r="G10" s="242"/>
      <c r="H10" s="242"/>
      <c r="I10" s="242"/>
      <c r="J10" s="242"/>
      <c r="K10" s="242"/>
      <c r="L10" s="242"/>
      <c r="M10" s="242"/>
      <c r="N10" s="242"/>
      <c r="O10" s="242"/>
      <c r="P10" s="242"/>
      <c r="Q10" s="242"/>
      <c r="R10" s="242"/>
    </row>
    <row r="11" spans="4:18" x14ac:dyDescent="0.25">
      <c r="E11" s="242"/>
      <c r="F11" s="242"/>
      <c r="G11" s="242"/>
      <c r="H11" s="242"/>
      <c r="I11" s="242"/>
      <c r="J11" s="242"/>
      <c r="K11" s="242"/>
      <c r="L11" s="242"/>
      <c r="M11" s="242"/>
      <c r="N11" s="242"/>
      <c r="O11" s="242"/>
      <c r="P11" s="242"/>
      <c r="Q11" s="242"/>
      <c r="R11" s="242"/>
    </row>
    <row r="12" spans="4:18" x14ac:dyDescent="0.25">
      <c r="E12" s="242"/>
      <c r="F12" s="242"/>
      <c r="G12" s="242"/>
      <c r="H12" s="242"/>
      <c r="I12" s="242"/>
      <c r="J12" s="242"/>
      <c r="K12" s="242"/>
      <c r="L12" s="242"/>
      <c r="M12" s="242"/>
      <c r="N12" s="242"/>
      <c r="O12" s="242"/>
      <c r="P12" s="242"/>
      <c r="Q12" s="242"/>
      <c r="R12" s="242"/>
    </row>
    <row r="13" spans="4:18" x14ac:dyDescent="0.25">
      <c r="E13" s="242"/>
      <c r="F13" s="242"/>
      <c r="G13" s="242"/>
      <c r="H13" s="242"/>
      <c r="I13" s="242"/>
      <c r="J13" s="242"/>
      <c r="K13" s="242"/>
      <c r="L13" s="242"/>
      <c r="M13" s="242"/>
      <c r="N13" s="242"/>
      <c r="O13" s="242"/>
      <c r="P13" s="242"/>
      <c r="Q13" s="242"/>
      <c r="R13" s="242"/>
    </row>
    <row r="14" spans="4:18" x14ac:dyDescent="0.25">
      <c r="E14" s="242"/>
      <c r="F14" s="242"/>
      <c r="G14" s="242"/>
      <c r="H14" s="242"/>
      <c r="I14" s="242"/>
      <c r="J14" s="242"/>
      <c r="K14" s="242"/>
      <c r="L14" s="242"/>
      <c r="M14" s="242"/>
      <c r="N14" s="242"/>
      <c r="O14" s="242"/>
      <c r="P14" s="242"/>
      <c r="Q14" s="242"/>
      <c r="R14" s="242"/>
    </row>
    <row r="15" spans="4:18" x14ac:dyDescent="0.25">
      <c r="E15" s="242"/>
      <c r="F15" s="242"/>
      <c r="G15" s="242"/>
      <c r="H15" s="242"/>
      <c r="I15" s="242"/>
      <c r="J15" s="242"/>
      <c r="K15" s="242"/>
      <c r="L15" s="242"/>
      <c r="M15" s="242"/>
      <c r="N15" s="242"/>
      <c r="O15" s="242"/>
      <c r="P15" s="242"/>
      <c r="Q15" s="242"/>
      <c r="R15" s="242"/>
    </row>
    <row r="16" spans="4:18" x14ac:dyDescent="0.25">
      <c r="E16" s="242"/>
      <c r="F16" s="242"/>
      <c r="G16" s="242"/>
      <c r="H16" s="242"/>
      <c r="I16" s="242"/>
      <c r="J16" s="242"/>
      <c r="K16" s="242"/>
      <c r="L16" s="242"/>
      <c r="M16" s="242"/>
      <c r="N16" s="242"/>
      <c r="O16" s="242"/>
      <c r="P16" s="242"/>
      <c r="Q16" s="242"/>
      <c r="R16" s="242"/>
    </row>
    <row r="17" spans="5:18" x14ac:dyDescent="0.25">
      <c r="E17" s="242"/>
      <c r="F17" s="242"/>
      <c r="G17" s="242"/>
      <c r="H17" s="242"/>
      <c r="I17" s="242"/>
      <c r="J17" s="242"/>
      <c r="K17" s="242"/>
      <c r="L17" s="242"/>
      <c r="M17" s="242"/>
      <c r="N17" s="242"/>
      <c r="O17" s="242"/>
      <c r="P17" s="242"/>
      <c r="Q17" s="242"/>
      <c r="R17" s="242"/>
    </row>
    <row r="18" spans="5:18" x14ac:dyDescent="0.25">
      <c r="E18" s="242"/>
      <c r="F18" s="242"/>
      <c r="G18" s="242"/>
      <c r="H18" s="242"/>
      <c r="I18" s="242"/>
      <c r="J18" s="242"/>
      <c r="K18" s="242"/>
      <c r="L18" s="242"/>
      <c r="M18" s="242"/>
      <c r="N18" s="242"/>
      <c r="O18" s="242"/>
      <c r="P18" s="242"/>
      <c r="Q18" s="242"/>
      <c r="R18" s="242"/>
    </row>
    <row r="19" spans="5:18" x14ac:dyDescent="0.25">
      <c r="E19" s="242"/>
      <c r="F19" s="242"/>
      <c r="G19" s="242"/>
      <c r="H19" s="242"/>
      <c r="I19" s="242"/>
      <c r="J19" s="242"/>
      <c r="K19" s="242"/>
      <c r="L19" s="242"/>
      <c r="M19" s="242"/>
      <c r="N19" s="242"/>
      <c r="O19" s="242"/>
      <c r="P19" s="242"/>
      <c r="Q19" s="242"/>
      <c r="R19" s="242"/>
    </row>
    <row r="20" spans="5:18" x14ac:dyDescent="0.25">
      <c r="E20" s="242"/>
      <c r="F20" s="242"/>
      <c r="G20" s="242"/>
      <c r="H20" s="242"/>
      <c r="I20" s="242"/>
      <c r="J20" s="242"/>
      <c r="K20" s="242"/>
      <c r="L20" s="242"/>
      <c r="M20" s="242"/>
      <c r="N20" s="242"/>
      <c r="O20" s="242"/>
      <c r="P20" s="242"/>
      <c r="Q20" s="242"/>
      <c r="R20" s="242"/>
    </row>
    <row r="21" spans="5:18" x14ac:dyDescent="0.25">
      <c r="E21" s="242"/>
      <c r="F21" s="242"/>
      <c r="G21" s="242"/>
      <c r="H21" s="242"/>
      <c r="I21" s="242"/>
      <c r="J21" s="242"/>
      <c r="K21" s="242"/>
      <c r="L21" s="242"/>
      <c r="M21" s="242"/>
      <c r="N21" s="242"/>
      <c r="O21" s="242"/>
      <c r="P21" s="242"/>
      <c r="Q21" s="242"/>
      <c r="R21" s="242"/>
    </row>
    <row r="22" spans="5:18" x14ac:dyDescent="0.25">
      <c r="F22" s="242"/>
      <c r="G22" s="242"/>
      <c r="H22" s="242"/>
      <c r="I22" s="242"/>
      <c r="J22" s="242"/>
      <c r="K22" s="242"/>
      <c r="L22" s="242"/>
      <c r="N22" s="242"/>
      <c r="O22" s="242"/>
      <c r="P22" s="242"/>
      <c r="Q22" s="242"/>
      <c r="R22" s="242"/>
    </row>
    <row r="23" spans="5:18" x14ac:dyDescent="0.25">
      <c r="E23" s="242"/>
      <c r="F23" s="242"/>
      <c r="G23" s="242"/>
      <c r="H23" s="242"/>
      <c r="I23" s="242"/>
      <c r="J23" s="242"/>
      <c r="K23" s="242"/>
      <c r="L23" s="242"/>
      <c r="M23" s="242"/>
      <c r="N23" s="242"/>
      <c r="O23" s="242"/>
      <c r="P23" s="242"/>
      <c r="Q23" s="242"/>
      <c r="R23" s="242"/>
    </row>
    <row r="24" spans="5:18" ht="15" customHeight="1" x14ac:dyDescent="0.25">
      <c r="E24" s="242"/>
      <c r="F24" s="242"/>
      <c r="G24" s="242"/>
      <c r="H24" s="242"/>
      <c r="I24" s="242"/>
      <c r="J24" s="242"/>
      <c r="K24" s="242"/>
      <c r="L24" s="242"/>
      <c r="M24" s="242"/>
      <c r="N24" s="242"/>
      <c r="O24" s="242"/>
      <c r="P24" s="242"/>
      <c r="Q24" s="242"/>
      <c r="R24" s="242"/>
    </row>
    <row r="25" spans="5:18" x14ac:dyDescent="0.25">
      <c r="E25" s="242"/>
      <c r="F25" s="242"/>
      <c r="G25" s="242"/>
      <c r="H25" s="242"/>
      <c r="I25" s="242"/>
      <c r="J25" s="242"/>
      <c r="K25" s="242"/>
      <c r="L25" s="242"/>
      <c r="M25" s="242"/>
      <c r="N25" s="242"/>
      <c r="O25" s="242"/>
      <c r="P25" s="242"/>
      <c r="Q25" s="242"/>
      <c r="R25" s="242"/>
    </row>
    <row r="26" spans="5:18" x14ac:dyDescent="0.25">
      <c r="E26" s="242"/>
      <c r="F26" s="242"/>
      <c r="G26" s="242"/>
      <c r="H26" s="242"/>
      <c r="I26" s="242"/>
      <c r="J26" s="242"/>
      <c r="K26" s="242"/>
      <c r="L26" s="242"/>
      <c r="M26" s="242"/>
      <c r="N26" s="242"/>
      <c r="O26" s="242"/>
      <c r="P26" s="242"/>
      <c r="Q26" s="242"/>
      <c r="R26" s="242"/>
    </row>
    <row r="27" spans="5:18" x14ac:dyDescent="0.25">
      <c r="E27" s="242"/>
      <c r="F27" s="242"/>
      <c r="G27" s="242"/>
      <c r="H27" s="242"/>
      <c r="I27" s="242"/>
      <c r="J27" s="242"/>
      <c r="K27" s="242"/>
      <c r="L27" s="242"/>
      <c r="M27" s="242"/>
      <c r="N27" s="242"/>
      <c r="O27" s="242"/>
      <c r="P27" s="242"/>
      <c r="Q27" s="242"/>
      <c r="R27" s="242"/>
    </row>
    <row r="28" spans="5:18" x14ac:dyDescent="0.25">
      <c r="E28" s="242"/>
      <c r="F28" s="242"/>
      <c r="G28" s="242"/>
      <c r="H28" s="242"/>
      <c r="I28" s="242"/>
      <c r="J28" s="242"/>
      <c r="K28" s="242"/>
      <c r="L28" s="242"/>
      <c r="M28" s="242"/>
      <c r="N28" s="242"/>
      <c r="O28" s="242"/>
      <c r="P28" s="242"/>
      <c r="Q28" s="242"/>
      <c r="R28" s="242"/>
    </row>
    <row r="29" spans="5:18" x14ac:dyDescent="0.25">
      <c r="E29" s="242"/>
      <c r="F29" s="242"/>
      <c r="G29" s="242"/>
      <c r="H29" s="242"/>
      <c r="I29" s="242"/>
      <c r="J29" s="242"/>
      <c r="K29" s="242"/>
      <c r="L29" s="242"/>
      <c r="M29" s="242"/>
      <c r="N29" s="242"/>
      <c r="O29" s="242"/>
      <c r="P29" s="242"/>
      <c r="Q29" s="242"/>
      <c r="R29" s="242"/>
    </row>
    <row r="30" spans="5:18" x14ac:dyDescent="0.25">
      <c r="E30" s="242"/>
      <c r="F30" s="242"/>
      <c r="G30" s="242"/>
      <c r="H30" s="242"/>
      <c r="I30" s="242"/>
      <c r="J30" s="242"/>
      <c r="K30" s="242"/>
      <c r="L30" s="242"/>
      <c r="M30" s="242"/>
      <c r="N30" s="242"/>
      <c r="O30" s="242"/>
      <c r="P30" s="242"/>
      <c r="Q30" s="242"/>
      <c r="R30" s="242"/>
    </row>
    <row r="31" spans="5:18" x14ac:dyDescent="0.25">
      <c r="E31" s="242"/>
      <c r="F31" s="242"/>
      <c r="G31" s="242"/>
      <c r="H31" s="242"/>
      <c r="I31" s="242"/>
      <c r="J31" s="242"/>
      <c r="K31" s="242"/>
      <c r="L31" s="242"/>
      <c r="M31" s="242"/>
      <c r="N31" s="242"/>
      <c r="O31" s="242"/>
      <c r="P31" s="242"/>
      <c r="Q31" s="242"/>
      <c r="R31" s="242"/>
    </row>
    <row r="32" spans="5:18" x14ac:dyDescent="0.25">
      <c r="E32" s="242"/>
      <c r="F32" s="242"/>
      <c r="G32" s="242"/>
      <c r="H32" s="242"/>
      <c r="I32" s="242"/>
      <c r="J32" s="242"/>
      <c r="K32" s="242"/>
      <c r="L32" s="242"/>
      <c r="M32" s="242"/>
      <c r="N32" s="242"/>
      <c r="O32" s="242"/>
      <c r="P32" s="242"/>
      <c r="Q32" s="242"/>
      <c r="R32" s="242"/>
    </row>
    <row r="33" spans="5:22" x14ac:dyDescent="0.25">
      <c r="E33" s="242"/>
      <c r="F33" s="242"/>
      <c r="G33" s="242"/>
      <c r="H33" s="242"/>
      <c r="I33" s="242"/>
      <c r="J33" s="242"/>
      <c r="K33" s="242"/>
      <c r="L33" s="242"/>
      <c r="M33" s="242"/>
      <c r="N33" s="242"/>
      <c r="O33" s="242"/>
      <c r="P33" s="242"/>
      <c r="Q33" s="242"/>
      <c r="R33" s="242"/>
    </row>
    <row r="34" spans="5:22" x14ac:dyDescent="0.25">
      <c r="E34" s="242"/>
      <c r="F34" s="242"/>
      <c r="G34" s="242"/>
      <c r="H34" s="242"/>
      <c r="I34" s="242"/>
      <c r="J34" s="242"/>
      <c r="K34" s="242"/>
      <c r="L34" s="242"/>
      <c r="M34" s="242"/>
      <c r="N34" s="242"/>
      <c r="O34" s="242"/>
      <c r="P34" s="242"/>
      <c r="Q34" s="242"/>
      <c r="R34" s="242"/>
    </row>
    <row r="35" spans="5:22" x14ac:dyDescent="0.25">
      <c r="E35" s="242"/>
      <c r="F35" s="242"/>
      <c r="G35" s="242"/>
      <c r="H35" s="242"/>
      <c r="I35" s="242"/>
      <c r="J35" s="242"/>
      <c r="K35" s="242"/>
      <c r="L35" s="242"/>
      <c r="M35" s="242"/>
      <c r="N35" s="242"/>
      <c r="O35" s="242"/>
      <c r="P35" s="242"/>
      <c r="Q35" s="242"/>
      <c r="R35" s="242"/>
    </row>
    <row r="36" spans="5:22" x14ac:dyDescent="0.25">
      <c r="E36" s="242"/>
      <c r="F36" s="242"/>
      <c r="G36" s="242"/>
      <c r="H36" s="242"/>
      <c r="I36" s="242"/>
      <c r="J36" s="242"/>
      <c r="K36" s="242"/>
      <c r="L36" s="242"/>
      <c r="M36" s="242"/>
      <c r="N36" s="242"/>
      <c r="O36" s="242"/>
      <c r="P36" s="242"/>
      <c r="Q36" s="242"/>
      <c r="R36" s="242"/>
    </row>
    <row r="37" spans="5:22" x14ac:dyDescent="0.25">
      <c r="E37" s="242"/>
      <c r="F37" s="242"/>
      <c r="G37" s="242"/>
      <c r="H37" s="242"/>
      <c r="I37" s="242"/>
      <c r="J37" s="242"/>
      <c r="K37" s="242"/>
      <c r="L37" s="242"/>
      <c r="M37" s="242"/>
      <c r="N37" s="242"/>
      <c r="O37" s="242"/>
      <c r="P37" s="242"/>
      <c r="Q37" s="242"/>
      <c r="R37" s="242"/>
    </row>
    <row r="38" spans="5:22" x14ac:dyDescent="0.25">
      <c r="E38" s="242"/>
      <c r="F38" s="242"/>
      <c r="G38" s="242"/>
      <c r="H38" s="242"/>
      <c r="I38" s="242"/>
      <c r="J38" s="242"/>
      <c r="K38" s="242"/>
      <c r="L38" s="242"/>
      <c r="M38" s="242"/>
      <c r="N38" s="242"/>
      <c r="O38" s="242"/>
      <c r="P38" s="242"/>
      <c r="Q38" s="242"/>
      <c r="R38" s="242"/>
    </row>
    <row r="39" spans="5:22" x14ac:dyDescent="0.25">
      <c r="E39" s="242"/>
      <c r="F39" s="242"/>
      <c r="G39" s="242"/>
      <c r="H39" s="242"/>
      <c r="I39" s="242"/>
      <c r="J39" s="242"/>
      <c r="K39" s="242"/>
      <c r="L39" s="242"/>
      <c r="M39" s="242"/>
      <c r="N39" s="242"/>
      <c r="O39" s="242"/>
      <c r="P39" s="242"/>
      <c r="Q39" s="242"/>
    </row>
    <row r="40" spans="5:22" x14ac:dyDescent="0.25">
      <c r="E40" s="242"/>
      <c r="F40" s="242"/>
      <c r="G40" s="242"/>
      <c r="H40" s="242"/>
      <c r="I40" s="242"/>
      <c r="J40" s="242"/>
      <c r="K40" s="242"/>
      <c r="L40" s="242"/>
      <c r="M40" s="242"/>
      <c r="N40" s="242"/>
      <c r="O40" s="242"/>
      <c r="P40" s="242"/>
      <c r="Q40" s="242"/>
    </row>
    <row r="44" spans="5:22" ht="15" customHeight="1" x14ac:dyDescent="0.25">
      <c r="E44" s="244"/>
      <c r="F44" s="242"/>
      <c r="G44" s="242"/>
      <c r="H44" s="242"/>
      <c r="I44" s="242"/>
      <c r="J44" s="242"/>
      <c r="K44" s="242"/>
      <c r="L44" s="242"/>
      <c r="M44" s="242"/>
      <c r="N44" s="244"/>
      <c r="O44" s="242"/>
      <c r="P44" s="242"/>
      <c r="Q44" s="242"/>
    </row>
    <row r="45" spans="5:22" x14ac:dyDescent="0.25">
      <c r="E45" s="243"/>
      <c r="F45" s="242"/>
      <c r="G45" s="242"/>
      <c r="H45" s="242"/>
      <c r="I45" s="242"/>
      <c r="J45" s="242"/>
      <c r="K45" s="242"/>
      <c r="L45" s="242"/>
      <c r="M45" s="242"/>
      <c r="N45" s="243"/>
      <c r="O45" s="242"/>
      <c r="P45" s="242"/>
      <c r="Q45" s="242"/>
    </row>
    <row r="46" spans="5:22" ht="15" customHeight="1" x14ac:dyDescent="0.25">
      <c r="E46" s="242"/>
      <c r="F46" s="242"/>
      <c r="G46" s="242"/>
      <c r="H46" s="242"/>
      <c r="I46" s="242"/>
      <c r="J46" s="242"/>
      <c r="K46" s="242"/>
      <c r="L46" s="242"/>
      <c r="M46" s="242"/>
      <c r="N46" s="242"/>
      <c r="O46" s="242"/>
      <c r="P46" s="242"/>
      <c r="Q46" s="242"/>
    </row>
    <row r="47" spans="5:22" x14ac:dyDescent="0.25">
      <c r="E47" s="242"/>
      <c r="F47" s="242"/>
      <c r="G47" s="242"/>
      <c r="H47" s="242"/>
      <c r="I47" s="242"/>
      <c r="J47" s="242"/>
      <c r="K47" s="242"/>
      <c r="L47" s="242"/>
      <c r="M47" s="242"/>
      <c r="N47" s="242"/>
      <c r="O47" s="242"/>
      <c r="P47" s="242"/>
      <c r="Q47" s="242"/>
      <c r="R47" s="242"/>
      <c r="S47" s="242"/>
      <c r="T47" s="242"/>
      <c r="U47" s="242"/>
      <c r="V47" s="242"/>
    </row>
    <row r="48" spans="5:22" x14ac:dyDescent="0.25">
      <c r="E48" s="242"/>
      <c r="F48" s="242"/>
      <c r="G48" s="242"/>
      <c r="H48" s="242"/>
      <c r="I48" s="242"/>
      <c r="J48" s="242"/>
      <c r="K48" s="242"/>
      <c r="L48" s="242"/>
      <c r="M48" s="242"/>
      <c r="N48" s="242"/>
      <c r="O48" s="242"/>
      <c r="P48" s="242"/>
      <c r="Q48" s="242"/>
      <c r="R48" s="242"/>
      <c r="S48" s="242"/>
      <c r="T48" s="242"/>
      <c r="U48" s="242"/>
      <c r="V48" s="242"/>
    </row>
    <row r="49" spans="5:22" ht="71.25" customHeight="1" x14ac:dyDescent="0.25">
      <c r="E49" s="242"/>
      <c r="F49" s="242"/>
      <c r="G49" s="242"/>
      <c r="H49" s="242"/>
      <c r="I49" s="242"/>
      <c r="J49" s="242"/>
      <c r="K49" s="242"/>
      <c r="L49" s="242"/>
      <c r="M49" s="242"/>
      <c r="N49" s="242"/>
      <c r="O49" s="242"/>
      <c r="P49" s="242"/>
      <c r="Q49" s="242"/>
      <c r="R49" s="242"/>
      <c r="S49" s="242"/>
      <c r="T49" s="242"/>
      <c r="U49" s="241"/>
      <c r="V49" s="241"/>
    </row>
    <row r="50" spans="5:22" x14ac:dyDescent="0.25">
      <c r="E50" s="242"/>
      <c r="F50" s="242"/>
      <c r="G50" s="242"/>
      <c r="H50" s="242"/>
      <c r="I50" s="242"/>
      <c r="J50" s="242"/>
      <c r="K50" s="242"/>
      <c r="L50" s="242"/>
      <c r="M50" s="242"/>
      <c r="N50" s="242"/>
      <c r="O50" s="242"/>
      <c r="P50" s="242"/>
      <c r="Q50" s="242"/>
      <c r="R50" s="242"/>
      <c r="S50" s="242"/>
      <c r="T50" s="242"/>
      <c r="U50" s="241"/>
      <c r="V50" s="241"/>
    </row>
    <row r="51" spans="5:22" x14ac:dyDescent="0.25">
      <c r="E51" s="242"/>
      <c r="F51" s="242"/>
      <c r="G51" s="242"/>
      <c r="H51" s="242"/>
      <c r="I51" s="242"/>
      <c r="J51" s="242"/>
      <c r="K51" s="242"/>
      <c r="L51" s="242"/>
      <c r="M51" s="242"/>
      <c r="N51" s="242"/>
      <c r="O51" s="242"/>
      <c r="P51" s="242"/>
      <c r="Q51" s="242"/>
      <c r="R51" s="242"/>
      <c r="S51" s="242"/>
      <c r="T51" s="242"/>
      <c r="U51" s="241"/>
      <c r="V51" s="241"/>
    </row>
    <row r="52" spans="5:22" x14ac:dyDescent="0.25">
      <c r="E52" s="242"/>
      <c r="F52" s="242"/>
      <c r="G52" s="242"/>
      <c r="H52" s="242"/>
      <c r="I52" s="242"/>
      <c r="J52" s="242"/>
      <c r="K52" s="242"/>
      <c r="L52" s="242"/>
      <c r="M52" s="242"/>
      <c r="N52" s="242"/>
      <c r="O52" s="242"/>
      <c r="P52" s="242"/>
      <c r="Q52" s="242"/>
      <c r="R52" s="242"/>
      <c r="S52" s="242"/>
      <c r="T52" s="242"/>
      <c r="U52" s="241"/>
      <c r="V52" s="241"/>
    </row>
    <row r="53" spans="5:22" x14ac:dyDescent="0.25">
      <c r="E53" s="242"/>
      <c r="F53" s="242"/>
      <c r="G53" s="242"/>
      <c r="H53" s="242"/>
      <c r="I53" s="242"/>
      <c r="J53" s="242"/>
      <c r="K53" s="242"/>
      <c r="L53" s="242"/>
      <c r="M53" s="242"/>
      <c r="N53" s="242"/>
      <c r="O53" s="242"/>
      <c r="P53" s="242"/>
      <c r="Q53" s="242"/>
      <c r="R53" s="242"/>
      <c r="S53" s="242"/>
      <c r="T53" s="242"/>
      <c r="U53" s="241"/>
      <c r="V53" s="241"/>
    </row>
    <row r="54" spans="5:22" x14ac:dyDescent="0.25">
      <c r="E54" s="242"/>
      <c r="F54" s="242"/>
      <c r="G54" s="242"/>
      <c r="H54" s="242"/>
      <c r="I54" s="242"/>
      <c r="J54" s="242"/>
      <c r="K54" s="242"/>
      <c r="L54" s="242"/>
      <c r="M54" s="242"/>
      <c r="N54" s="242"/>
      <c r="O54" s="242"/>
      <c r="P54" s="242"/>
      <c r="Q54" s="242"/>
      <c r="R54" s="242"/>
      <c r="S54" s="242"/>
      <c r="T54" s="242"/>
      <c r="U54" s="241"/>
      <c r="V54" s="241"/>
    </row>
    <row r="55" spans="5:22" x14ac:dyDescent="0.25">
      <c r="E55" s="242"/>
      <c r="F55" s="242"/>
      <c r="G55" s="242"/>
      <c r="H55" s="242"/>
      <c r="I55" s="242"/>
      <c r="J55" s="242"/>
      <c r="K55" s="242"/>
      <c r="L55" s="242"/>
      <c r="M55" s="242"/>
      <c r="N55" s="242"/>
      <c r="O55" s="242"/>
      <c r="P55" s="242"/>
      <c r="Q55" s="242"/>
      <c r="R55" s="242"/>
      <c r="S55" s="242"/>
      <c r="T55" s="242"/>
      <c r="U55" s="241"/>
      <c r="V55" s="241"/>
    </row>
    <row r="56" spans="5:22" x14ac:dyDescent="0.25">
      <c r="E56" s="242"/>
      <c r="F56" s="242"/>
      <c r="G56" s="242"/>
      <c r="H56" s="242"/>
      <c r="I56" s="242"/>
      <c r="J56" s="242"/>
      <c r="K56" s="242"/>
      <c r="L56" s="242"/>
      <c r="M56" s="242"/>
      <c r="N56" s="242"/>
      <c r="O56" s="242"/>
      <c r="P56" s="242"/>
      <c r="Q56" s="242"/>
      <c r="R56" s="242"/>
      <c r="S56" s="242"/>
      <c r="T56" s="242"/>
      <c r="U56" s="241"/>
      <c r="V56" s="241"/>
    </row>
    <row r="57" spans="5:22" x14ac:dyDescent="0.25">
      <c r="E57" s="242"/>
      <c r="F57" s="242"/>
      <c r="G57" s="242"/>
      <c r="H57" s="242"/>
      <c r="I57" s="242"/>
      <c r="J57" s="242"/>
      <c r="K57" s="242"/>
      <c r="L57" s="242"/>
      <c r="M57" s="242"/>
      <c r="N57" s="242"/>
      <c r="O57" s="242"/>
      <c r="P57" s="242"/>
      <c r="Q57" s="242"/>
      <c r="R57" s="242"/>
      <c r="S57" s="242"/>
      <c r="T57" s="242"/>
      <c r="U57" s="241"/>
      <c r="V57" s="241"/>
    </row>
    <row r="58" spans="5:22" x14ac:dyDescent="0.25">
      <c r="E58" s="242"/>
      <c r="F58" s="242"/>
      <c r="G58" s="242"/>
      <c r="H58" s="242"/>
      <c r="I58" s="242"/>
      <c r="J58" s="242"/>
      <c r="K58" s="242"/>
      <c r="L58" s="242"/>
      <c r="M58" s="242"/>
      <c r="N58" s="242"/>
      <c r="O58" s="242"/>
      <c r="P58" s="242"/>
      <c r="Q58" s="242"/>
      <c r="R58" s="242"/>
      <c r="S58" s="242"/>
      <c r="T58" s="242"/>
      <c r="U58" s="241"/>
      <c r="V58" s="241"/>
    </row>
    <row r="59" spans="5:22" x14ac:dyDescent="0.25">
      <c r="E59" s="242"/>
      <c r="F59" s="242"/>
      <c r="G59" s="242"/>
      <c r="H59" s="242"/>
      <c r="I59" s="242"/>
      <c r="J59" s="242"/>
      <c r="K59" s="242"/>
      <c r="L59" s="242"/>
      <c r="M59" s="242"/>
      <c r="N59" s="242"/>
      <c r="O59" s="242"/>
      <c r="P59" s="242"/>
      <c r="Q59" s="242"/>
      <c r="R59" s="242"/>
      <c r="S59" s="242"/>
      <c r="T59" s="242"/>
      <c r="U59" s="241"/>
      <c r="V59" s="241"/>
    </row>
    <row r="60" spans="5:22" x14ac:dyDescent="0.25">
      <c r="E60" s="242"/>
      <c r="F60" s="242"/>
      <c r="G60" s="242"/>
      <c r="H60" s="242"/>
      <c r="I60" s="242"/>
      <c r="J60" s="242"/>
      <c r="K60" s="242"/>
      <c r="L60" s="242"/>
      <c r="M60" s="242"/>
      <c r="N60" s="242"/>
      <c r="O60" s="242"/>
      <c r="P60" s="242"/>
      <c r="Q60" s="242"/>
      <c r="R60" s="242"/>
      <c r="S60" s="242"/>
      <c r="T60" s="242"/>
      <c r="U60" s="241"/>
      <c r="V60" s="241"/>
    </row>
    <row r="61" spans="5:22" x14ac:dyDescent="0.25">
      <c r="E61"/>
      <c r="F61" s="241"/>
      <c r="G61" s="241"/>
      <c r="H61" s="241"/>
      <c r="I61" s="241"/>
      <c r="J61" s="241"/>
      <c r="K61" s="241"/>
      <c r="L61" s="241"/>
      <c r="M61" s="241"/>
      <c r="N61" s="241"/>
      <c r="O61" s="241"/>
      <c r="P61" s="241"/>
      <c r="Q61" s="241"/>
      <c r="R61" s="241"/>
      <c r="S61" s="241"/>
      <c r="T61" s="241"/>
      <c r="U61" s="241"/>
      <c r="V61" s="241"/>
    </row>
    <row r="62" spans="5:22" x14ac:dyDescent="0.25">
      <c r="E62" s="241"/>
      <c r="F62" s="241"/>
      <c r="G62" s="241"/>
      <c r="H62" s="241"/>
      <c r="I62" s="241"/>
      <c r="J62" s="241"/>
      <c r="K62" s="241"/>
      <c r="L62" s="241"/>
      <c r="M62" s="241"/>
      <c r="N62" s="241"/>
      <c r="O62" s="241"/>
      <c r="P62" s="241"/>
      <c r="Q62" s="241"/>
      <c r="R62" s="241"/>
      <c r="S62" s="241"/>
      <c r="T62" s="241"/>
      <c r="U62" s="241"/>
      <c r="V62" s="241"/>
    </row>
    <row r="63" spans="5:22" x14ac:dyDescent="0.25">
      <c r="E63" s="241"/>
      <c r="F63" s="241"/>
      <c r="G63" s="241"/>
      <c r="H63" s="241"/>
      <c r="I63" s="241"/>
      <c r="J63" s="241"/>
      <c r="K63" s="241"/>
      <c r="L63" s="241"/>
      <c r="M63" s="241"/>
      <c r="N63" s="241"/>
      <c r="O63" s="241"/>
      <c r="P63" s="241"/>
      <c r="Q63" s="241"/>
      <c r="R63" s="241"/>
      <c r="S63" s="241"/>
      <c r="T63" s="241"/>
      <c r="U63" s="241"/>
      <c r="V63" s="241"/>
    </row>
    <row r="64" spans="5:22" x14ac:dyDescent="0.25">
      <c r="E64" s="241"/>
      <c r="F64" s="241"/>
      <c r="G64" s="241"/>
      <c r="H64" s="241"/>
      <c r="I64" s="241"/>
      <c r="J64" s="241"/>
      <c r="K64" s="241"/>
      <c r="L64" s="241"/>
      <c r="M64" s="241"/>
      <c r="N64" s="241"/>
      <c r="O64" s="241"/>
      <c r="P64" s="241"/>
      <c r="Q64" s="241"/>
      <c r="R64" s="241"/>
      <c r="S64" s="241"/>
      <c r="T64" s="241"/>
      <c r="U64" s="241"/>
      <c r="V64" s="241"/>
    </row>
    <row r="65" spans="5:22" x14ac:dyDescent="0.25">
      <c r="E65" s="241"/>
      <c r="F65" s="241"/>
      <c r="G65" s="241"/>
      <c r="H65" s="241"/>
      <c r="I65" s="241"/>
      <c r="J65" s="241"/>
      <c r="K65" s="241"/>
      <c r="L65" s="241"/>
      <c r="M65" s="241"/>
      <c r="N65" s="241"/>
      <c r="O65" s="241"/>
      <c r="P65" s="241"/>
      <c r="Q65" s="241"/>
      <c r="R65" s="241"/>
      <c r="S65" s="241"/>
      <c r="T65" s="241"/>
      <c r="U65" s="241"/>
      <c r="V65" s="241"/>
    </row>
    <row r="66" spans="5:22" x14ac:dyDescent="0.25">
      <c r="E66" s="241"/>
      <c r="F66" s="241"/>
      <c r="G66" s="241"/>
      <c r="H66" s="241"/>
      <c r="I66" s="241"/>
      <c r="J66" s="241"/>
      <c r="K66" s="241"/>
      <c r="L66" s="241"/>
      <c r="M66" s="241"/>
      <c r="N66" s="241"/>
      <c r="O66" s="241"/>
      <c r="P66" s="241"/>
      <c r="Q66" s="241"/>
      <c r="R66" s="241"/>
      <c r="S66" s="241"/>
      <c r="T66" s="241"/>
      <c r="U66" s="241"/>
      <c r="V66" s="241"/>
    </row>
    <row r="67" spans="5:22" x14ac:dyDescent="0.25">
      <c r="E67" s="241"/>
      <c r="F67" s="241"/>
      <c r="G67" s="241"/>
      <c r="H67" s="241"/>
      <c r="I67" s="241"/>
      <c r="J67" s="241"/>
      <c r="K67" s="241"/>
      <c r="L67" s="241"/>
      <c r="M67" s="241"/>
      <c r="N67" s="241"/>
      <c r="O67" s="241"/>
      <c r="P67" s="241"/>
      <c r="Q67" s="241"/>
      <c r="R67" s="241"/>
      <c r="S67" s="241"/>
      <c r="T67" s="241"/>
      <c r="U67" s="241"/>
      <c r="V67" s="241"/>
    </row>
    <row r="68" spans="5:22" x14ac:dyDescent="0.25">
      <c r="E68" s="241"/>
      <c r="F68" s="241"/>
      <c r="G68" s="241"/>
      <c r="H68" s="241"/>
      <c r="I68" s="241"/>
      <c r="J68" s="241"/>
      <c r="K68" s="241"/>
      <c r="L68" s="241"/>
      <c r="M68" s="241"/>
      <c r="N68" s="241"/>
      <c r="O68" s="241"/>
      <c r="P68" s="241"/>
      <c r="Q68" s="241"/>
      <c r="R68" s="241"/>
      <c r="S68" s="241"/>
      <c r="T68" s="241"/>
      <c r="U68" s="241"/>
      <c r="V68" s="241"/>
    </row>
    <row r="69" spans="5:22" x14ac:dyDescent="0.25">
      <c r="E69" s="241"/>
      <c r="F69" s="241"/>
      <c r="G69" s="241"/>
      <c r="H69" s="241"/>
      <c r="I69" s="241"/>
      <c r="J69" s="241"/>
      <c r="K69" s="241"/>
      <c r="L69" s="241"/>
      <c r="M69" s="241"/>
      <c r="N69" s="241"/>
      <c r="O69" s="241"/>
      <c r="P69" s="241"/>
      <c r="Q69" s="241"/>
      <c r="R69" s="241"/>
      <c r="S69" s="241"/>
      <c r="T69" s="241"/>
      <c r="U69" s="241"/>
      <c r="V69" s="241"/>
    </row>
    <row r="70" spans="5:22" x14ac:dyDescent="0.25">
      <c r="E70" s="241"/>
      <c r="F70" s="241"/>
      <c r="G70" s="241"/>
      <c r="H70" s="241"/>
      <c r="I70" s="241"/>
      <c r="J70" s="241"/>
      <c r="K70" s="241"/>
      <c r="L70" s="241"/>
      <c r="M70" s="241"/>
      <c r="N70" s="241"/>
      <c r="O70" s="241"/>
      <c r="P70" s="241"/>
      <c r="Q70" s="241"/>
      <c r="R70" s="241"/>
      <c r="S70" s="241"/>
      <c r="T70" s="241"/>
      <c r="U70" s="241"/>
      <c r="V70" s="241"/>
    </row>
    <row r="71" spans="5:22" x14ac:dyDescent="0.25">
      <c r="E71" s="241"/>
      <c r="F71" s="241"/>
      <c r="G71" s="241"/>
      <c r="H71" s="241"/>
      <c r="I71" s="241"/>
      <c r="J71" s="241"/>
      <c r="K71" s="241"/>
      <c r="L71" s="241"/>
      <c r="M71" s="241"/>
      <c r="N71" s="241"/>
      <c r="O71" s="241"/>
      <c r="P71" s="241"/>
      <c r="Q71" s="241"/>
      <c r="R71" s="241"/>
      <c r="S71" s="241"/>
      <c r="T71" s="241"/>
      <c r="U71" s="241"/>
      <c r="V71" s="241"/>
    </row>
    <row r="72" spans="5:22" x14ac:dyDescent="0.25">
      <c r="E72" s="241"/>
      <c r="F72" s="241"/>
      <c r="G72" s="241"/>
      <c r="H72" s="241"/>
      <c r="I72" s="241"/>
      <c r="J72" s="241"/>
      <c r="K72" s="241"/>
      <c r="L72" s="241"/>
      <c r="M72" s="241"/>
      <c r="N72" s="241"/>
      <c r="O72" s="241"/>
      <c r="P72" s="241"/>
      <c r="Q72" s="241"/>
      <c r="R72" s="241"/>
      <c r="S72" s="241"/>
      <c r="T72" s="241"/>
      <c r="U72" s="241"/>
      <c r="V72" s="241"/>
    </row>
    <row r="73" spans="5:22" x14ac:dyDescent="0.25">
      <c r="E73" s="241"/>
      <c r="F73" s="241"/>
      <c r="G73" s="241"/>
      <c r="H73" s="241"/>
      <c r="I73" s="241"/>
      <c r="J73" s="241"/>
      <c r="K73" s="241"/>
      <c r="L73" s="241"/>
      <c r="M73" s="241"/>
      <c r="N73" s="241"/>
      <c r="O73" s="241"/>
      <c r="P73" s="241"/>
      <c r="Q73" s="241"/>
      <c r="R73" s="241"/>
      <c r="S73" s="241"/>
      <c r="T73" s="241"/>
      <c r="U73" s="241"/>
      <c r="V73" s="241"/>
    </row>
    <row r="74" spans="5:22" x14ac:dyDescent="0.25">
      <c r="E74" s="241"/>
      <c r="F74" s="241"/>
      <c r="G74" s="241"/>
      <c r="H74" s="241"/>
      <c r="I74" s="241"/>
      <c r="J74" s="241"/>
      <c r="K74" s="241"/>
      <c r="L74" s="241"/>
      <c r="M74" s="241"/>
      <c r="N74" s="241"/>
      <c r="O74" s="241"/>
      <c r="P74" s="241"/>
      <c r="Q74" s="241"/>
      <c r="R74" s="241"/>
      <c r="S74" s="241"/>
      <c r="T74" s="241"/>
      <c r="U74" s="241"/>
      <c r="V74" s="241"/>
    </row>
    <row r="75" spans="5:22" x14ac:dyDescent="0.25">
      <c r="E75" s="241"/>
      <c r="F75" s="241"/>
      <c r="G75" s="241"/>
      <c r="H75" s="241"/>
      <c r="I75" s="241"/>
      <c r="J75" s="241"/>
      <c r="K75" s="241"/>
      <c r="L75" s="241"/>
      <c r="M75" s="241"/>
      <c r="N75" s="241"/>
      <c r="O75" s="241"/>
      <c r="P75" s="241"/>
      <c r="Q75" s="241"/>
      <c r="R75" s="241"/>
      <c r="S75" s="241"/>
      <c r="T75" s="241"/>
      <c r="U75" s="241"/>
      <c r="V75" s="241"/>
    </row>
    <row r="76" spans="5:22" x14ac:dyDescent="0.25">
      <c r="E76" s="241"/>
      <c r="F76" s="241"/>
      <c r="G76" s="241"/>
      <c r="H76" s="241"/>
      <c r="I76" s="241"/>
      <c r="J76" s="241"/>
      <c r="K76" s="241"/>
      <c r="L76" s="241"/>
      <c r="M76" s="241"/>
      <c r="N76" s="241"/>
      <c r="O76" s="241"/>
      <c r="P76" s="241"/>
      <c r="Q76" s="241"/>
      <c r="R76" s="241"/>
      <c r="S76" s="241"/>
      <c r="T76" s="241"/>
      <c r="U76" s="241"/>
      <c r="V76" s="241"/>
    </row>
    <row r="77" spans="5:22" x14ac:dyDescent="0.25">
      <c r="E77" s="241"/>
      <c r="F77" s="241"/>
      <c r="G77" s="241"/>
      <c r="H77" s="241"/>
      <c r="I77" s="241"/>
      <c r="J77" s="241"/>
      <c r="K77" s="241"/>
      <c r="L77" s="241"/>
      <c r="M77" s="241"/>
      <c r="N77" s="241"/>
      <c r="O77" s="241"/>
      <c r="P77" s="241"/>
      <c r="Q77" s="241"/>
      <c r="R77" s="241"/>
      <c r="S77" s="241"/>
      <c r="T77" s="241"/>
      <c r="U77" s="241"/>
      <c r="V77" s="241"/>
    </row>
    <row r="78" spans="5:22" x14ac:dyDescent="0.25">
      <c r="E78" s="241"/>
      <c r="F78" s="241"/>
      <c r="G78" s="241"/>
      <c r="H78" s="241"/>
      <c r="I78" s="241"/>
      <c r="J78" s="241"/>
      <c r="K78" s="241"/>
      <c r="L78" s="241"/>
      <c r="M78" s="241"/>
      <c r="N78" s="241"/>
      <c r="O78" s="241"/>
      <c r="P78" s="241"/>
      <c r="Q78" s="241"/>
      <c r="R78" s="241"/>
      <c r="S78" s="241"/>
      <c r="T78" s="241"/>
      <c r="U78" s="241"/>
      <c r="V78" s="241"/>
    </row>
    <row r="79" spans="5:22" x14ac:dyDescent="0.25">
      <c r="E79" s="241"/>
      <c r="F79" s="241"/>
      <c r="G79" s="241"/>
      <c r="H79" s="241"/>
      <c r="I79" s="241"/>
      <c r="J79" s="241"/>
      <c r="K79" s="241"/>
      <c r="L79" s="241"/>
      <c r="M79" s="241"/>
      <c r="N79" s="241"/>
      <c r="O79" s="241"/>
      <c r="P79" s="241"/>
      <c r="Q79" s="241"/>
      <c r="R79" s="241"/>
      <c r="S79" s="241"/>
      <c r="T79" s="241"/>
      <c r="U79" s="241"/>
      <c r="V79" s="241"/>
    </row>
    <row r="80" spans="5:22" x14ac:dyDescent="0.25">
      <c r="E80" s="241"/>
      <c r="F80" s="241"/>
      <c r="G80" s="241"/>
      <c r="H80" s="241"/>
      <c r="I80" s="241"/>
      <c r="J80" s="241"/>
      <c r="K80" s="241"/>
      <c r="L80" s="241"/>
      <c r="M80" s="241"/>
      <c r="N80" s="241"/>
      <c r="O80" s="241"/>
      <c r="P80" s="241"/>
      <c r="Q80" s="241"/>
      <c r="R80" s="241"/>
      <c r="S80" s="241"/>
      <c r="T80" s="241"/>
      <c r="U80" s="241"/>
      <c r="V80" s="241"/>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workbookViewId="0">
      <selection activeCell="E44" sqref="E44"/>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57" t="s">
        <v>196</v>
      </c>
      <c r="F6" s="253"/>
      <c r="G6" s="253"/>
      <c r="H6" s="253"/>
      <c r="I6" s="248"/>
      <c r="J6" s="257" t="s">
        <v>195</v>
      </c>
      <c r="K6" s="253"/>
      <c r="L6" s="253"/>
      <c r="M6" s="253"/>
    </row>
    <row r="7" spans="5:16" x14ac:dyDescent="0.25">
      <c r="E7" s="253" t="s">
        <v>43</v>
      </c>
      <c r="F7" s="253">
        <v>2021</v>
      </c>
      <c r="G7" s="253">
        <v>2022</v>
      </c>
      <c r="H7" s="258" t="s">
        <v>178</v>
      </c>
      <c r="I7" s="248"/>
      <c r="J7" s="253" t="s">
        <v>43</v>
      </c>
      <c r="K7" s="253">
        <v>2021</v>
      </c>
      <c r="L7" s="253">
        <v>2022</v>
      </c>
      <c r="M7" s="258" t="s">
        <v>178</v>
      </c>
    </row>
    <row r="8" spans="5:16" x14ac:dyDescent="0.25">
      <c r="E8" s="253" t="s">
        <v>192</v>
      </c>
      <c r="F8" s="252">
        <v>129863.8117739837</v>
      </c>
      <c r="G8" s="252">
        <v>133528.77141272809</v>
      </c>
      <c r="H8" s="251">
        <f>(G8-F8)/F8</f>
        <v>2.8221562178714743E-2</v>
      </c>
      <c r="I8" s="248"/>
      <c r="J8" s="253" t="s">
        <v>192</v>
      </c>
      <c r="K8" s="252">
        <v>115180.34940000001</v>
      </c>
      <c r="L8" s="252">
        <v>96621.584499999997</v>
      </c>
      <c r="M8" s="251">
        <f t="shared" ref="M8:M13" si="0">(L8-K8)/K8</f>
        <v>-0.16112787464768716</v>
      </c>
    </row>
    <row r="9" spans="5:16" x14ac:dyDescent="0.25">
      <c r="E9" s="248" t="s">
        <v>191</v>
      </c>
      <c r="F9" s="250">
        <v>40023.48505674475</v>
      </c>
      <c r="G9" s="250">
        <v>50964.76147759537</v>
      </c>
      <c r="H9" s="249">
        <f>(G9-F9)/F9</f>
        <v>0.27337140694615242</v>
      </c>
      <c r="I9" s="248"/>
      <c r="J9" s="248" t="s">
        <v>191</v>
      </c>
      <c r="K9" s="250">
        <v>26128.083500000001</v>
      </c>
      <c r="L9" s="250">
        <v>36531.474300000002</v>
      </c>
      <c r="M9" s="249">
        <f t="shared" si="0"/>
        <v>0.39816892042617669</v>
      </c>
    </row>
    <row r="10" spans="5:16" x14ac:dyDescent="0.25">
      <c r="E10" s="248" t="s">
        <v>190</v>
      </c>
      <c r="F10" s="250">
        <v>58949.11288236281</v>
      </c>
      <c r="G10" s="250">
        <v>64113.544642266454</v>
      </c>
      <c r="H10" s="249">
        <f>(G10-F10)/F10</f>
        <v>8.7608303287101855E-2</v>
      </c>
      <c r="I10" s="248"/>
      <c r="J10" s="248" t="s">
        <v>190</v>
      </c>
      <c r="K10" s="250">
        <v>61342.775900000001</v>
      </c>
      <c r="L10" s="250">
        <v>62120.0962</v>
      </c>
      <c r="M10" s="249">
        <f t="shared" si="0"/>
        <v>1.2671749665635843E-2</v>
      </c>
      <c r="P10" s="219"/>
    </row>
    <row r="11" spans="5:16" x14ac:dyDescent="0.25">
      <c r="E11" s="248" t="s">
        <v>189</v>
      </c>
      <c r="F11" s="250">
        <v>59370.553096527648</v>
      </c>
      <c r="G11" s="250">
        <v>55902.414901735989</v>
      </c>
      <c r="H11" s="249">
        <f>(G11-F11)/F11</f>
        <v>-5.8415123557178004E-2</v>
      </c>
      <c r="I11" s="248"/>
      <c r="J11" s="248" t="s">
        <v>189</v>
      </c>
      <c r="K11" s="250">
        <v>59489.669699999999</v>
      </c>
      <c r="L11" s="250">
        <v>32595.331600000001</v>
      </c>
      <c r="M11" s="249">
        <f t="shared" si="0"/>
        <v>-0.45208417252314981</v>
      </c>
    </row>
    <row r="12" spans="5:16" x14ac:dyDescent="0.25">
      <c r="E12" s="248" t="s">
        <v>40</v>
      </c>
      <c r="F12" s="250">
        <v>42226.026392025953</v>
      </c>
      <c r="G12" s="250">
        <v>56982.586060341353</v>
      </c>
      <c r="H12" s="249">
        <f t="shared" ref="H12:H13" si="1">(G12-F12)/F12</f>
        <v>0.3494659793776394</v>
      </c>
      <c r="I12" s="248"/>
      <c r="J12" s="248" t="s">
        <v>40</v>
      </c>
      <c r="K12" s="250">
        <v>19297.347099999999</v>
      </c>
      <c r="L12" s="250">
        <v>24443.408200000002</v>
      </c>
      <c r="M12" s="249">
        <f t="shared" si="0"/>
        <v>0.26667194580336917</v>
      </c>
    </row>
    <row r="13" spans="5:16" x14ac:dyDescent="0.25">
      <c r="E13" s="248" t="s">
        <v>188</v>
      </c>
      <c r="F13" s="250">
        <v>55198.974530909007</v>
      </c>
      <c r="G13" s="250">
        <v>61420.901395975387</v>
      </c>
      <c r="H13" s="249">
        <f t="shared" si="1"/>
        <v>0.11271816039956274</v>
      </c>
      <c r="I13" s="248"/>
      <c r="J13" s="248" t="s">
        <v>188</v>
      </c>
      <c r="K13" s="250">
        <v>27711.0327</v>
      </c>
      <c r="L13" s="250">
        <v>25634.858899999999</v>
      </c>
      <c r="M13" s="249">
        <f t="shared" si="0"/>
        <v>-7.4922281766857446E-2</v>
      </c>
    </row>
    <row r="14" spans="5:16" x14ac:dyDescent="0.25">
      <c r="E14" s="248" t="s">
        <v>187</v>
      </c>
      <c r="F14" s="250">
        <v>67857.140450000006</v>
      </c>
      <c r="G14" s="250"/>
      <c r="H14" s="249"/>
      <c r="I14" s="248"/>
      <c r="J14" s="248" t="s">
        <v>187</v>
      </c>
      <c r="K14" s="250">
        <v>35052.658100000001</v>
      </c>
      <c r="L14" s="250"/>
      <c r="M14" s="249"/>
    </row>
    <row r="15" spans="5:16" x14ac:dyDescent="0.25">
      <c r="E15" s="248" t="s">
        <v>186</v>
      </c>
      <c r="F15" s="250">
        <v>86299.95678403863</v>
      </c>
      <c r="G15" s="250"/>
      <c r="H15" s="249"/>
      <c r="I15" s="248"/>
      <c r="J15" s="248" t="s">
        <v>186</v>
      </c>
      <c r="K15" s="250">
        <v>50450.556600000004</v>
      </c>
      <c r="L15" s="250"/>
      <c r="M15" s="249"/>
    </row>
    <row r="16" spans="5:16" x14ac:dyDescent="0.25">
      <c r="E16" s="248" t="s">
        <v>185</v>
      </c>
      <c r="F16" s="250">
        <v>84444.38084462205</v>
      </c>
      <c r="G16" s="250"/>
      <c r="H16" s="249"/>
      <c r="I16" s="248"/>
      <c r="J16" s="248" t="s">
        <v>185</v>
      </c>
      <c r="K16" s="250">
        <v>67260.2503</v>
      </c>
      <c r="L16" s="250"/>
      <c r="M16" s="249"/>
    </row>
    <row r="17" spans="5:13" x14ac:dyDescent="0.25">
      <c r="E17" s="248" t="s">
        <v>184</v>
      </c>
      <c r="F17" s="250">
        <v>127014.34625453041</v>
      </c>
      <c r="G17" s="250"/>
      <c r="H17" s="249"/>
      <c r="I17" s="248"/>
      <c r="J17" s="248" t="s">
        <v>184</v>
      </c>
      <c r="K17" s="250">
        <v>85054.283299999996</v>
      </c>
      <c r="L17" s="250"/>
      <c r="M17" s="249"/>
    </row>
    <row r="18" spans="5:13" x14ac:dyDescent="0.25">
      <c r="E18" s="248" t="s">
        <v>183</v>
      </c>
      <c r="F18" s="250">
        <v>105036.19950385641</v>
      </c>
      <c r="G18" s="250"/>
      <c r="H18" s="249"/>
      <c r="I18" s="248"/>
      <c r="J18" s="248" t="s">
        <v>183</v>
      </c>
      <c r="K18" s="250">
        <v>65867.5337</v>
      </c>
      <c r="L18" s="250"/>
      <c r="M18" s="249"/>
    </row>
    <row r="19" spans="5:13" x14ac:dyDescent="0.25">
      <c r="E19" s="248" t="s">
        <v>182</v>
      </c>
      <c r="F19" s="250">
        <v>52610.518772460302</v>
      </c>
      <c r="G19" s="250"/>
      <c r="H19" s="249"/>
      <c r="I19" s="248"/>
      <c r="J19" s="248" t="s">
        <v>182</v>
      </c>
      <c r="K19" s="250">
        <v>24799.4604</v>
      </c>
      <c r="L19" s="250"/>
      <c r="M19" s="249"/>
    </row>
    <row r="20" spans="5:13" x14ac:dyDescent="0.25">
      <c r="E20" s="248"/>
      <c r="F20" s="248"/>
      <c r="G20" s="248"/>
      <c r="H20" s="248"/>
      <c r="I20" s="248"/>
      <c r="J20" s="248"/>
      <c r="K20" s="248"/>
      <c r="L20" s="248"/>
      <c r="M20" s="248"/>
    </row>
    <row r="21" spans="5:13" x14ac:dyDescent="0.25">
      <c r="E21" s="248"/>
      <c r="F21" s="248"/>
      <c r="G21" s="248"/>
      <c r="H21" s="248"/>
      <c r="I21" s="248"/>
      <c r="J21" s="248"/>
      <c r="K21" s="248"/>
      <c r="L21" s="248"/>
      <c r="M21" s="248"/>
    </row>
    <row r="22" spans="5:13" x14ac:dyDescent="0.25">
      <c r="E22" s="248"/>
      <c r="F22" s="248"/>
      <c r="G22" s="248"/>
      <c r="H22" s="248"/>
      <c r="I22" s="248"/>
      <c r="J22" s="248"/>
      <c r="K22" s="248"/>
      <c r="L22" s="248"/>
      <c r="M22" s="248"/>
    </row>
    <row r="23" spans="5:13" x14ac:dyDescent="0.25">
      <c r="E23" s="248"/>
      <c r="F23" s="248"/>
      <c r="G23" s="248"/>
      <c r="H23" s="248"/>
      <c r="I23" s="248"/>
      <c r="J23" s="248"/>
      <c r="K23" s="248"/>
      <c r="L23" s="248"/>
      <c r="M23" s="248"/>
    </row>
    <row r="24" spans="5:13" x14ac:dyDescent="0.25">
      <c r="E24" s="248"/>
      <c r="F24" s="248"/>
      <c r="G24" s="248"/>
      <c r="H24" s="248"/>
      <c r="I24" s="248"/>
      <c r="J24" s="248"/>
      <c r="K24" s="248"/>
      <c r="L24" s="248"/>
      <c r="M24" s="248"/>
    </row>
    <row r="25" spans="5:13" x14ac:dyDescent="0.25">
      <c r="E25" s="257" t="s">
        <v>194</v>
      </c>
      <c r="F25" s="253"/>
      <c r="G25" s="253"/>
      <c r="H25" s="253"/>
      <c r="I25" s="248"/>
      <c r="J25" s="256" t="s">
        <v>193</v>
      </c>
      <c r="K25" s="255"/>
      <c r="L25" s="255"/>
      <c r="M25" s="255"/>
    </row>
    <row r="26" spans="5:13" x14ac:dyDescent="0.25">
      <c r="E26" s="253" t="s">
        <v>43</v>
      </c>
      <c r="F26" s="253">
        <v>2021</v>
      </c>
      <c r="G26" s="253">
        <v>2022</v>
      </c>
      <c r="H26" s="258" t="s">
        <v>178</v>
      </c>
      <c r="I26" s="248"/>
      <c r="J26" s="254" t="s">
        <v>43</v>
      </c>
      <c r="K26" s="254">
        <v>2021</v>
      </c>
      <c r="L26" s="254">
        <v>2022</v>
      </c>
      <c r="M26" s="259" t="s">
        <v>178</v>
      </c>
    </row>
    <row r="27" spans="5:13" x14ac:dyDescent="0.25">
      <c r="E27" s="253" t="s">
        <v>192</v>
      </c>
      <c r="F27" s="252">
        <f>F8</f>
        <v>129863.8117739837</v>
      </c>
      <c r="G27" s="252">
        <f>G8</f>
        <v>133528.77141272809</v>
      </c>
      <c r="H27" s="251">
        <f>(G27-F27)/F27</f>
        <v>2.8221562178714743E-2</v>
      </c>
      <c r="I27" s="248"/>
      <c r="J27" s="248" t="s">
        <v>192</v>
      </c>
      <c r="K27" s="250">
        <f>K8</f>
        <v>115180.34940000001</v>
      </c>
      <c r="L27" s="250">
        <f>L8</f>
        <v>96621.584499999997</v>
      </c>
      <c r="M27" s="251">
        <f>(L27-K27)/K27</f>
        <v>-0.16112787464768716</v>
      </c>
    </row>
    <row r="28" spans="5:13" x14ac:dyDescent="0.25">
      <c r="E28" s="248" t="s">
        <v>191</v>
      </c>
      <c r="F28" s="250">
        <f>F27+F9</f>
        <v>169887.29683072845</v>
      </c>
      <c r="G28" s="250">
        <f>G27+G9</f>
        <v>184493.53289032346</v>
      </c>
      <c r="H28" s="249">
        <f>(G28-F28)/F28</f>
        <v>8.5976034300836002E-2</v>
      </c>
      <c r="I28" s="248"/>
      <c r="J28" s="248" t="s">
        <v>191</v>
      </c>
      <c r="K28" s="250">
        <f>K27+K9</f>
        <v>141308.43290000001</v>
      </c>
      <c r="L28" s="250">
        <f>L27+L9</f>
        <v>133153.0588</v>
      </c>
      <c r="M28" s="249">
        <f>(L28-K28)/K28</f>
        <v>-5.7713286692318948E-2</v>
      </c>
    </row>
    <row r="29" spans="5:13" x14ac:dyDescent="0.25">
      <c r="E29" s="248" t="s">
        <v>190</v>
      </c>
      <c r="F29" s="250">
        <f t="shared" ref="F29:F38" si="2">F28+F10</f>
        <v>228836.40971309127</v>
      </c>
      <c r="G29" s="250">
        <f>G28+G10</f>
        <v>248607.0775325899</v>
      </c>
      <c r="H29" s="249">
        <f>(G29-F29)/F29</f>
        <v>8.6396512881348489E-2</v>
      </c>
      <c r="I29" s="248"/>
      <c r="J29" s="248" t="s">
        <v>190</v>
      </c>
      <c r="K29" s="250">
        <f t="shared" ref="K29:K38" si="3">K28+K10</f>
        <v>202651.20880000002</v>
      </c>
      <c r="L29" s="250">
        <f>L28+L10</f>
        <v>195273.155</v>
      </c>
      <c r="M29" s="249">
        <f>(L29-K29)/K29</f>
        <v>-3.6407647621197033E-2</v>
      </c>
    </row>
    <row r="30" spans="5:13" x14ac:dyDescent="0.25">
      <c r="E30" s="248" t="s">
        <v>189</v>
      </c>
      <c r="F30" s="250">
        <f t="shared" si="2"/>
        <v>288206.96280961891</v>
      </c>
      <c r="G30" s="250">
        <f>G29+G11</f>
        <v>304509.49243432586</v>
      </c>
      <c r="H30" s="249">
        <f>(G30-F30)/F30</f>
        <v>5.6565356595759703E-2</v>
      </c>
      <c r="I30" s="248"/>
      <c r="J30" s="248" t="s">
        <v>189</v>
      </c>
      <c r="K30" s="250">
        <f t="shared" si="3"/>
        <v>262140.87850000002</v>
      </c>
      <c r="L30" s="250">
        <f>L29+L11</f>
        <v>227868.4866</v>
      </c>
      <c r="M30" s="249">
        <f>(L30-K30)/K30</f>
        <v>-0.13074035646828738</v>
      </c>
    </row>
    <row r="31" spans="5:13" x14ac:dyDescent="0.25">
      <c r="E31" s="248" t="s">
        <v>40</v>
      </c>
      <c r="F31" s="250">
        <f t="shared" si="2"/>
        <v>330432.98920164484</v>
      </c>
      <c r="G31" s="250">
        <f>G30+G12</f>
        <v>361492.07849466719</v>
      </c>
      <c r="H31" s="249">
        <f>(G31-F31)/F31</f>
        <v>9.399512248478531E-2</v>
      </c>
      <c r="I31" s="248"/>
      <c r="J31" s="248" t="s">
        <v>40</v>
      </c>
      <c r="K31" s="250">
        <f t="shared" si="3"/>
        <v>281438.22560000001</v>
      </c>
      <c r="L31" s="250">
        <f>L30+L12</f>
        <v>252311.89480000001</v>
      </c>
      <c r="M31" s="249">
        <f t="shared" ref="M31:M32" si="4">(L31-K31)/K31</f>
        <v>-0.10349102627372447</v>
      </c>
    </row>
    <row r="32" spans="5:13" x14ac:dyDescent="0.25">
      <c r="E32" s="248" t="s">
        <v>188</v>
      </c>
      <c r="F32" s="250">
        <f t="shared" si="2"/>
        <v>385631.96373255388</v>
      </c>
      <c r="G32" s="250"/>
      <c r="H32" s="249"/>
      <c r="I32" s="248"/>
      <c r="J32" s="248" t="s">
        <v>188</v>
      </c>
      <c r="K32" s="250">
        <f t="shared" si="3"/>
        <v>309149.25829999999</v>
      </c>
      <c r="L32" s="250">
        <f>L31+L13</f>
        <v>277946.7537</v>
      </c>
      <c r="M32" s="249">
        <f t="shared" si="4"/>
        <v>-0.10093022629774812</v>
      </c>
    </row>
    <row r="33" spans="5:13" x14ac:dyDescent="0.25">
      <c r="E33" s="248" t="s">
        <v>187</v>
      </c>
      <c r="F33" s="250">
        <f t="shared" si="2"/>
        <v>453489.10418255389</v>
      </c>
      <c r="G33" s="250"/>
      <c r="H33" s="249"/>
      <c r="I33" s="248"/>
      <c r="J33" s="248" t="s">
        <v>187</v>
      </c>
      <c r="K33" s="250">
        <f t="shared" si="3"/>
        <v>344201.91639999999</v>
      </c>
      <c r="L33" s="250"/>
      <c r="M33" s="249"/>
    </row>
    <row r="34" spans="5:13" x14ac:dyDescent="0.25">
      <c r="E34" s="248" t="s">
        <v>186</v>
      </c>
      <c r="F34" s="250">
        <f t="shared" si="2"/>
        <v>539789.06096659251</v>
      </c>
      <c r="G34" s="250"/>
      <c r="H34" s="249"/>
      <c r="I34" s="248"/>
      <c r="J34" s="248" t="s">
        <v>186</v>
      </c>
      <c r="K34" s="250">
        <f t="shared" si="3"/>
        <v>394652.473</v>
      </c>
      <c r="L34" s="250"/>
      <c r="M34" s="249"/>
    </row>
    <row r="35" spans="5:13" x14ac:dyDescent="0.25">
      <c r="E35" s="248" t="s">
        <v>185</v>
      </c>
      <c r="F35" s="250">
        <f t="shared" si="2"/>
        <v>624233.44181121455</v>
      </c>
      <c r="G35" s="250"/>
      <c r="H35" s="249"/>
      <c r="I35" s="248"/>
      <c r="J35" s="248" t="s">
        <v>185</v>
      </c>
      <c r="K35" s="250">
        <f t="shared" si="3"/>
        <v>461912.72330000001</v>
      </c>
      <c r="L35" s="250"/>
      <c r="M35" s="249"/>
    </row>
    <row r="36" spans="5:13" x14ac:dyDescent="0.25">
      <c r="E36" s="248" t="s">
        <v>184</v>
      </c>
      <c r="F36" s="250">
        <f t="shared" si="2"/>
        <v>751247.78806574491</v>
      </c>
      <c r="G36" s="250"/>
      <c r="H36" s="249"/>
      <c r="I36" s="248"/>
      <c r="J36" s="248" t="s">
        <v>184</v>
      </c>
      <c r="K36" s="250">
        <f t="shared" si="3"/>
        <v>546967.00659999996</v>
      </c>
      <c r="L36" s="250"/>
      <c r="M36" s="249"/>
    </row>
    <row r="37" spans="5:13" x14ac:dyDescent="0.25">
      <c r="E37" s="248" t="s">
        <v>183</v>
      </c>
      <c r="F37" s="250">
        <f t="shared" si="2"/>
        <v>856283.98756960128</v>
      </c>
      <c r="G37" s="250"/>
      <c r="H37" s="249"/>
      <c r="I37" s="248"/>
      <c r="J37" s="248" t="s">
        <v>183</v>
      </c>
      <c r="K37" s="250">
        <f t="shared" si="3"/>
        <v>612834.54029999999</v>
      </c>
      <c r="L37" s="250"/>
      <c r="M37" s="249"/>
    </row>
    <row r="38" spans="5:13" x14ac:dyDescent="0.25">
      <c r="E38" s="248" t="s">
        <v>182</v>
      </c>
      <c r="F38" s="250">
        <f t="shared" si="2"/>
        <v>908894.50634206156</v>
      </c>
      <c r="G38" s="250"/>
      <c r="H38" s="249"/>
      <c r="I38" s="248"/>
      <c r="J38" s="248" t="s">
        <v>182</v>
      </c>
      <c r="K38" s="250">
        <f t="shared" si="3"/>
        <v>637634.00069999998</v>
      </c>
      <c r="L38" s="250"/>
      <c r="M38" s="249"/>
    </row>
    <row r="39" spans="5:13" x14ac:dyDescent="0.25">
      <c r="E39" s="248"/>
      <c r="F39" s="248"/>
      <c r="G39" s="248"/>
      <c r="H39" s="248"/>
      <c r="I39" s="248"/>
      <c r="J39" s="248"/>
      <c r="K39" s="248"/>
      <c r="L39" s="248"/>
      <c r="M39" s="248"/>
    </row>
    <row r="40" spans="5:13" x14ac:dyDescent="0.25">
      <c r="E40" s="248"/>
      <c r="F40" s="248"/>
      <c r="G40" s="248"/>
      <c r="H40" s="248"/>
      <c r="I40" s="248"/>
      <c r="J40" s="248"/>
      <c r="K40" s="248"/>
      <c r="L40" s="248"/>
      <c r="M40" s="248"/>
    </row>
    <row r="41" spans="5:13" x14ac:dyDescent="0.25">
      <c r="E41" s="248"/>
      <c r="F41" s="248"/>
      <c r="G41" s="248"/>
      <c r="H41" s="248"/>
      <c r="I41" s="248"/>
      <c r="J41" s="248"/>
      <c r="K41" s="248"/>
      <c r="L41" s="248"/>
      <c r="M41" s="248"/>
    </row>
    <row r="42" spans="5:13" x14ac:dyDescent="0.25">
      <c r="E42" s="248"/>
      <c r="F42" s="248"/>
      <c r="G42" s="248"/>
      <c r="H42" s="248"/>
      <c r="I42" s="248"/>
      <c r="J42" s="248"/>
      <c r="K42" s="248"/>
      <c r="L42" s="248"/>
      <c r="M42" s="248"/>
    </row>
    <row r="43" spans="5:13" x14ac:dyDescent="0.25">
      <c r="E43" t="s">
        <v>210</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8" zoomScaleNormal="100" workbookViewId="0">
      <selection activeCell="B20" sqref="B20"/>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205</v>
      </c>
    </row>
    <row r="4" spans="4:34" ht="15" customHeight="1" x14ac:dyDescent="0.25">
      <c r="F4" s="23"/>
      <c r="G4" s="23"/>
      <c r="H4" s="23"/>
      <c r="I4" s="23"/>
      <c r="J4" s="23"/>
      <c r="K4" s="23"/>
      <c r="L4" s="23"/>
      <c r="M4" s="23"/>
      <c r="N4" s="23"/>
      <c r="O4" s="23"/>
      <c r="P4" s="23"/>
      <c r="Q4" s="23"/>
      <c r="R4" s="23"/>
      <c r="Y4" s="147"/>
      <c r="Z4" s="147"/>
      <c r="AA4" s="147"/>
      <c r="AB4" s="147"/>
      <c r="AC4" s="147"/>
      <c r="AD4" s="147"/>
      <c r="AE4" s="147"/>
      <c r="AF4" s="147"/>
      <c r="AG4" s="147"/>
      <c r="AH4" s="147"/>
    </row>
    <row r="5" spans="4:34" x14ac:dyDescent="0.25">
      <c r="E5" s="23"/>
      <c r="F5" s="23"/>
      <c r="G5" s="23"/>
      <c r="H5" s="23"/>
      <c r="I5" s="23"/>
      <c r="J5" s="23"/>
      <c r="K5" s="23"/>
      <c r="L5" s="23"/>
      <c r="M5" s="23"/>
      <c r="N5" s="23"/>
      <c r="O5" s="23"/>
      <c r="P5" s="23"/>
      <c r="Q5" s="23"/>
      <c r="R5" s="23"/>
      <c r="Y5" s="147"/>
      <c r="Z5" s="147"/>
      <c r="AA5" s="147"/>
      <c r="AB5" s="147"/>
      <c r="AC5" s="147"/>
      <c r="AD5" s="147"/>
      <c r="AE5" s="147"/>
      <c r="AF5" s="147"/>
      <c r="AG5" s="147"/>
      <c r="AH5" s="147"/>
    </row>
    <row r="6" spans="4:34" x14ac:dyDescent="0.25">
      <c r="E6" s="23"/>
      <c r="F6" s="23"/>
      <c r="G6" s="23"/>
      <c r="H6" s="23"/>
      <c r="I6" s="23"/>
      <c r="J6" s="23"/>
      <c r="K6" s="23"/>
      <c r="L6" s="23"/>
      <c r="M6" s="23"/>
      <c r="N6" s="23"/>
      <c r="O6" s="23"/>
      <c r="P6" s="23"/>
      <c r="Q6" s="23"/>
      <c r="R6" s="23"/>
      <c r="Y6" s="147"/>
      <c r="Z6" s="147"/>
      <c r="AA6" s="147"/>
      <c r="AB6" s="147"/>
      <c r="AC6" s="147"/>
      <c r="AD6" s="147"/>
      <c r="AE6" s="147"/>
      <c r="AF6" s="147"/>
      <c r="AG6" s="147"/>
      <c r="AH6" s="147"/>
    </row>
    <row r="7" spans="4:34" x14ac:dyDescent="0.25">
      <c r="E7" s="23"/>
      <c r="F7" s="23"/>
      <c r="G7" s="23"/>
      <c r="H7" s="23"/>
      <c r="I7" s="23"/>
      <c r="J7" s="23"/>
      <c r="K7" s="23"/>
      <c r="L7" s="23"/>
      <c r="M7" s="23"/>
      <c r="N7" s="23"/>
      <c r="O7" s="23"/>
      <c r="P7" s="23"/>
      <c r="Q7" s="23"/>
      <c r="R7" s="23"/>
      <c r="Y7" s="147"/>
      <c r="Z7" s="147"/>
      <c r="AA7" s="147"/>
      <c r="AB7" s="147"/>
      <c r="AC7" s="147"/>
      <c r="AD7" s="147"/>
      <c r="AE7" s="147"/>
      <c r="AF7" s="147"/>
      <c r="AG7" s="147"/>
      <c r="AH7" s="147"/>
    </row>
    <row r="8" spans="4:34" x14ac:dyDescent="0.25">
      <c r="E8" s="23"/>
      <c r="F8" s="23"/>
      <c r="G8" s="23"/>
      <c r="H8" s="23"/>
      <c r="I8" s="23"/>
      <c r="J8" s="23"/>
      <c r="K8" s="23"/>
      <c r="L8" s="23"/>
      <c r="M8" s="23"/>
      <c r="N8" s="23"/>
      <c r="O8" s="23"/>
      <c r="P8" s="23"/>
      <c r="Q8" s="23"/>
      <c r="R8" s="23"/>
      <c r="Y8" s="147"/>
      <c r="Z8" s="147"/>
      <c r="AA8" s="147"/>
      <c r="AB8" s="147"/>
      <c r="AC8" s="147"/>
      <c r="AD8" s="147"/>
      <c r="AE8" s="147"/>
      <c r="AF8" s="147"/>
      <c r="AG8" s="147"/>
      <c r="AH8" s="147"/>
    </row>
    <row r="9" spans="4:34" x14ac:dyDescent="0.25">
      <c r="E9" s="23"/>
      <c r="F9" s="23"/>
      <c r="G9" s="23"/>
      <c r="H9" s="23"/>
      <c r="I9" s="23"/>
      <c r="J9" s="23"/>
      <c r="K9" s="23"/>
      <c r="L9" s="23"/>
      <c r="M9" s="23"/>
      <c r="N9" s="23"/>
      <c r="O9" s="23"/>
      <c r="P9" s="23"/>
      <c r="Q9" s="23"/>
      <c r="R9" s="23"/>
      <c r="Y9" s="147"/>
      <c r="Z9" s="147"/>
      <c r="AA9" s="147"/>
      <c r="AB9" s="147"/>
      <c r="AC9" s="147"/>
      <c r="AD9" s="147"/>
      <c r="AE9" s="147"/>
      <c r="AF9" s="147"/>
      <c r="AG9" s="147"/>
      <c r="AH9" s="147"/>
    </row>
    <row r="10" spans="4:34" x14ac:dyDescent="0.25">
      <c r="E10" s="23"/>
      <c r="F10" s="23"/>
      <c r="G10" s="23"/>
      <c r="H10" s="23"/>
      <c r="I10" s="23"/>
      <c r="J10" s="23"/>
      <c r="K10" s="23"/>
      <c r="L10" s="23"/>
      <c r="M10" s="23"/>
      <c r="N10" s="23"/>
      <c r="O10" s="23"/>
      <c r="P10" s="23"/>
      <c r="Q10" s="23"/>
      <c r="R10" s="23"/>
      <c r="Y10" s="147"/>
      <c r="Z10" s="147"/>
      <c r="AA10" s="147"/>
      <c r="AB10" s="147"/>
      <c r="AC10" s="147"/>
      <c r="AD10" s="147"/>
      <c r="AE10" s="147"/>
      <c r="AF10" s="147"/>
      <c r="AG10" s="147"/>
      <c r="AH10" s="147"/>
    </row>
    <row r="11" spans="4:34" x14ac:dyDescent="0.25">
      <c r="E11" s="23"/>
      <c r="F11" s="23"/>
      <c r="G11" s="23"/>
      <c r="H11" s="23"/>
      <c r="I11" s="23"/>
      <c r="J11" s="23"/>
      <c r="K11" s="23"/>
      <c r="L11" s="23"/>
      <c r="M11" s="23"/>
      <c r="N11" s="23"/>
      <c r="O11" s="23"/>
      <c r="P11" s="23"/>
      <c r="Q11" s="23"/>
      <c r="R11" s="23"/>
      <c r="Y11" s="147"/>
      <c r="Z11" s="147"/>
      <c r="AA11" s="147"/>
      <c r="AB11" s="147"/>
      <c r="AC11" s="147"/>
      <c r="AD11" s="147"/>
      <c r="AE11" s="147"/>
      <c r="AF11" s="147"/>
      <c r="AG11" s="147"/>
      <c r="AH11" s="147"/>
    </row>
    <row r="12" spans="4:34" x14ac:dyDescent="0.25">
      <c r="E12" s="23"/>
      <c r="F12" s="23"/>
      <c r="G12" s="23"/>
      <c r="H12" s="23"/>
      <c r="I12" s="23"/>
      <c r="J12" s="23"/>
      <c r="K12" s="23"/>
      <c r="L12" s="23"/>
      <c r="M12" s="23"/>
      <c r="N12" s="23"/>
      <c r="O12" s="23"/>
      <c r="P12" s="23"/>
      <c r="Q12" s="23"/>
      <c r="R12" s="23"/>
      <c r="Y12" s="147"/>
      <c r="Z12" s="147"/>
      <c r="AA12" s="147"/>
      <c r="AB12" s="147"/>
      <c r="AC12" s="147"/>
      <c r="AD12" s="147"/>
      <c r="AE12" s="147"/>
      <c r="AF12" s="147"/>
      <c r="AG12" s="147"/>
      <c r="AH12" s="147"/>
    </row>
    <row r="13" spans="4:34" x14ac:dyDescent="0.25">
      <c r="E13" s="23"/>
      <c r="F13" s="23"/>
      <c r="G13" s="23"/>
      <c r="H13" s="23"/>
      <c r="I13" s="23"/>
      <c r="J13" s="23"/>
      <c r="K13" s="23"/>
      <c r="L13" s="23"/>
      <c r="M13" s="23"/>
      <c r="N13" s="23"/>
      <c r="O13" s="23"/>
      <c r="P13" s="23"/>
      <c r="Q13" s="23"/>
      <c r="R13" s="23"/>
      <c r="Y13" s="147"/>
      <c r="Z13" s="147"/>
      <c r="AA13" s="147"/>
      <c r="AB13" s="147"/>
      <c r="AC13" s="267"/>
      <c r="AD13" s="147"/>
      <c r="AE13" s="147"/>
      <c r="AF13" s="147"/>
      <c r="AG13" s="147"/>
      <c r="AH13" s="147"/>
    </row>
    <row r="14" spans="4:34" x14ac:dyDescent="0.25">
      <c r="E14" s="23"/>
      <c r="F14" s="23"/>
      <c r="G14" s="23"/>
      <c r="H14" s="23"/>
      <c r="I14" s="23"/>
      <c r="J14" s="23"/>
      <c r="K14" s="23"/>
      <c r="L14" s="23"/>
      <c r="M14" s="23"/>
      <c r="N14" s="23"/>
      <c r="O14" s="23"/>
      <c r="P14" s="23"/>
      <c r="Q14" s="23"/>
      <c r="R14" s="23"/>
      <c r="Y14" s="147"/>
      <c r="Z14" s="147"/>
      <c r="AA14" s="147"/>
      <c r="AB14" s="145"/>
      <c r="AC14" s="139"/>
      <c r="AD14" s="145"/>
      <c r="AE14" s="147"/>
      <c r="AF14" s="147"/>
      <c r="AG14" s="147"/>
      <c r="AH14" s="147"/>
    </row>
    <row r="15" spans="4:34" x14ac:dyDescent="0.25">
      <c r="E15" s="23"/>
      <c r="F15" s="23"/>
      <c r="G15" s="23"/>
      <c r="H15"/>
      <c r="I15" s="23"/>
      <c r="J15" s="23"/>
      <c r="K15" s="23"/>
      <c r="L15" s="23"/>
      <c r="M15" s="23"/>
      <c r="N15" s="23"/>
      <c r="O15" s="23"/>
      <c r="P15" s="23"/>
      <c r="Q15" s="23"/>
      <c r="R15" s="23"/>
      <c r="Y15" s="147"/>
      <c r="Z15" s="147"/>
      <c r="AA15" s="147"/>
      <c r="AB15" s="145"/>
      <c r="AC15" s="139"/>
      <c r="AD15" s="145"/>
      <c r="AE15" s="147"/>
      <c r="AF15" s="147"/>
      <c r="AG15" s="147"/>
      <c r="AH15" s="147"/>
    </row>
    <row r="16" spans="4:34" x14ac:dyDescent="0.25">
      <c r="E16" s="23"/>
      <c r="F16" s="23"/>
      <c r="G16" s="23"/>
      <c r="H16" s="23"/>
      <c r="I16" s="23"/>
      <c r="J16" s="23"/>
      <c r="K16" s="23"/>
      <c r="L16" s="23"/>
      <c r="M16" s="23"/>
      <c r="N16" s="23"/>
      <c r="O16" s="23"/>
      <c r="P16" s="23"/>
      <c r="Q16" s="23"/>
      <c r="R16" s="23"/>
      <c r="Y16" s="147"/>
      <c r="Z16" s="147"/>
      <c r="AA16" s="147"/>
      <c r="AB16" s="145"/>
      <c r="AC16" s="139"/>
      <c r="AD16" s="145"/>
      <c r="AE16" s="147"/>
      <c r="AF16" s="147"/>
      <c r="AG16" s="147"/>
      <c r="AH16" s="147"/>
    </row>
    <row r="17" spans="5:35" x14ac:dyDescent="0.25">
      <c r="E17" s="23"/>
      <c r="F17" s="23"/>
      <c r="G17" s="23"/>
      <c r="H17" s="23"/>
      <c r="I17" s="23"/>
      <c r="J17" s="23"/>
      <c r="K17" s="23"/>
      <c r="L17" s="23"/>
      <c r="M17" s="23"/>
      <c r="N17" s="23"/>
      <c r="O17" s="23"/>
      <c r="P17" s="23"/>
      <c r="Q17" s="23"/>
      <c r="R17" s="23"/>
      <c r="Y17" s="147"/>
      <c r="Z17" s="147"/>
      <c r="AA17" s="147"/>
      <c r="AB17" s="147"/>
      <c r="AC17" s="267"/>
      <c r="AD17" s="147"/>
      <c r="AE17" s="147"/>
      <c r="AF17" s="147"/>
      <c r="AG17" s="147"/>
      <c r="AH17" s="147"/>
    </row>
    <row r="18" spans="5:35" x14ac:dyDescent="0.25">
      <c r="E18" s="23"/>
      <c r="F18" s="23"/>
      <c r="G18" s="23"/>
      <c r="H18" s="23"/>
      <c r="I18" s="23"/>
      <c r="J18" s="23"/>
      <c r="K18" s="23"/>
      <c r="L18" s="23"/>
      <c r="M18" s="23"/>
      <c r="N18" s="23"/>
      <c r="O18" s="23"/>
      <c r="P18" s="23"/>
      <c r="Q18" s="23"/>
      <c r="R18" s="23"/>
      <c r="Y18" s="147"/>
      <c r="Z18" s="147"/>
      <c r="AA18" s="147"/>
      <c r="AB18" s="147"/>
      <c r="AC18" s="147"/>
      <c r="AD18" s="147"/>
      <c r="AE18" s="147"/>
      <c r="AF18" s="147"/>
      <c r="AG18" s="147"/>
      <c r="AH18" s="147"/>
    </row>
    <row r="19" spans="5:35" x14ac:dyDescent="0.25">
      <c r="E19" s="23"/>
      <c r="F19" s="23"/>
      <c r="G19" s="23"/>
      <c r="H19" s="23"/>
      <c r="I19" s="23"/>
      <c r="J19" s="23"/>
      <c r="K19" s="23"/>
      <c r="L19" s="23"/>
      <c r="M19" s="23"/>
      <c r="N19" s="23"/>
      <c r="O19" s="23"/>
      <c r="P19" s="23"/>
      <c r="Q19" s="23"/>
      <c r="R19" s="23"/>
      <c r="Y19" s="147"/>
      <c r="Z19" s="147"/>
      <c r="AA19" s="147"/>
      <c r="AB19" s="147"/>
      <c r="AC19" s="147"/>
      <c r="AD19" s="147"/>
      <c r="AE19" s="147"/>
      <c r="AF19" s="147"/>
      <c r="AG19" s="147"/>
      <c r="AH19" s="147"/>
    </row>
    <row r="20" spans="5:35" x14ac:dyDescent="0.25">
      <c r="E20" s="23"/>
      <c r="F20" s="23"/>
      <c r="G20" s="23"/>
      <c r="H20" s="23"/>
      <c r="I20" s="23"/>
      <c r="J20" s="23"/>
      <c r="K20" s="23"/>
      <c r="L20" s="23"/>
      <c r="M20" s="23"/>
      <c r="N20" s="23"/>
      <c r="O20" s="23"/>
      <c r="P20" s="23"/>
      <c r="Q20" s="23"/>
      <c r="R20" s="23"/>
      <c r="Y20" s="147"/>
      <c r="Z20" s="147"/>
      <c r="AA20" s="147"/>
      <c r="AB20" s="147"/>
      <c r="AC20" s="147"/>
      <c r="AD20" s="147"/>
      <c r="AE20" s="147"/>
      <c r="AF20" s="147"/>
      <c r="AG20" s="147"/>
      <c r="AH20" s="147"/>
    </row>
    <row r="21" spans="5:35" x14ac:dyDescent="0.25">
      <c r="E21" s="23"/>
      <c r="F21" s="23"/>
      <c r="G21" s="23"/>
      <c r="H21" s="23"/>
      <c r="I21" s="23"/>
      <c r="J21" s="23"/>
      <c r="K21" s="23"/>
      <c r="L21" s="23"/>
      <c r="M21" s="23"/>
      <c r="N21" s="23"/>
      <c r="O21" s="23"/>
      <c r="P21" s="23"/>
      <c r="Q21" s="23"/>
      <c r="R21" s="23"/>
      <c r="Y21" s="147"/>
      <c r="Z21" s="147"/>
      <c r="AA21" s="147"/>
      <c r="AB21" s="147"/>
      <c r="AC21" s="147"/>
      <c r="AD21" s="147"/>
      <c r="AE21" s="147"/>
      <c r="AF21" s="147"/>
      <c r="AG21" s="147"/>
      <c r="AH21" s="147"/>
    </row>
    <row r="22" spans="5:35" ht="15" customHeight="1" x14ac:dyDescent="0.25">
      <c r="E22" s="23" t="s">
        <v>102</v>
      </c>
      <c r="F22" s="23"/>
      <c r="G22" s="23"/>
      <c r="H22" s="23"/>
      <c r="I22" s="23"/>
      <c r="J22" s="23"/>
      <c r="K22" s="23"/>
      <c r="L22" s="23"/>
      <c r="M22" s="23"/>
      <c r="N22" s="23"/>
      <c r="O22" s="23"/>
      <c r="P22" s="23"/>
      <c r="Q22" s="23"/>
      <c r="R22" s="23"/>
      <c r="Y22" s="147"/>
      <c r="Z22" s="147"/>
      <c r="AA22" s="147"/>
      <c r="AB22" s="147"/>
      <c r="AC22" s="147"/>
      <c r="AD22" s="147"/>
      <c r="AE22" s="147"/>
      <c r="AF22" s="147"/>
      <c r="AG22" s="147"/>
      <c r="AH22" s="147"/>
    </row>
    <row r="23" spans="5:35" x14ac:dyDescent="0.25">
      <c r="E23" s="23"/>
      <c r="F23" s="23"/>
      <c r="G23" s="23"/>
      <c r="H23" s="23"/>
      <c r="I23" s="23"/>
      <c r="J23" s="23"/>
      <c r="K23" s="23"/>
      <c r="L23" s="23"/>
      <c r="M23" s="23"/>
      <c r="N23" s="23"/>
      <c r="O23" s="23"/>
      <c r="P23" s="23"/>
      <c r="Q23" s="23"/>
      <c r="R23" s="23"/>
      <c r="Y23" s="147"/>
      <c r="Z23" s="147"/>
      <c r="AA23" s="147"/>
      <c r="AB23" s="147"/>
      <c r="AC23" s="147"/>
      <c r="AD23" s="147"/>
      <c r="AE23" s="147"/>
      <c r="AF23" s="147"/>
      <c r="AG23" s="147"/>
      <c r="AH23" s="147"/>
    </row>
    <row r="24" spans="5:35" x14ac:dyDescent="0.25">
      <c r="E24" s="23" t="s">
        <v>41</v>
      </c>
      <c r="F24" s="23"/>
      <c r="G24" s="23"/>
      <c r="H24" s="23"/>
      <c r="I24" s="23"/>
      <c r="J24" s="23"/>
      <c r="K24" s="23"/>
      <c r="L24" s="23"/>
      <c r="M24" s="23"/>
      <c r="N24" s="23"/>
      <c r="O24" s="23"/>
      <c r="P24" s="23"/>
      <c r="Q24" s="23"/>
      <c r="R24" s="23"/>
      <c r="Y24" s="147"/>
      <c r="Z24" s="147"/>
      <c r="AA24" s="147"/>
      <c r="AB24" s="147"/>
      <c r="AC24" s="147"/>
      <c r="AD24" s="147"/>
      <c r="AE24" s="147"/>
      <c r="AF24" s="147"/>
      <c r="AG24" s="145"/>
      <c r="AH24" s="139"/>
      <c r="AI24" s="145"/>
    </row>
    <row r="25" spans="5:35" x14ac:dyDescent="0.25">
      <c r="E25" s="23"/>
      <c r="F25" s="23"/>
      <c r="G25" s="23"/>
      <c r="H25" s="23"/>
      <c r="I25" s="23"/>
      <c r="J25" s="23"/>
      <c r="K25" s="23"/>
      <c r="L25" s="23"/>
      <c r="M25" s="23"/>
      <c r="N25" s="23"/>
      <c r="O25" s="23"/>
      <c r="P25" s="23"/>
      <c r="Q25" s="23"/>
      <c r="R25" s="23"/>
      <c r="Y25" s="147"/>
      <c r="Z25" s="147"/>
      <c r="AA25" s="147"/>
      <c r="AB25" s="147"/>
      <c r="AC25" s="147"/>
      <c r="AD25" s="147"/>
      <c r="AE25" s="147"/>
      <c r="AF25" s="147"/>
      <c r="AG25" s="145"/>
      <c r="AH25" s="147"/>
    </row>
    <row r="26" spans="5:35" x14ac:dyDescent="0.25">
      <c r="E26" s="23"/>
      <c r="F26" s="23"/>
      <c r="G26" s="23"/>
      <c r="H26" s="23"/>
      <c r="I26" s="23"/>
      <c r="J26" s="23"/>
      <c r="K26" s="23"/>
      <c r="L26" s="23"/>
      <c r="M26" s="23"/>
      <c r="N26" s="23"/>
      <c r="O26" s="23"/>
      <c r="P26" s="23"/>
      <c r="Q26" s="23"/>
      <c r="R26" s="23"/>
      <c r="Y26" s="147"/>
      <c r="Z26" s="147"/>
      <c r="AA26" s="147"/>
      <c r="AB26" s="147"/>
      <c r="AC26" s="147"/>
      <c r="AD26" s="147"/>
      <c r="AE26" s="147"/>
      <c r="AF26" s="147"/>
      <c r="AG26" s="145"/>
      <c r="AH26" s="147"/>
    </row>
    <row r="27" spans="5:35" x14ac:dyDescent="0.25">
      <c r="E27" s="23"/>
      <c r="F27" s="23"/>
      <c r="G27" s="23"/>
      <c r="H27" s="23"/>
      <c r="I27" s="23"/>
      <c r="J27" s="23"/>
      <c r="K27" s="23"/>
      <c r="L27" s="23"/>
      <c r="M27" s="23"/>
      <c r="N27" s="23"/>
      <c r="O27" s="23"/>
      <c r="P27" s="23"/>
      <c r="Q27" s="23"/>
      <c r="R27" s="23"/>
      <c r="Y27" s="147"/>
      <c r="Z27" s="147"/>
      <c r="AA27" s="147"/>
      <c r="AB27" s="147"/>
      <c r="AC27" s="147"/>
      <c r="AD27" s="147"/>
      <c r="AE27" s="147"/>
      <c r="AF27" s="147"/>
      <c r="AG27" s="139"/>
      <c r="AH27" s="147"/>
    </row>
    <row r="28" spans="5:35" x14ac:dyDescent="0.25">
      <c r="E28" s="23"/>
      <c r="F28" s="23"/>
      <c r="G28" s="23"/>
      <c r="H28" s="23"/>
      <c r="I28" s="23"/>
      <c r="J28" s="23"/>
      <c r="K28" s="23"/>
      <c r="L28" s="23"/>
      <c r="M28" s="23"/>
      <c r="N28" s="23"/>
      <c r="O28" s="23"/>
      <c r="P28" s="23"/>
      <c r="Q28" s="23"/>
      <c r="R28" s="23"/>
      <c r="Y28" s="147"/>
      <c r="Z28" s="147"/>
      <c r="AA28" s="147"/>
      <c r="AB28" s="147"/>
      <c r="AC28" s="147"/>
      <c r="AD28" s="147"/>
      <c r="AE28" s="147"/>
      <c r="AF28" s="147"/>
      <c r="AG28" s="139"/>
      <c r="AH28" s="147"/>
    </row>
    <row r="29" spans="5:35" x14ac:dyDescent="0.25">
      <c r="E29" s="23"/>
      <c r="F29" s="23"/>
      <c r="G29" s="23"/>
      <c r="H29" s="23"/>
      <c r="I29" s="23"/>
      <c r="J29" s="23"/>
      <c r="K29" s="23"/>
      <c r="L29" s="23"/>
      <c r="M29" s="23"/>
      <c r="N29" s="23"/>
      <c r="O29" s="23"/>
      <c r="P29" s="23"/>
      <c r="Q29" s="23"/>
      <c r="R29" s="23"/>
      <c r="Y29" s="147"/>
      <c r="Z29" s="147"/>
      <c r="AA29" s="147"/>
      <c r="AB29" s="147"/>
      <c r="AC29" s="147"/>
      <c r="AD29" s="147"/>
      <c r="AE29" s="147"/>
      <c r="AF29" s="147"/>
      <c r="AG29" s="139"/>
      <c r="AH29" s="147"/>
    </row>
    <row r="30" spans="5:35" x14ac:dyDescent="0.25">
      <c r="E30" s="23"/>
      <c r="F30" s="23"/>
      <c r="G30" s="23"/>
      <c r="H30" s="23"/>
      <c r="I30" s="23"/>
      <c r="J30" s="23"/>
      <c r="K30" s="23"/>
      <c r="L30" s="23"/>
      <c r="M30" s="23"/>
      <c r="N30" s="23"/>
      <c r="O30" s="23"/>
      <c r="P30" s="23"/>
      <c r="Q30" s="23"/>
      <c r="R30" s="23"/>
      <c r="Y30" s="147"/>
      <c r="Z30" s="147"/>
      <c r="AA30" s="147"/>
      <c r="AB30" s="147"/>
      <c r="AC30" s="147"/>
      <c r="AD30" s="147"/>
      <c r="AE30" s="147"/>
      <c r="AF30" s="147"/>
      <c r="AG30" s="147"/>
      <c r="AH30" s="147"/>
    </row>
    <row r="31" spans="5:35" x14ac:dyDescent="0.25">
      <c r="E31" s="23"/>
      <c r="F31" s="23"/>
      <c r="G31" s="23"/>
      <c r="H31" s="23"/>
      <c r="I31" s="23"/>
      <c r="J31" s="23"/>
      <c r="K31" s="23"/>
      <c r="L31" s="23"/>
      <c r="M31" s="23"/>
      <c r="N31" s="23"/>
      <c r="O31" s="23"/>
      <c r="P31" s="23"/>
      <c r="Q31" s="23"/>
      <c r="R31" s="23"/>
      <c r="Y31" s="147"/>
      <c r="Z31" s="147"/>
      <c r="AA31" s="147"/>
      <c r="AB31" s="147"/>
      <c r="AC31" s="147"/>
      <c r="AD31" s="147"/>
      <c r="AE31" s="147"/>
      <c r="AF31" s="147"/>
      <c r="AG31" s="145"/>
      <c r="AH31" s="147"/>
    </row>
    <row r="32" spans="5:35" x14ac:dyDescent="0.25">
      <c r="E32" s="23"/>
      <c r="F32" s="23"/>
      <c r="G32" s="23"/>
      <c r="H32" s="23"/>
      <c r="I32" s="23"/>
      <c r="J32" s="23"/>
      <c r="K32" s="23"/>
      <c r="L32" s="23"/>
      <c r="M32" s="23"/>
      <c r="N32" s="23"/>
      <c r="O32" s="23"/>
      <c r="P32" s="23"/>
      <c r="Q32" s="23"/>
      <c r="R32" s="23"/>
      <c r="Y32" s="147"/>
      <c r="Z32" s="147"/>
      <c r="AA32" s="147"/>
      <c r="AB32" s="147"/>
      <c r="AC32" s="147"/>
      <c r="AD32" s="147"/>
      <c r="AE32" s="147"/>
      <c r="AF32" s="147"/>
      <c r="AG32" s="145"/>
      <c r="AH32" s="147"/>
    </row>
    <row r="33" spans="5:34" x14ac:dyDescent="0.25">
      <c r="E33" s="23"/>
      <c r="F33" s="23"/>
      <c r="G33" s="23"/>
      <c r="H33" s="23"/>
      <c r="I33" s="23"/>
      <c r="J33" s="23"/>
      <c r="K33" s="23"/>
      <c r="L33" s="23"/>
      <c r="M33" s="23"/>
      <c r="N33" s="23"/>
      <c r="O33" s="23"/>
      <c r="P33" s="23"/>
      <c r="Q33" s="23"/>
      <c r="R33" s="23"/>
      <c r="Y33" s="147"/>
      <c r="Z33" s="147"/>
      <c r="AA33" s="147"/>
      <c r="AB33" s="147"/>
      <c r="AC33" s="147"/>
      <c r="AD33" s="147"/>
      <c r="AE33" s="147"/>
      <c r="AF33" s="147"/>
      <c r="AG33" s="147"/>
      <c r="AH33" s="147"/>
    </row>
    <row r="34" spans="5:34" x14ac:dyDescent="0.25">
      <c r="E34" s="23"/>
      <c r="F34" s="23"/>
      <c r="G34" s="23"/>
      <c r="H34" s="23"/>
      <c r="I34" s="23"/>
      <c r="J34" s="23"/>
      <c r="K34" s="23"/>
      <c r="L34" s="23"/>
      <c r="M34" s="23"/>
      <c r="N34" s="23"/>
      <c r="O34" s="23"/>
      <c r="P34" s="23"/>
      <c r="Q34" s="23"/>
      <c r="R34" s="23"/>
      <c r="Y34" s="147"/>
      <c r="Z34" s="147"/>
      <c r="AA34" s="147"/>
      <c r="AB34" s="147"/>
      <c r="AC34" s="147"/>
      <c r="AD34" s="147"/>
      <c r="AE34" s="147"/>
      <c r="AF34" s="147"/>
      <c r="AG34" s="147"/>
      <c r="AH34" s="147"/>
    </row>
    <row r="35" spans="5:34" x14ac:dyDescent="0.25">
      <c r="E35" s="23"/>
      <c r="F35" s="23"/>
      <c r="G35" s="23"/>
      <c r="H35" s="23"/>
      <c r="I35" s="23"/>
      <c r="J35" s="23"/>
      <c r="K35" s="23"/>
      <c r="L35" s="23"/>
      <c r="M35" s="23"/>
      <c r="N35" s="23"/>
      <c r="O35" s="23"/>
      <c r="P35" s="23"/>
      <c r="Q35" s="23"/>
      <c r="R35" s="23"/>
      <c r="Y35" s="147"/>
      <c r="Z35" s="147"/>
      <c r="AA35" s="147"/>
      <c r="AB35" s="147"/>
      <c r="AC35" s="147"/>
      <c r="AD35" s="147"/>
      <c r="AE35" s="147"/>
      <c r="AF35" s="147"/>
      <c r="AG35" s="147"/>
      <c r="AH35" s="147"/>
    </row>
    <row r="36" spans="5:34" x14ac:dyDescent="0.25">
      <c r="E36" s="23"/>
      <c r="F36" s="23"/>
      <c r="G36" s="23"/>
      <c r="H36" s="23"/>
      <c r="I36" s="23"/>
      <c r="J36" s="23"/>
      <c r="K36" s="23"/>
      <c r="L36" s="23"/>
      <c r="M36" s="23"/>
      <c r="N36" s="23"/>
      <c r="O36" s="23"/>
      <c r="P36" s="23"/>
      <c r="Q36" s="23"/>
      <c r="R36" s="23"/>
      <c r="Y36" s="147"/>
      <c r="Z36" s="147"/>
      <c r="AA36" s="147"/>
      <c r="AB36" s="147"/>
      <c r="AC36" s="147"/>
      <c r="AD36" s="147"/>
      <c r="AE36" s="147"/>
      <c r="AF36" s="147"/>
      <c r="AG36" s="147"/>
      <c r="AH36" s="147"/>
    </row>
    <row r="37" spans="5:34" x14ac:dyDescent="0.25">
      <c r="E37" s="23"/>
      <c r="F37" s="23"/>
      <c r="G37" s="23"/>
      <c r="H37" s="23"/>
      <c r="I37" s="23"/>
      <c r="J37" s="23"/>
      <c r="K37" s="23"/>
      <c r="L37" s="23"/>
      <c r="M37" s="23"/>
      <c r="N37" s="23"/>
      <c r="O37" s="23"/>
      <c r="P37" s="23"/>
      <c r="Q37" s="23"/>
      <c r="Y37" s="147"/>
      <c r="Z37" s="147"/>
      <c r="AA37" s="147"/>
      <c r="AB37" s="147"/>
      <c r="AC37" s="147"/>
      <c r="AD37" s="147"/>
      <c r="AE37" s="147"/>
      <c r="AF37" s="147"/>
      <c r="AG37" s="147"/>
      <c r="AH37" s="147"/>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H19" sqref="H19"/>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71">
        <v>44713</v>
      </c>
      <c r="D4" s="271"/>
      <c r="E4" s="271"/>
      <c r="F4" s="271"/>
      <c r="G4" s="272"/>
      <c r="H4" s="271"/>
      <c r="I4" s="271"/>
      <c r="J4" s="271"/>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3" t="s">
        <v>178</v>
      </c>
      <c r="G6" s="61"/>
      <c r="H6" s="63">
        <v>2021</v>
      </c>
      <c r="I6" s="61">
        <v>2022</v>
      </c>
      <c r="J6" s="62" t="s">
        <v>178</v>
      </c>
    </row>
    <row r="7" spans="1:19" s="5" customFormat="1" x14ac:dyDescent="0.2">
      <c r="A7" s="1"/>
      <c r="B7" s="50"/>
      <c r="C7" s="50"/>
      <c r="D7" s="51"/>
      <c r="E7" s="168"/>
      <c r="F7" s="51"/>
      <c r="G7" s="51"/>
      <c r="H7" s="64"/>
      <c r="I7" s="51"/>
      <c r="J7" s="51"/>
    </row>
    <row r="8" spans="1:19" s="5" customFormat="1" ht="16.5" customHeight="1" x14ac:dyDescent="0.25">
      <c r="A8" s="1"/>
      <c r="B8" s="57" t="s">
        <v>11</v>
      </c>
      <c r="C8" s="50"/>
      <c r="D8" s="212">
        <v>55198.974530909007</v>
      </c>
      <c r="E8" s="212">
        <v>61420.901395975387</v>
      </c>
      <c r="F8" s="149">
        <f t="shared" ref="F8:F39" si="0">IF(D8&lt;1,"",IFERROR((E8-D8)/D8,""))</f>
        <v>0.11271816039956274</v>
      </c>
      <c r="G8" s="116"/>
      <c r="H8" s="212">
        <v>27711.0327</v>
      </c>
      <c r="I8" s="212">
        <v>25634.858900000003</v>
      </c>
      <c r="J8" s="149">
        <f>IF(H8&lt;1,"",IFERROR(($I8-$H8)/$H8,""))</f>
        <v>-7.4922281766857321E-2</v>
      </c>
      <c r="L8" s="202"/>
      <c r="M8" s="138"/>
    </row>
    <row r="9" spans="1:19" s="6" customFormat="1" ht="22.5" customHeight="1" x14ac:dyDescent="0.25">
      <c r="A9" s="3"/>
      <c r="B9" s="57"/>
      <c r="C9" s="55" t="s">
        <v>12</v>
      </c>
      <c r="D9" s="150">
        <v>12350.280249999998</v>
      </c>
      <c r="E9" s="151">
        <v>9343.0162299999993</v>
      </c>
      <c r="F9" s="148">
        <f t="shared" si="0"/>
        <v>-0.2434976339909371</v>
      </c>
      <c r="G9" s="115"/>
      <c r="H9" s="150">
        <v>3912.0452000000005</v>
      </c>
      <c r="I9" s="151">
        <v>2809.8761999999997</v>
      </c>
      <c r="J9" s="148">
        <f>IF(H9&lt;1,"",IFERROR(($I9-$H9)/$H9,""))</f>
        <v>-0.28173728667552222</v>
      </c>
      <c r="L9" s="202"/>
      <c r="M9" s="203"/>
    </row>
    <row r="10" spans="1:19" s="5" customFormat="1" ht="15" x14ac:dyDescent="0.25">
      <c r="A10" s="1"/>
      <c r="B10" s="50"/>
      <c r="C10" s="53" t="s">
        <v>31</v>
      </c>
      <c r="D10" s="150">
        <v>3735.7550200000001</v>
      </c>
      <c r="E10" s="151">
        <v>2313.3543900000004</v>
      </c>
      <c r="F10" s="148">
        <f t="shared" si="0"/>
        <v>-0.3807531870759554</v>
      </c>
      <c r="G10" s="115"/>
      <c r="H10" s="150">
        <v>478.74650000000003</v>
      </c>
      <c r="I10" s="151">
        <v>368.77030000000002</v>
      </c>
      <c r="J10" s="148">
        <f>IF(H10&lt;1,"",IFERROR(($I10-$H10)/$H10,""))</f>
        <v>-0.22971697965415935</v>
      </c>
      <c r="L10" s="202"/>
      <c r="M10" s="203"/>
    </row>
    <row r="11" spans="1:19" s="5" customFormat="1" ht="15" x14ac:dyDescent="0.25">
      <c r="A11" s="1"/>
      <c r="B11" s="50"/>
      <c r="C11" s="54" t="s">
        <v>6</v>
      </c>
      <c r="D11" s="150">
        <v>174.34581</v>
      </c>
      <c r="E11" s="151">
        <v>250.61919999999998</v>
      </c>
      <c r="F11" s="148">
        <f t="shared" si="0"/>
        <v>0.43748335563670832</v>
      </c>
      <c r="G11" s="115"/>
      <c r="H11" s="150">
        <v>77.228200000000015</v>
      </c>
      <c r="I11" s="151">
        <v>119.06960000000001</v>
      </c>
      <c r="J11" s="148">
        <f>IF(H11&lt;1,"",IFERROR(($I11-$H11)/$H11,""))</f>
        <v>0.54178913920044736</v>
      </c>
      <c r="L11" s="202"/>
      <c r="M11" s="203"/>
    </row>
    <row r="12" spans="1:19" s="5" customFormat="1" ht="15" x14ac:dyDescent="0.25">
      <c r="A12" s="1"/>
      <c r="B12" s="50"/>
      <c r="C12" s="54" t="s">
        <v>7</v>
      </c>
      <c r="D12" s="150">
        <v>8440.1794199999986</v>
      </c>
      <c r="E12" s="151">
        <v>6779.0426399999997</v>
      </c>
      <c r="F12" s="148">
        <f t="shared" si="0"/>
        <v>-0.19681297012048579</v>
      </c>
      <c r="G12" s="115"/>
      <c r="H12" s="150">
        <v>3356.0705000000003</v>
      </c>
      <c r="I12" s="151">
        <v>2322.0362999999998</v>
      </c>
      <c r="J12" s="148">
        <f>IF(H12&lt;1,"",IFERROR(($I12-$H12)/$H12,""))</f>
        <v>-0.30810860498907888</v>
      </c>
      <c r="L12" s="202"/>
      <c r="M12" s="203"/>
    </row>
    <row r="13" spans="1:19" s="6" customFormat="1" ht="21" customHeight="1" x14ac:dyDescent="0.25">
      <c r="A13" s="3"/>
      <c r="B13" s="57"/>
      <c r="C13" s="71" t="s">
        <v>9</v>
      </c>
      <c r="D13" s="150">
        <v>4220.2653099999998</v>
      </c>
      <c r="E13" s="151">
        <v>3448.6906300000001</v>
      </c>
      <c r="F13" s="148">
        <f t="shared" si="0"/>
        <v>-0.18282610767899798</v>
      </c>
      <c r="G13" s="115"/>
      <c r="H13" s="150">
        <v>1566.4792</v>
      </c>
      <c r="I13" s="151">
        <v>1250.6194</v>
      </c>
      <c r="J13" s="148">
        <f>IF(H13&lt;1,"",IFERROR(($I13-$H13)/$H13,""))</f>
        <v>-0.20163676606749706</v>
      </c>
      <c r="L13" s="202"/>
      <c r="M13" s="203"/>
    </row>
    <row r="14" spans="1:19" s="5" customFormat="1" ht="15" x14ac:dyDescent="0.25">
      <c r="A14" s="1"/>
      <c r="B14" s="50"/>
      <c r="C14" s="54" t="s">
        <v>32</v>
      </c>
      <c r="D14" s="150">
        <v>673.43699000000004</v>
      </c>
      <c r="E14" s="151">
        <v>393.97459000000003</v>
      </c>
      <c r="F14" s="148">
        <f t="shared" si="0"/>
        <v>-0.41497928410496132</v>
      </c>
      <c r="G14" s="115"/>
      <c r="H14" s="150">
        <v>178.31460000000001</v>
      </c>
      <c r="I14" s="151">
        <v>109.6758</v>
      </c>
      <c r="J14" s="148">
        <f>IF(H14&lt;1,"",IFERROR(($I14-$H14)/$H14,""))</f>
        <v>-0.38493090302196237</v>
      </c>
      <c r="L14" s="202"/>
      <c r="M14" s="203"/>
    </row>
    <row r="15" spans="1:19" s="5" customFormat="1" ht="15" x14ac:dyDescent="0.25">
      <c r="A15" s="1"/>
      <c r="B15" s="50"/>
      <c r="C15" s="54" t="s">
        <v>6</v>
      </c>
      <c r="D15" s="150">
        <v>9.0169700000000006</v>
      </c>
      <c r="E15" s="151">
        <v>0.37323000000000001</v>
      </c>
      <c r="F15" s="148"/>
      <c r="G15" s="116"/>
      <c r="H15" s="150">
        <v>2.8620999999999999</v>
      </c>
      <c r="I15" s="151">
        <v>0.1681</v>
      </c>
      <c r="J15" s="148"/>
      <c r="L15" s="202"/>
      <c r="M15" s="203"/>
      <c r="N15"/>
      <c r="O15"/>
      <c r="P15"/>
      <c r="Q15"/>
      <c r="R15"/>
      <c r="S15"/>
    </row>
    <row r="16" spans="1:19" s="5" customFormat="1" ht="15" x14ac:dyDescent="0.25">
      <c r="A16" s="1"/>
      <c r="B16" s="50"/>
      <c r="C16" s="54" t="s">
        <v>7</v>
      </c>
      <c r="D16" s="150">
        <v>3537.8113500000004</v>
      </c>
      <c r="E16" s="151">
        <v>3054.3428100000001</v>
      </c>
      <c r="F16" s="148">
        <f t="shared" si="0"/>
        <v>-0.13665752414978269</v>
      </c>
      <c r="G16" s="115"/>
      <c r="H16" s="150">
        <v>1385.3025</v>
      </c>
      <c r="I16" s="151">
        <v>1140.7755</v>
      </c>
      <c r="J16" s="148">
        <f>IF(H16&lt;1,"",IFERROR(($I16-$H16)/$H16,""))</f>
        <v>-0.17651523764665122</v>
      </c>
      <c r="L16" s="202"/>
      <c r="M16" s="203"/>
      <c r="N16"/>
      <c r="O16"/>
      <c r="P16"/>
      <c r="Q16"/>
      <c r="R16"/>
      <c r="S16"/>
    </row>
    <row r="17" spans="1:20" s="6" customFormat="1" ht="24.75" customHeight="1" x14ac:dyDescent="0.25">
      <c r="A17" s="3"/>
      <c r="B17" s="57"/>
      <c r="C17" s="1" t="s">
        <v>10</v>
      </c>
      <c r="D17" s="150">
        <v>38628.428970909015</v>
      </c>
      <c r="E17" s="151">
        <v>48629.194535975381</v>
      </c>
      <c r="F17" s="148">
        <f t="shared" si="0"/>
        <v>0.25889651304737038</v>
      </c>
      <c r="G17" s="115"/>
      <c r="H17" s="150">
        <v>22232.508299999998</v>
      </c>
      <c r="I17" s="151">
        <v>21574.363300000001</v>
      </c>
      <c r="J17" s="148">
        <f>IF(H17&lt;1,"",IFERROR(($I17-$H17)/$H17,""))</f>
        <v>-2.9602822637875587E-2</v>
      </c>
      <c r="L17" s="202"/>
      <c r="M17" s="203"/>
      <c r="N17" s="155"/>
      <c r="O17" s="155"/>
      <c r="P17" s="155"/>
      <c r="Q17" s="155"/>
      <c r="R17" s="155"/>
      <c r="S17" s="155"/>
      <c r="T17" s="155"/>
    </row>
    <row r="18" spans="1:20" s="5" customFormat="1" ht="15" x14ac:dyDescent="0.25">
      <c r="A18" s="1"/>
      <c r="B18" s="50"/>
      <c r="C18" s="54" t="s">
        <v>31</v>
      </c>
      <c r="D18" s="150">
        <v>19072.50447</v>
      </c>
      <c r="E18" s="151">
        <v>28317.579174263959</v>
      </c>
      <c r="F18" s="148">
        <f t="shared" si="0"/>
        <v>0.4847331255738308</v>
      </c>
      <c r="G18" s="115"/>
      <c r="H18" s="150">
        <v>10279.3532</v>
      </c>
      <c r="I18" s="151">
        <v>11790.505300000001</v>
      </c>
      <c r="J18" s="148">
        <f>IF(H18&lt;1,"",IFERROR(($I18-$H18)/$H18,""))</f>
        <v>0.14700848103944919</v>
      </c>
      <c r="L18" s="202"/>
      <c r="M18" s="203"/>
      <c r="N18"/>
      <c r="O18"/>
      <c r="P18"/>
      <c r="Q18"/>
      <c r="R18"/>
      <c r="S18"/>
      <c r="T18"/>
    </row>
    <row r="19" spans="1:20" s="5" customFormat="1" ht="15" x14ac:dyDescent="0.25">
      <c r="A19" s="1"/>
      <c r="B19" s="50"/>
      <c r="C19" s="54" t="s">
        <v>6</v>
      </c>
      <c r="D19" s="150">
        <v>2307.3469500000001</v>
      </c>
      <c r="E19" s="151">
        <v>1772.21919</v>
      </c>
      <c r="F19" s="148">
        <f t="shared" si="0"/>
        <v>-0.23192340449710003</v>
      </c>
      <c r="G19" s="115"/>
      <c r="H19" s="150">
        <v>3606.3108999999995</v>
      </c>
      <c r="I19" s="151">
        <v>2753.5807</v>
      </c>
      <c r="J19" s="148">
        <f>IF(H19&lt;1,"",IFERROR(($I19-$H19)/$H19,""))</f>
        <v>-0.23645498783812555</v>
      </c>
      <c r="L19" s="202"/>
      <c r="M19" s="203"/>
      <c r="N19"/>
      <c r="O19"/>
      <c r="P19"/>
      <c r="Q19"/>
      <c r="R19"/>
      <c r="S19"/>
      <c r="T19"/>
    </row>
    <row r="20" spans="1:20" s="5" customFormat="1" ht="15" x14ac:dyDescent="0.25">
      <c r="A20" s="1"/>
      <c r="B20" s="50"/>
      <c r="C20" s="54" t="s">
        <v>7</v>
      </c>
      <c r="D20" s="150">
        <v>17248.577550909013</v>
      </c>
      <c r="E20" s="151">
        <v>18539.396171711425</v>
      </c>
      <c r="F20" s="148">
        <f t="shared" si="0"/>
        <v>7.4836236031207426E-2</v>
      </c>
      <c r="G20" s="115"/>
      <c r="H20" s="150">
        <v>8346.8441999999995</v>
      </c>
      <c r="I20" s="151">
        <v>7030.2772999999988</v>
      </c>
      <c r="J20" s="148">
        <f>IF(H20&lt;1,"",IFERROR(($I20-$H20)/$H20,""))</f>
        <v>-0.15773229599757005</v>
      </c>
      <c r="L20" s="202"/>
      <c r="M20" s="203"/>
      <c r="N20"/>
      <c r="O20"/>
      <c r="P20"/>
      <c r="Q20"/>
      <c r="R20"/>
      <c r="S20"/>
      <c r="T20"/>
    </row>
    <row r="21" spans="1:20" s="5" customFormat="1" ht="24" customHeight="1" x14ac:dyDescent="0.25">
      <c r="A21" s="1"/>
      <c r="B21" s="52" t="s">
        <v>8</v>
      </c>
      <c r="C21" s="55"/>
      <c r="D21" s="262">
        <v>22425.431820909012</v>
      </c>
      <c r="E21" s="262">
        <v>27063.439824852241</v>
      </c>
      <c r="F21" s="149">
        <f t="shared" si="0"/>
        <v>0.20681911683942894</v>
      </c>
      <c r="G21" s="125"/>
      <c r="H21" s="262">
        <v>10430.0435</v>
      </c>
      <c r="I21" s="262">
        <v>9142.9999000000007</v>
      </c>
      <c r="J21" s="149">
        <f>IF(H21&lt;1,"",IFERROR(($I21-$H21)/$H21,""))</f>
        <v>-0.12339772120796995</v>
      </c>
      <c r="L21" s="202"/>
      <c r="M21" s="203"/>
      <c r="N21"/>
      <c r="O21"/>
      <c r="P21"/>
      <c r="Q21"/>
      <c r="R21"/>
      <c r="S21"/>
      <c r="T21"/>
    </row>
    <row r="22" spans="1:20" s="6" customFormat="1" ht="24" customHeight="1" x14ac:dyDescent="0.25">
      <c r="A22" s="3"/>
      <c r="B22" s="52"/>
      <c r="C22" s="55" t="s">
        <v>12</v>
      </c>
      <c r="D22" s="263">
        <v>6364.2631799999999</v>
      </c>
      <c r="E22" s="263">
        <v>5465.8527100000001</v>
      </c>
      <c r="F22" s="148">
        <f t="shared" si="0"/>
        <v>-0.14116488344217087</v>
      </c>
      <c r="G22" s="105"/>
      <c r="H22" s="263">
        <v>2556.4628000000002</v>
      </c>
      <c r="I22" s="263">
        <v>1685.078</v>
      </c>
      <c r="J22" s="148">
        <f>IF(H22&lt;1,"",IFERROR(($I22-$H22)/$H22,""))</f>
        <v>-0.34085565414838043</v>
      </c>
      <c r="L22" s="202"/>
      <c r="M22" s="203"/>
      <c r="N22" s="155"/>
      <c r="O22" s="155"/>
      <c r="P22" s="155"/>
      <c r="Q22" s="155"/>
      <c r="R22" s="155"/>
      <c r="S22" s="155"/>
      <c r="T22" s="155"/>
    </row>
    <row r="23" spans="1:20" s="5" customFormat="1" ht="15" x14ac:dyDescent="0.25">
      <c r="A23" s="1"/>
      <c r="B23" s="55"/>
      <c r="C23" s="53" t="s">
        <v>31</v>
      </c>
      <c r="D23" s="263">
        <v>1772.8169399999999</v>
      </c>
      <c r="E23" s="263">
        <v>1621.43425</v>
      </c>
      <c r="F23" s="148">
        <f t="shared" si="0"/>
        <v>-8.5391044379347997E-2</v>
      </c>
      <c r="G23" s="106"/>
      <c r="H23" s="263">
        <v>379.8202</v>
      </c>
      <c r="I23" s="263">
        <v>297.43150000000003</v>
      </c>
      <c r="J23" s="148">
        <f>IF(H23&lt;1,"",IFERROR(($I23-$H23)/$H23,""))</f>
        <v>-0.21691500346743003</v>
      </c>
      <c r="L23" s="202"/>
      <c r="M23" s="203"/>
      <c r="N23"/>
      <c r="O23"/>
      <c r="P23"/>
      <c r="Q23"/>
      <c r="R23"/>
      <c r="S23"/>
      <c r="T23"/>
    </row>
    <row r="24" spans="1:20" s="5" customFormat="1" ht="15" x14ac:dyDescent="0.25">
      <c r="A24" s="1"/>
      <c r="B24" s="1"/>
      <c r="C24" s="54" t="s">
        <v>6</v>
      </c>
      <c r="D24" s="263">
        <v>48.359350000000013</v>
      </c>
      <c r="E24" s="263">
        <v>104.87112999999999</v>
      </c>
      <c r="F24" s="148">
        <f t="shared" si="0"/>
        <v>1.1685802228524569</v>
      </c>
      <c r="G24" s="105"/>
      <c r="H24" s="263">
        <v>12.819000000000001</v>
      </c>
      <c r="I24" s="263">
        <v>34.982100000000003</v>
      </c>
      <c r="J24" s="148">
        <f>IF(H24&lt;1,"",IFERROR(($I24-$H24)/$H24,""))</f>
        <v>1.7289258132459628</v>
      </c>
      <c r="L24" s="202"/>
      <c r="M24" s="203"/>
      <c r="N24"/>
      <c r="O24"/>
      <c r="P24"/>
      <c r="Q24"/>
      <c r="R24"/>
      <c r="S24"/>
      <c r="T24"/>
    </row>
    <row r="25" spans="1:20" s="5" customFormat="1" ht="15" x14ac:dyDescent="0.25">
      <c r="A25" s="1"/>
      <c r="B25" s="1"/>
      <c r="C25" s="54" t="s">
        <v>7</v>
      </c>
      <c r="D25" s="263">
        <v>4543.0868899999996</v>
      </c>
      <c r="E25" s="263">
        <v>3739.5473299999999</v>
      </c>
      <c r="F25" s="148">
        <f t="shared" si="0"/>
        <v>-0.17687083242204946</v>
      </c>
      <c r="G25" s="105"/>
      <c r="H25" s="263">
        <v>2163.8236000000002</v>
      </c>
      <c r="I25" s="263">
        <v>1352.6643999999999</v>
      </c>
      <c r="J25" s="148">
        <f>IF(H25&lt;1,"",IFERROR(($I25-$H25)/$H25,""))</f>
        <v>-0.3748730719084496</v>
      </c>
      <c r="L25" s="202"/>
      <c r="M25" s="203"/>
      <c r="N25"/>
      <c r="O25"/>
      <c r="P25"/>
      <c r="Q25"/>
      <c r="R25"/>
      <c r="S25"/>
      <c r="T25"/>
    </row>
    <row r="26" spans="1:20" s="6" customFormat="1" ht="21" customHeight="1" x14ac:dyDescent="0.25">
      <c r="A26" s="3"/>
      <c r="B26" s="3"/>
      <c r="C26" s="71" t="s">
        <v>9</v>
      </c>
      <c r="D26" s="263">
        <v>2257.6216899999999</v>
      </c>
      <c r="E26" s="263">
        <v>1785.17965</v>
      </c>
      <c r="F26" s="148">
        <f t="shared" si="0"/>
        <v>-0.20926537076280477</v>
      </c>
      <c r="G26" s="105"/>
      <c r="H26" s="263">
        <v>933.44560000000001</v>
      </c>
      <c r="I26" s="263">
        <v>682.11019999999996</v>
      </c>
      <c r="J26" s="148">
        <f>IF(H26&lt;1,"",IFERROR(($I26-$H26)/$H26,""))</f>
        <v>-0.2692555409763569</v>
      </c>
      <c r="L26" s="202"/>
      <c r="M26" s="203"/>
      <c r="N26" s="155"/>
      <c r="O26" s="155"/>
      <c r="P26" s="155"/>
      <c r="Q26" s="155"/>
      <c r="R26" s="155"/>
      <c r="S26" s="155"/>
      <c r="T26" s="155"/>
    </row>
    <row r="27" spans="1:20" s="5" customFormat="1" ht="15" x14ac:dyDescent="0.25">
      <c r="A27" s="1"/>
      <c r="B27" s="1"/>
      <c r="C27" s="261" t="s">
        <v>31</v>
      </c>
      <c r="D27" s="263">
        <v>493.55596000000003</v>
      </c>
      <c r="E27" s="263">
        <v>296.37522000000001</v>
      </c>
      <c r="F27" s="148">
        <f t="shared" si="0"/>
        <v>-0.39951040202209293</v>
      </c>
      <c r="G27" s="105"/>
      <c r="H27" s="263">
        <v>167.8603</v>
      </c>
      <c r="I27" s="263">
        <v>103.5676</v>
      </c>
      <c r="J27" s="148">
        <f>IF(H27&lt;1,"",IFERROR(($I27-$H27)/$H27,""))</f>
        <v>-0.38301313651887908</v>
      </c>
      <c r="L27" s="202"/>
      <c r="M27" s="203"/>
      <c r="N27"/>
      <c r="O27"/>
      <c r="P27"/>
      <c r="Q27"/>
      <c r="R27"/>
      <c r="S27"/>
      <c r="T27"/>
    </row>
    <row r="28" spans="1:20" s="5" customFormat="1" ht="15" x14ac:dyDescent="0.25">
      <c r="A28" s="1"/>
      <c r="B28" s="1"/>
      <c r="C28" s="54" t="s">
        <v>6</v>
      </c>
      <c r="D28" s="263">
        <v>8.9656300000000009</v>
      </c>
      <c r="E28" s="263">
        <v>0.37323000000000001</v>
      </c>
      <c r="F28" s="148"/>
      <c r="G28" s="107"/>
      <c r="H28" s="263">
        <v>2.8451</v>
      </c>
      <c r="I28" s="263">
        <v>0.1681</v>
      </c>
      <c r="J28" s="148"/>
      <c r="L28" s="202"/>
      <c r="M28" s="203"/>
      <c r="N28"/>
      <c r="O28"/>
      <c r="P28"/>
      <c r="Q28"/>
      <c r="R28"/>
      <c r="S28"/>
      <c r="T28"/>
    </row>
    <row r="29" spans="1:20" s="5" customFormat="1" ht="15" x14ac:dyDescent="0.25">
      <c r="A29" s="1"/>
      <c r="B29" s="1"/>
      <c r="C29" s="54" t="s">
        <v>7</v>
      </c>
      <c r="D29" s="263">
        <v>1755.1001000000001</v>
      </c>
      <c r="E29" s="263">
        <v>1488.4312</v>
      </c>
      <c r="F29" s="148">
        <f t="shared" si="0"/>
        <v>-0.15193942499348048</v>
      </c>
      <c r="G29" s="105"/>
      <c r="H29" s="263">
        <v>762.74020000000007</v>
      </c>
      <c r="I29" s="263">
        <v>578.37450000000001</v>
      </c>
      <c r="J29" s="148">
        <f>IF(H29&lt;1,"",IFERROR(($I29-$H29)/$H29,""))</f>
        <v>-0.24171493779926645</v>
      </c>
      <c r="L29" s="202"/>
      <c r="M29" s="203"/>
      <c r="N29"/>
      <c r="O29"/>
      <c r="P29"/>
      <c r="Q29"/>
      <c r="R29"/>
      <c r="S29"/>
      <c r="T29"/>
    </row>
    <row r="30" spans="1:20" s="6" customFormat="1" ht="21.75" customHeight="1" x14ac:dyDescent="0.25">
      <c r="A30" s="3"/>
      <c r="B30" s="3"/>
      <c r="C30" s="1" t="s">
        <v>10</v>
      </c>
      <c r="D30" s="263">
        <v>13803.546950909011</v>
      </c>
      <c r="E30" s="263">
        <v>19812.40746485224</v>
      </c>
      <c r="F30" s="148">
        <f t="shared" si="0"/>
        <v>0.43531278846757032</v>
      </c>
      <c r="G30" s="105"/>
      <c r="H30" s="263">
        <v>6940.1350999999995</v>
      </c>
      <c r="I30" s="263">
        <v>6775.8117000000002</v>
      </c>
      <c r="J30" s="148">
        <f>IF(H30&lt;1,"",IFERROR(($I30-$H30)/$H30,""))</f>
        <v>-2.367726242101531E-2</v>
      </c>
      <c r="L30" s="202"/>
      <c r="M30" s="203"/>
      <c r="N30" s="155"/>
      <c r="O30" s="155"/>
      <c r="P30" s="155"/>
      <c r="Q30" s="155"/>
      <c r="R30" s="155"/>
      <c r="S30" s="155"/>
      <c r="T30" s="155"/>
    </row>
    <row r="31" spans="1:20" s="5" customFormat="1" ht="15" x14ac:dyDescent="0.25">
      <c r="A31" s="1"/>
      <c r="B31" s="1"/>
      <c r="C31" s="54" t="s">
        <v>31</v>
      </c>
      <c r="D31" s="263">
        <v>6617.2900600000003</v>
      </c>
      <c r="E31" s="263">
        <v>13996.811964852241</v>
      </c>
      <c r="F31" s="148">
        <f t="shared" si="0"/>
        <v>1.1151879149834698</v>
      </c>
      <c r="G31" s="105"/>
      <c r="H31" s="263">
        <v>2795.3193999999999</v>
      </c>
      <c r="I31" s="263">
        <v>4301.7286000000004</v>
      </c>
      <c r="J31" s="148">
        <f>IF(H31&lt;1,"",IFERROR(($I31-$H31)/$H31,""))</f>
        <v>0.53890414097222683</v>
      </c>
      <c r="L31" s="202"/>
      <c r="M31" s="203"/>
      <c r="N31"/>
      <c r="O31"/>
      <c r="P31"/>
      <c r="Q31"/>
      <c r="R31"/>
      <c r="S31"/>
      <c r="T31"/>
    </row>
    <row r="32" spans="1:20" s="5" customFormat="1" ht="15" x14ac:dyDescent="0.25">
      <c r="A32" s="1"/>
      <c r="B32" s="1"/>
      <c r="C32" s="54" t="s">
        <v>6</v>
      </c>
      <c r="D32" s="263">
        <v>758.41062000000011</v>
      </c>
      <c r="E32" s="263">
        <v>110.36013</v>
      </c>
      <c r="F32" s="148">
        <f t="shared" si="0"/>
        <v>-0.85448498862001698</v>
      </c>
      <c r="G32" s="105"/>
      <c r="H32" s="263">
        <v>1031.6452999999999</v>
      </c>
      <c r="I32" s="263">
        <v>83.895999999999987</v>
      </c>
      <c r="J32" s="148">
        <f>IF(H32&lt;1,"",IFERROR(($I32-$H32)/$H32,""))</f>
        <v>-0.91867747567889857</v>
      </c>
      <c r="L32" s="202"/>
      <c r="M32" s="203"/>
      <c r="N32"/>
      <c r="O32"/>
      <c r="P32"/>
      <c r="Q32"/>
      <c r="R32"/>
      <c r="S32"/>
      <c r="T32"/>
    </row>
    <row r="33" spans="1:20" s="5" customFormat="1" ht="15" x14ac:dyDescent="0.25">
      <c r="A33" s="1"/>
      <c r="B33" s="1"/>
      <c r="C33" s="54" t="s">
        <v>7</v>
      </c>
      <c r="D33" s="263">
        <v>6427.8462709090118</v>
      </c>
      <c r="E33" s="263">
        <v>5705.2353700000003</v>
      </c>
      <c r="F33" s="148">
        <f t="shared" si="0"/>
        <v>-0.11241882124334336</v>
      </c>
      <c r="G33" s="105"/>
      <c r="H33" s="263">
        <v>3113.1704</v>
      </c>
      <c r="I33" s="263">
        <v>2390.1871000000001</v>
      </c>
      <c r="J33" s="148">
        <f>IF(H33&lt;1,"",IFERROR(($I33-$H33)/$H33,""))</f>
        <v>-0.23223377043543775</v>
      </c>
      <c r="L33" s="202"/>
      <c r="M33" s="203"/>
      <c r="N33"/>
      <c r="O33"/>
      <c r="P33"/>
      <c r="Q33"/>
      <c r="R33"/>
      <c r="S33"/>
      <c r="T33"/>
    </row>
    <row r="34" spans="1:20" s="5" customFormat="1" ht="27" customHeight="1" x14ac:dyDescent="0.25">
      <c r="A34" s="1"/>
      <c r="B34" s="52" t="s">
        <v>13</v>
      </c>
      <c r="C34" s="55"/>
      <c r="D34" s="262">
        <v>3679.5257000000001</v>
      </c>
      <c r="E34" s="262">
        <v>4509.7529399999994</v>
      </c>
      <c r="F34" s="149">
        <f t="shared" si="0"/>
        <v>0.22563430933503176</v>
      </c>
      <c r="G34" s="125"/>
      <c r="H34" s="262">
        <v>1683.7998</v>
      </c>
      <c r="I34" s="262">
        <v>1497.9074000000001</v>
      </c>
      <c r="J34" s="149">
        <f>IF(H34&lt;1,"",IFERROR(($I34-$H34)/$H34,""))</f>
        <v>-0.11040053574065037</v>
      </c>
      <c r="L34" s="202"/>
      <c r="M34" s="203"/>
      <c r="N34"/>
      <c r="O34"/>
      <c r="P34"/>
      <c r="Q34"/>
      <c r="R34"/>
      <c r="S34"/>
      <c r="T34"/>
    </row>
    <row r="35" spans="1:20" s="6" customFormat="1" ht="24" customHeight="1" x14ac:dyDescent="0.25">
      <c r="A35" s="3"/>
      <c r="B35" s="52"/>
      <c r="C35" s="55" t="s">
        <v>12</v>
      </c>
      <c r="D35" s="263">
        <v>352.16417000000001</v>
      </c>
      <c r="E35" s="263">
        <v>378.78733999999997</v>
      </c>
      <c r="F35" s="148">
        <f t="shared" si="0"/>
        <v>7.5598747027558075E-2</v>
      </c>
      <c r="G35" s="105"/>
      <c r="H35" s="263">
        <v>162.68430000000001</v>
      </c>
      <c r="I35" s="263">
        <v>116.7958</v>
      </c>
      <c r="J35" s="148">
        <f>IF(H35&lt;1,"",IFERROR(($I35-$H35)/$H35,""))</f>
        <v>-0.28207085748286714</v>
      </c>
      <c r="L35" s="202"/>
      <c r="M35" s="203"/>
      <c r="N35" s="155"/>
      <c r="O35" s="155"/>
      <c r="P35" s="155"/>
      <c r="Q35" s="155"/>
      <c r="R35" s="155"/>
      <c r="S35" s="155"/>
      <c r="T35" s="155"/>
    </row>
    <row r="36" spans="1:20" s="5" customFormat="1" ht="15" x14ac:dyDescent="0.25">
      <c r="A36" s="1"/>
      <c r="B36" s="55"/>
      <c r="C36" s="53" t="s">
        <v>31</v>
      </c>
      <c r="D36" s="263">
        <v>4.0342000000000002</v>
      </c>
      <c r="E36" s="263">
        <v>2.17197</v>
      </c>
      <c r="F36" s="148">
        <f>IF(D36&lt;1,"",IFERROR((E36-D36)/D36,""))</f>
        <v>-0.46161072827326366</v>
      </c>
      <c r="G36" s="105"/>
      <c r="H36" s="263">
        <v>1.7043999999999999</v>
      </c>
      <c r="I36" s="263">
        <v>0.83899999999999997</v>
      </c>
      <c r="J36" s="148">
        <f>IF(H36&lt;1,"",IFERROR(($I36-$H36)/$H36,""))</f>
        <v>-0.50774466087772818</v>
      </c>
      <c r="L36" s="202"/>
      <c r="M36" s="203"/>
      <c r="N36"/>
      <c r="O36"/>
      <c r="P36"/>
      <c r="Q36"/>
      <c r="R36"/>
      <c r="S36"/>
      <c r="T36"/>
    </row>
    <row r="37" spans="1:20" s="5" customFormat="1" ht="15" x14ac:dyDescent="0.25">
      <c r="A37" s="1"/>
      <c r="B37" s="1"/>
      <c r="C37" s="54" t="s">
        <v>6</v>
      </c>
      <c r="D37" s="263">
        <v>5.0000000000000001E-3</v>
      </c>
      <c r="E37" s="263">
        <v>0</v>
      </c>
      <c r="F37" s="148" t="str">
        <f t="shared" si="0"/>
        <v/>
      </c>
      <c r="G37" s="105"/>
      <c r="H37" s="263">
        <v>0.01</v>
      </c>
      <c r="I37" s="263">
        <v>0</v>
      </c>
      <c r="J37" s="148" t="str">
        <f>IF(H37&lt;1,"",IFERROR(($I37-$H37)/$H37,""))</f>
        <v/>
      </c>
      <c r="L37" s="202"/>
      <c r="M37" s="203"/>
      <c r="N37"/>
      <c r="O37"/>
      <c r="P37"/>
      <c r="Q37"/>
      <c r="R37"/>
      <c r="S37"/>
      <c r="T37"/>
    </row>
    <row r="38" spans="1:20" s="5" customFormat="1" ht="15" x14ac:dyDescent="0.25">
      <c r="A38" s="1"/>
      <c r="B38" s="1"/>
      <c r="C38" s="54" t="s">
        <v>7</v>
      </c>
      <c r="D38" s="263">
        <v>348.12497000000002</v>
      </c>
      <c r="E38" s="263">
        <v>376.61536999999998</v>
      </c>
      <c r="F38" s="148">
        <f t="shared" si="0"/>
        <v>8.1839576172889769E-2</v>
      </c>
      <c r="G38" s="105"/>
      <c r="H38" s="263">
        <v>160.9699</v>
      </c>
      <c r="I38" s="263">
        <v>115.9568</v>
      </c>
      <c r="J38" s="148">
        <f>IF(H38&lt;1,"",IFERROR(($I38-$H38)/$H38,""))</f>
        <v>-0.27963675196418708</v>
      </c>
      <c r="L38" s="202"/>
      <c r="M38" s="203"/>
      <c r="N38"/>
      <c r="O38"/>
      <c r="P38"/>
      <c r="Q38"/>
      <c r="R38"/>
      <c r="S38"/>
      <c r="T38"/>
    </row>
    <row r="39" spans="1:20" s="6" customFormat="1" ht="22.5" customHeight="1" x14ac:dyDescent="0.25">
      <c r="A39" s="3"/>
      <c r="B39" s="3"/>
      <c r="C39" s="71" t="s">
        <v>9</v>
      </c>
      <c r="D39" s="263">
        <v>119.92814999999999</v>
      </c>
      <c r="E39" s="263">
        <v>186.06971000000001</v>
      </c>
      <c r="F39" s="148">
        <f t="shared" si="0"/>
        <v>0.55150988320923844</v>
      </c>
      <c r="G39" s="105"/>
      <c r="H39" s="263">
        <v>73.7637</v>
      </c>
      <c r="I39" s="263">
        <v>73.358899999999991</v>
      </c>
      <c r="J39" s="148">
        <f>IF(H39&lt;1,"",IFERROR(($I39-$H39)/$H39,""))</f>
        <v>-5.4877941318020752E-3</v>
      </c>
      <c r="L39" s="202"/>
      <c r="M39" s="203"/>
      <c r="N39" s="155"/>
      <c r="O39" s="155"/>
      <c r="P39" s="155"/>
      <c r="Q39" s="155"/>
      <c r="R39" s="155"/>
      <c r="S39" s="155"/>
      <c r="T39" s="155"/>
    </row>
    <row r="40" spans="1:20" s="5" customFormat="1" ht="15" x14ac:dyDescent="0.25">
      <c r="A40" s="1"/>
      <c r="B40" s="1"/>
      <c r="C40" s="261" t="s">
        <v>31</v>
      </c>
      <c r="D40" s="263">
        <v>1.22679</v>
      </c>
      <c r="E40" s="263">
        <v>3.5768300000000002</v>
      </c>
      <c r="F40" s="148">
        <f t="shared" ref="F40:F71" si="1">IF(D40&lt;1,"",IFERROR((E40-D40)/D40,""))</f>
        <v>1.9156008770857276</v>
      </c>
      <c r="G40" s="107"/>
      <c r="H40" s="263">
        <v>0.55510000000000004</v>
      </c>
      <c r="I40" s="263">
        <v>0.77549999999999997</v>
      </c>
      <c r="J40" s="148" t="str">
        <f t="shared" ref="J40:J72" si="2">IF(H40&lt;1,"",IFERROR(($I40-$H40)/$H40,""))</f>
        <v/>
      </c>
      <c r="L40" s="202"/>
      <c r="M40" s="203"/>
      <c r="N40"/>
      <c r="O40"/>
      <c r="P40"/>
      <c r="Q40"/>
      <c r="R40"/>
      <c r="S40"/>
      <c r="T40"/>
    </row>
    <row r="41" spans="1:20" s="5" customFormat="1" ht="15" x14ac:dyDescent="0.25">
      <c r="A41" s="1"/>
      <c r="B41" s="1"/>
      <c r="C41" s="54" t="s">
        <v>6</v>
      </c>
      <c r="D41" s="263">
        <v>0</v>
      </c>
      <c r="E41" s="263">
        <v>0</v>
      </c>
      <c r="F41" s="148" t="str">
        <f t="shared" si="1"/>
        <v/>
      </c>
      <c r="G41" s="107"/>
      <c r="H41" s="263">
        <v>0</v>
      </c>
      <c r="I41" s="263">
        <v>0</v>
      </c>
      <c r="J41" s="148" t="str">
        <f t="shared" si="2"/>
        <v/>
      </c>
      <c r="L41" s="202"/>
      <c r="M41" s="203"/>
      <c r="N41"/>
      <c r="O41"/>
      <c r="P41"/>
      <c r="Q41"/>
      <c r="R41"/>
      <c r="S41"/>
      <c r="T41"/>
    </row>
    <row r="42" spans="1:20" s="5" customFormat="1" ht="15" x14ac:dyDescent="0.25">
      <c r="A42" s="1"/>
      <c r="B42" s="1"/>
      <c r="C42" s="54" t="s">
        <v>7</v>
      </c>
      <c r="D42" s="263">
        <v>118.70135999999999</v>
      </c>
      <c r="E42" s="263">
        <v>182.49288000000001</v>
      </c>
      <c r="F42" s="148">
        <f t="shared" si="1"/>
        <v>0.53741187127089385</v>
      </c>
      <c r="G42" s="105"/>
      <c r="H42" s="263">
        <v>73.208600000000004</v>
      </c>
      <c r="I42" s="263">
        <v>72.583399999999997</v>
      </c>
      <c r="J42" s="148">
        <f t="shared" si="2"/>
        <v>-8.539980275541488E-3</v>
      </c>
      <c r="L42" s="202"/>
      <c r="M42" s="203"/>
      <c r="N42"/>
      <c r="O42"/>
      <c r="P42"/>
      <c r="Q42"/>
      <c r="R42"/>
      <c r="S42"/>
      <c r="T42"/>
    </row>
    <row r="43" spans="1:20" s="6" customFormat="1" ht="21" customHeight="1" x14ac:dyDescent="0.25">
      <c r="A43" s="3"/>
      <c r="B43" s="3"/>
      <c r="C43" s="1" t="s">
        <v>10</v>
      </c>
      <c r="D43" s="263">
        <v>3207.4333799999999</v>
      </c>
      <c r="E43" s="263">
        <v>3944.8958899999998</v>
      </c>
      <c r="F43" s="148">
        <f t="shared" si="1"/>
        <v>0.22992293919445331</v>
      </c>
      <c r="G43" s="105"/>
      <c r="H43" s="263">
        <v>1447.3517999999999</v>
      </c>
      <c r="I43" s="263">
        <v>1307.7527</v>
      </c>
      <c r="J43" s="148">
        <f t="shared" si="2"/>
        <v>-9.6451394885472844E-2</v>
      </c>
      <c r="L43" s="202"/>
      <c r="M43" s="203"/>
      <c r="N43" s="155"/>
      <c r="O43" s="155"/>
      <c r="P43" s="155"/>
      <c r="Q43" s="155"/>
      <c r="R43" s="155"/>
      <c r="S43" s="155"/>
      <c r="T43" s="155"/>
    </row>
    <row r="44" spans="1:20" s="5" customFormat="1" ht="15" x14ac:dyDescent="0.25">
      <c r="A44" s="1"/>
      <c r="B44" s="1"/>
      <c r="C44" s="54" t="s">
        <v>31</v>
      </c>
      <c r="D44" s="263">
        <v>424.99509</v>
      </c>
      <c r="E44" s="263">
        <v>245.84725</v>
      </c>
      <c r="F44" s="148">
        <f t="shared" si="1"/>
        <v>-0.42152919931380856</v>
      </c>
      <c r="G44" s="105"/>
      <c r="H44" s="263">
        <v>189.33709999999999</v>
      </c>
      <c r="I44" s="263">
        <v>134.23099999999999</v>
      </c>
      <c r="J44" s="148">
        <f t="shared" si="2"/>
        <v>-0.29104755486378531</v>
      </c>
      <c r="L44" s="202"/>
      <c r="M44" s="203"/>
      <c r="N44"/>
      <c r="O44"/>
      <c r="P44"/>
      <c r="Q44"/>
      <c r="R44"/>
      <c r="S44"/>
      <c r="T44"/>
    </row>
    <row r="45" spans="1:20" s="5" customFormat="1" ht="15" x14ac:dyDescent="0.25">
      <c r="A45" s="1"/>
      <c r="B45" s="1"/>
      <c r="C45" s="54" t="s">
        <v>6</v>
      </c>
      <c r="D45" s="263">
        <v>8.0799999999999997E-2</v>
      </c>
      <c r="E45" s="263">
        <v>0.17616999999999999</v>
      </c>
      <c r="F45" s="148" t="str">
        <f t="shared" si="1"/>
        <v/>
      </c>
      <c r="G45" s="105"/>
      <c r="H45" s="263">
        <v>0</v>
      </c>
      <c r="I45" s="263">
        <v>0.10199999999999999</v>
      </c>
      <c r="J45" s="148" t="str">
        <f t="shared" si="2"/>
        <v/>
      </c>
      <c r="L45" s="202"/>
      <c r="M45" s="203"/>
      <c r="N45"/>
      <c r="O45"/>
      <c r="P45"/>
      <c r="Q45"/>
      <c r="R45"/>
      <c r="S45"/>
      <c r="T45"/>
    </row>
    <row r="46" spans="1:20" s="5" customFormat="1" ht="15" x14ac:dyDescent="0.25">
      <c r="A46" s="1"/>
      <c r="B46" s="1"/>
      <c r="C46" s="54" t="s">
        <v>7</v>
      </c>
      <c r="D46" s="263">
        <v>2782.3574899999999</v>
      </c>
      <c r="E46" s="263">
        <v>3698.8724699999998</v>
      </c>
      <c r="F46" s="148">
        <f t="shared" si="1"/>
        <v>0.32940230839998924</v>
      </c>
      <c r="G46" s="105"/>
      <c r="H46" s="263">
        <v>1258.0146999999999</v>
      </c>
      <c r="I46" s="263">
        <v>1173.4196999999999</v>
      </c>
      <c r="J46" s="148">
        <f t="shared" si="2"/>
        <v>-6.7244842210508374E-2</v>
      </c>
      <c r="L46" s="202"/>
      <c r="M46" s="203"/>
      <c r="N46"/>
      <c r="O46"/>
      <c r="P46"/>
      <c r="Q46"/>
      <c r="R46"/>
      <c r="S46"/>
      <c r="T46"/>
    </row>
    <row r="47" spans="1:20" s="5" customFormat="1" ht="21.75" customHeight="1" x14ac:dyDescent="0.25">
      <c r="A47" s="1"/>
      <c r="B47" s="52" t="s">
        <v>14</v>
      </c>
      <c r="C47" s="55"/>
      <c r="D47" s="262">
        <v>27720.971239999999</v>
      </c>
      <c r="E47" s="262">
        <v>28635.294330763452</v>
      </c>
      <c r="F47" s="149">
        <f t="shared" si="1"/>
        <v>3.298308283817019E-2</v>
      </c>
      <c r="G47" s="125"/>
      <c r="H47" s="262">
        <v>14957.622899999998</v>
      </c>
      <c r="I47" s="262">
        <v>14382.072700000001</v>
      </c>
      <c r="J47" s="149">
        <f t="shared" si="2"/>
        <v>-3.8478721107482787E-2</v>
      </c>
      <c r="L47" s="202"/>
      <c r="M47" s="203"/>
      <c r="N47"/>
      <c r="O47"/>
      <c r="P47"/>
      <c r="Q47"/>
      <c r="R47"/>
      <c r="S47"/>
      <c r="T47"/>
    </row>
    <row r="48" spans="1:20" s="6" customFormat="1" ht="21" customHeight="1" x14ac:dyDescent="0.25">
      <c r="A48" s="3"/>
      <c r="B48" s="52"/>
      <c r="C48" s="55" t="s">
        <v>12</v>
      </c>
      <c r="D48" s="263">
        <v>4804.9690099999998</v>
      </c>
      <c r="E48" s="263">
        <v>2863.1670199999999</v>
      </c>
      <c r="F48" s="148">
        <f t="shared" si="1"/>
        <v>-0.40412372815698971</v>
      </c>
      <c r="G48" s="105"/>
      <c r="H48" s="263">
        <v>839.68259999999998</v>
      </c>
      <c r="I48" s="263">
        <v>723.89679999999976</v>
      </c>
      <c r="J48" s="148">
        <f t="shared" si="2"/>
        <v>-0.13789234170149556</v>
      </c>
      <c r="L48" s="202"/>
      <c r="M48" s="203"/>
      <c r="N48" s="155"/>
      <c r="O48" s="155"/>
      <c r="P48" s="155"/>
      <c r="Q48" s="155"/>
      <c r="R48" s="155"/>
      <c r="S48" s="155"/>
      <c r="T48" s="155"/>
    </row>
    <row r="49" spans="1:20" s="5" customFormat="1" ht="15" x14ac:dyDescent="0.25">
      <c r="A49" s="1"/>
      <c r="B49" s="55"/>
      <c r="C49" s="53" t="s">
        <v>31</v>
      </c>
      <c r="D49" s="263">
        <v>1712.6352099999999</v>
      </c>
      <c r="E49" s="263">
        <v>569.1694</v>
      </c>
      <c r="F49" s="148">
        <f t="shared" si="1"/>
        <v>-0.66766454603020797</v>
      </c>
      <c r="G49" s="107"/>
      <c r="H49" s="263">
        <v>60.952399999999997</v>
      </c>
      <c r="I49" s="263">
        <v>51.0642</v>
      </c>
      <c r="J49" s="148">
        <f t="shared" si="2"/>
        <v>-0.16222823055367791</v>
      </c>
      <c r="L49" s="202"/>
      <c r="M49" s="203"/>
      <c r="N49"/>
      <c r="O49"/>
      <c r="P49"/>
      <c r="Q49"/>
      <c r="R49"/>
      <c r="S49"/>
      <c r="T49"/>
    </row>
    <row r="50" spans="1:20" s="5" customFormat="1" ht="15" x14ac:dyDescent="0.25">
      <c r="A50" s="1"/>
      <c r="B50" s="1"/>
      <c r="C50" s="261" t="s">
        <v>6</v>
      </c>
      <c r="D50" s="263">
        <v>125.68702999999999</v>
      </c>
      <c r="E50" s="263">
        <v>145.74726999999999</v>
      </c>
      <c r="F50" s="148">
        <f t="shared" si="1"/>
        <v>0.15960469429502785</v>
      </c>
      <c r="G50" s="114"/>
      <c r="H50" s="263">
        <v>64.337500000000006</v>
      </c>
      <c r="I50" s="263">
        <v>84.087100000000007</v>
      </c>
      <c r="J50" s="148">
        <f t="shared" si="2"/>
        <v>0.30696871964251021</v>
      </c>
      <c r="L50" s="202"/>
      <c r="M50" s="203"/>
      <c r="N50"/>
      <c r="O50"/>
      <c r="P50"/>
      <c r="Q50"/>
      <c r="R50"/>
      <c r="S50"/>
      <c r="T50"/>
    </row>
    <row r="51" spans="1:20" s="5" customFormat="1" ht="15" x14ac:dyDescent="0.25">
      <c r="A51" s="1"/>
      <c r="B51" s="1"/>
      <c r="C51" s="54" t="s">
        <v>7</v>
      </c>
      <c r="D51" s="263">
        <v>2966.6467699999998</v>
      </c>
      <c r="E51" s="263">
        <v>2148.2503499999998</v>
      </c>
      <c r="F51" s="148">
        <f t="shared" si="1"/>
        <v>-0.27586581195846249</v>
      </c>
      <c r="G51" s="105"/>
      <c r="H51" s="263">
        <v>714.39269999999999</v>
      </c>
      <c r="I51" s="263">
        <v>588.74549999999977</v>
      </c>
      <c r="J51" s="148">
        <f t="shared" si="2"/>
        <v>-0.17587973673303245</v>
      </c>
      <c r="L51" s="202"/>
      <c r="M51" s="203"/>
      <c r="N51"/>
      <c r="O51"/>
      <c r="P51"/>
      <c r="Q51"/>
      <c r="R51"/>
      <c r="S51"/>
      <c r="T51"/>
    </row>
    <row r="52" spans="1:20" s="6" customFormat="1" ht="24" customHeight="1" x14ac:dyDescent="0.25">
      <c r="A52" s="3"/>
      <c r="B52" s="3"/>
      <c r="C52" s="71" t="s">
        <v>9</v>
      </c>
      <c r="D52" s="263">
        <v>1506.8658599999999</v>
      </c>
      <c r="E52" s="263">
        <v>1155.6535999999999</v>
      </c>
      <c r="F52" s="148">
        <f t="shared" si="1"/>
        <v>-0.23307466797343199</v>
      </c>
      <c r="G52" s="105"/>
      <c r="H52" s="263">
        <v>378.45479999999998</v>
      </c>
      <c r="I52" s="263">
        <v>292.69960000000003</v>
      </c>
      <c r="J52" s="148">
        <f t="shared" si="2"/>
        <v>-0.22659297754976274</v>
      </c>
      <c r="L52" s="202"/>
      <c r="M52" s="203"/>
      <c r="N52" s="155"/>
      <c r="O52" s="155"/>
      <c r="P52" s="155"/>
      <c r="Q52" s="155"/>
      <c r="R52" s="155"/>
      <c r="S52" s="155"/>
      <c r="T52" s="155"/>
    </row>
    <row r="53" spans="1:20" s="5" customFormat="1" ht="15" x14ac:dyDescent="0.25">
      <c r="A53" s="1"/>
      <c r="B53" s="1"/>
      <c r="C53" s="261" t="s">
        <v>31</v>
      </c>
      <c r="D53" s="263">
        <v>162.56314</v>
      </c>
      <c r="E53" s="263">
        <v>74.804789999999997</v>
      </c>
      <c r="F53" s="148">
        <f t="shared" si="1"/>
        <v>-0.53984162707487071</v>
      </c>
      <c r="G53" s="114"/>
      <c r="H53" s="263">
        <v>1.5488</v>
      </c>
      <c r="I53" s="263">
        <v>1.3532</v>
      </c>
      <c r="J53" s="148">
        <f t="shared" si="2"/>
        <v>-0.12629132231404958</v>
      </c>
      <c r="L53" s="202"/>
      <c r="M53" s="203"/>
      <c r="N53"/>
      <c r="O53"/>
      <c r="P53"/>
      <c r="Q53"/>
      <c r="R53"/>
      <c r="S53"/>
      <c r="T53"/>
    </row>
    <row r="54" spans="1:20" s="5" customFormat="1" ht="15" x14ac:dyDescent="0.25">
      <c r="A54" s="1"/>
      <c r="B54" s="1"/>
      <c r="C54" s="261" t="s">
        <v>6</v>
      </c>
      <c r="D54" s="263">
        <v>0</v>
      </c>
      <c r="E54" s="263">
        <v>0</v>
      </c>
      <c r="F54" s="148" t="str">
        <f t="shared" si="1"/>
        <v/>
      </c>
      <c r="G54" s="114"/>
      <c r="H54" s="263">
        <v>0</v>
      </c>
      <c r="I54" s="263">
        <v>0</v>
      </c>
      <c r="J54" s="148" t="str">
        <f t="shared" si="2"/>
        <v/>
      </c>
      <c r="L54" s="202"/>
      <c r="M54" s="203"/>
      <c r="N54"/>
      <c r="O54"/>
      <c r="P54"/>
      <c r="Q54"/>
      <c r="R54"/>
      <c r="S54"/>
      <c r="T54"/>
    </row>
    <row r="55" spans="1:20" s="5" customFormat="1" ht="15" x14ac:dyDescent="0.25">
      <c r="A55" s="1"/>
      <c r="B55" s="1"/>
      <c r="C55" s="54" t="s">
        <v>7</v>
      </c>
      <c r="D55" s="263">
        <v>1344.3027199999999</v>
      </c>
      <c r="E55" s="263">
        <v>1080.84881</v>
      </c>
      <c r="F55" s="148">
        <f t="shared" si="1"/>
        <v>-0.1959781127274666</v>
      </c>
      <c r="G55" s="105"/>
      <c r="H55" s="263">
        <v>376.90600000000001</v>
      </c>
      <c r="I55" s="263">
        <v>291.34640000000002</v>
      </c>
      <c r="J55" s="148">
        <f t="shared" si="2"/>
        <v>-0.22700514186561102</v>
      </c>
      <c r="L55" s="202"/>
      <c r="M55" s="203"/>
      <c r="N55"/>
      <c r="O55"/>
      <c r="P55"/>
      <c r="Q55"/>
      <c r="R55"/>
      <c r="S55"/>
      <c r="T55"/>
    </row>
    <row r="56" spans="1:20" s="6" customFormat="1" ht="22.5" customHeight="1" x14ac:dyDescent="0.25">
      <c r="A56" s="3"/>
      <c r="B56" s="3"/>
      <c r="C56" s="1" t="s">
        <v>10</v>
      </c>
      <c r="D56" s="263">
        <v>21409.13637</v>
      </c>
      <c r="E56" s="263">
        <v>24616.473710763454</v>
      </c>
      <c r="F56" s="148">
        <f t="shared" si="1"/>
        <v>0.14981161712145483</v>
      </c>
      <c r="G56" s="105"/>
      <c r="H56" s="263">
        <v>13739.485499999999</v>
      </c>
      <c r="I56" s="263">
        <v>13365.4763</v>
      </c>
      <c r="J56" s="148">
        <f t="shared" si="2"/>
        <v>-2.7221485113106937E-2</v>
      </c>
      <c r="L56" s="202"/>
      <c r="M56" s="203"/>
      <c r="N56" s="155"/>
      <c r="O56" s="155"/>
      <c r="P56" s="155"/>
      <c r="Q56" s="155"/>
      <c r="R56" s="155"/>
      <c r="S56" s="155"/>
      <c r="T56" s="155"/>
    </row>
    <row r="57" spans="1:20" s="5" customFormat="1" ht="15" x14ac:dyDescent="0.25">
      <c r="A57" s="1"/>
      <c r="B57" s="1"/>
      <c r="C57" s="261" t="s">
        <v>31</v>
      </c>
      <c r="D57" s="263">
        <v>11911.268249999999</v>
      </c>
      <c r="E57" s="263">
        <v>13871.248609411719</v>
      </c>
      <c r="F57" s="148">
        <f t="shared" si="1"/>
        <v>0.16454841904947615</v>
      </c>
      <c r="G57" s="105"/>
      <c r="H57" s="263">
        <v>7256.7344000000003</v>
      </c>
      <c r="I57" s="263">
        <v>7271.0981000000011</v>
      </c>
      <c r="J57" s="148">
        <f t="shared" si="2"/>
        <v>1.9793614053176299E-3</v>
      </c>
      <c r="L57" s="202"/>
      <c r="M57" s="203"/>
      <c r="N57"/>
      <c r="O57"/>
      <c r="P57"/>
      <c r="Q57"/>
      <c r="R57"/>
      <c r="S57"/>
      <c r="T57"/>
    </row>
    <row r="58" spans="1:20" s="5" customFormat="1" ht="15" x14ac:dyDescent="0.25">
      <c r="A58" s="1"/>
      <c r="B58" s="1"/>
      <c r="C58" s="54" t="s">
        <v>6</v>
      </c>
      <c r="D58" s="263">
        <v>1548.85553</v>
      </c>
      <c r="E58" s="263">
        <v>1661.68289</v>
      </c>
      <c r="F58" s="148">
        <f t="shared" si="1"/>
        <v>7.2845632026119309E-2</v>
      </c>
      <c r="G58" s="105"/>
      <c r="H58" s="263">
        <v>2574.6655999999998</v>
      </c>
      <c r="I58" s="263">
        <v>2669.5826999999999</v>
      </c>
      <c r="J58" s="148">
        <f t="shared" si="2"/>
        <v>3.6865797251495545E-2</v>
      </c>
      <c r="L58" s="202"/>
      <c r="M58" s="203"/>
      <c r="N58"/>
      <c r="O58"/>
      <c r="P58"/>
      <c r="Q58"/>
      <c r="R58"/>
      <c r="S58"/>
      <c r="T58"/>
    </row>
    <row r="59" spans="1:20" s="5" customFormat="1" ht="15" x14ac:dyDescent="0.25">
      <c r="A59" s="1"/>
      <c r="B59" s="1"/>
      <c r="C59" s="54" t="s">
        <v>7</v>
      </c>
      <c r="D59" s="263">
        <v>7949.0125900000012</v>
      </c>
      <c r="E59" s="263">
        <v>9083.5422113517343</v>
      </c>
      <c r="F59" s="148">
        <f t="shared" si="1"/>
        <v>0.14272585538221333</v>
      </c>
      <c r="G59" s="105"/>
      <c r="H59" s="263">
        <v>3908.0855000000001</v>
      </c>
      <c r="I59" s="263">
        <v>3424.7954999999988</v>
      </c>
      <c r="J59" s="148">
        <f t="shared" si="2"/>
        <v>-0.1236641317084801</v>
      </c>
      <c r="L59" s="202"/>
      <c r="M59" s="203"/>
      <c r="N59"/>
      <c r="O59"/>
      <c r="P59"/>
      <c r="Q59"/>
      <c r="R59"/>
      <c r="S59"/>
      <c r="T59"/>
    </row>
    <row r="60" spans="1:20" s="5" customFormat="1" ht="20.25" customHeight="1" x14ac:dyDescent="0.25">
      <c r="A60" s="1"/>
      <c r="B60" s="52" t="s">
        <v>15</v>
      </c>
      <c r="C60" s="55"/>
      <c r="D60" s="262">
        <v>1373.0457700000002</v>
      </c>
      <c r="E60" s="262">
        <v>1212.4143003596887</v>
      </c>
      <c r="F60" s="149">
        <f t="shared" si="1"/>
        <v>-0.11698915881027874</v>
      </c>
      <c r="G60" s="125"/>
      <c r="H60" s="262">
        <v>639.56650000000002</v>
      </c>
      <c r="I60" s="262">
        <v>611.87889999999993</v>
      </c>
      <c r="J60" s="149">
        <f t="shared" si="2"/>
        <v>-4.3291198022410632E-2</v>
      </c>
      <c r="L60" s="202"/>
      <c r="M60" s="203"/>
      <c r="N60"/>
      <c r="O60"/>
      <c r="P60"/>
      <c r="Q60"/>
      <c r="R60"/>
      <c r="S60"/>
      <c r="T60"/>
    </row>
    <row r="61" spans="1:20" s="6" customFormat="1" ht="24.75" customHeight="1" x14ac:dyDescent="0.25">
      <c r="A61" s="3"/>
      <c r="B61" s="52"/>
      <c r="C61" s="55" t="s">
        <v>12</v>
      </c>
      <c r="D61" s="263">
        <v>828.88388999999995</v>
      </c>
      <c r="E61" s="263">
        <v>635.20916</v>
      </c>
      <c r="F61" s="148">
        <f t="shared" si="1"/>
        <v>-0.2336572496299813</v>
      </c>
      <c r="G61" s="105"/>
      <c r="H61" s="263">
        <v>353.21550000000002</v>
      </c>
      <c r="I61" s="263">
        <v>284.10559999999998</v>
      </c>
      <c r="J61" s="148">
        <f t="shared" si="2"/>
        <v>-0.1956593071368613</v>
      </c>
      <c r="L61" s="202"/>
      <c r="M61" s="203"/>
      <c r="N61" s="155"/>
      <c r="O61" s="155"/>
      <c r="P61" s="155"/>
      <c r="Q61" s="155"/>
      <c r="R61" s="155"/>
      <c r="S61" s="155"/>
      <c r="T61" s="155"/>
    </row>
    <row r="62" spans="1:20" s="5" customFormat="1" ht="15" x14ac:dyDescent="0.25">
      <c r="A62" s="1"/>
      <c r="B62" s="55"/>
      <c r="C62" s="53" t="s">
        <v>31</v>
      </c>
      <c r="D62" s="263">
        <v>246.26866999999999</v>
      </c>
      <c r="E62" s="263">
        <v>120.57877000000001</v>
      </c>
      <c r="F62" s="148">
        <f t="shared" si="1"/>
        <v>-0.51037714216753594</v>
      </c>
      <c r="G62" s="107"/>
      <c r="H62" s="263">
        <v>36.269500000000008</v>
      </c>
      <c r="I62" s="263">
        <v>19.435600000000001</v>
      </c>
      <c r="J62" s="148">
        <f t="shared" si="2"/>
        <v>-0.4641337763134315</v>
      </c>
      <c r="L62" s="202"/>
      <c r="M62" s="203"/>
      <c r="N62"/>
      <c r="O62"/>
      <c r="P62"/>
      <c r="Q62"/>
      <c r="R62"/>
      <c r="S62"/>
      <c r="T62"/>
    </row>
    <row r="63" spans="1:20" s="5" customFormat="1" ht="15" x14ac:dyDescent="0.25">
      <c r="A63" s="1"/>
      <c r="B63" s="1"/>
      <c r="C63" s="54" t="s">
        <v>6</v>
      </c>
      <c r="D63" s="263">
        <v>0.29443000000000003</v>
      </c>
      <c r="E63" s="263">
        <v>8.0000000000000004E-4</v>
      </c>
      <c r="F63" s="148" t="str">
        <f t="shared" si="1"/>
        <v/>
      </c>
      <c r="G63" s="107"/>
      <c r="H63" s="263">
        <v>6.1700000000000012E-2</v>
      </c>
      <c r="I63" s="263">
        <v>4.0000000000000002E-4</v>
      </c>
      <c r="J63" s="148" t="str">
        <f t="shared" si="2"/>
        <v/>
      </c>
      <c r="L63" s="202"/>
      <c r="M63" s="203"/>
      <c r="N63"/>
      <c r="O63"/>
      <c r="P63"/>
      <c r="Q63"/>
      <c r="R63"/>
      <c r="S63"/>
      <c r="T63"/>
    </row>
    <row r="64" spans="1:20" s="5" customFormat="1" ht="15" x14ac:dyDescent="0.25">
      <c r="A64" s="1"/>
      <c r="B64" s="1"/>
      <c r="C64" s="54" t="s">
        <v>7</v>
      </c>
      <c r="D64" s="263">
        <v>582.32078999999999</v>
      </c>
      <c r="E64" s="263">
        <v>514.62959000000001</v>
      </c>
      <c r="F64" s="148">
        <f t="shared" si="1"/>
        <v>-0.11624383185769477</v>
      </c>
      <c r="G64" s="105"/>
      <c r="H64" s="263">
        <v>316.8843</v>
      </c>
      <c r="I64" s="263">
        <v>264.6696</v>
      </c>
      <c r="J64" s="148">
        <f t="shared" si="2"/>
        <v>-0.16477528233490896</v>
      </c>
      <c r="L64" s="202"/>
      <c r="M64" s="203"/>
      <c r="N64"/>
      <c r="O64"/>
      <c r="P64"/>
      <c r="Q64"/>
      <c r="R64"/>
      <c r="S64"/>
      <c r="T64"/>
    </row>
    <row r="65" spans="1:20" s="6" customFormat="1" ht="22.5" customHeight="1" x14ac:dyDescent="0.25">
      <c r="A65" s="3"/>
      <c r="B65" s="3"/>
      <c r="C65" s="71" t="s">
        <v>9</v>
      </c>
      <c r="D65" s="263">
        <v>335.84961000000004</v>
      </c>
      <c r="E65" s="263">
        <v>321.78767000000005</v>
      </c>
      <c r="F65" s="148">
        <f t="shared" si="1"/>
        <v>-4.1869752357312523E-2</v>
      </c>
      <c r="G65" s="105"/>
      <c r="H65" s="263">
        <v>180.8151</v>
      </c>
      <c r="I65" s="263">
        <v>202.45070000000001</v>
      </c>
      <c r="J65" s="148">
        <f t="shared" si="2"/>
        <v>0.11965593581509515</v>
      </c>
      <c r="L65" s="202"/>
      <c r="M65" s="203"/>
      <c r="N65" s="155"/>
      <c r="O65" s="155"/>
      <c r="P65" s="155"/>
      <c r="Q65" s="155"/>
      <c r="R65" s="155"/>
      <c r="S65" s="155"/>
      <c r="T65" s="155"/>
    </row>
    <row r="66" spans="1:20" s="5" customFormat="1" ht="15" x14ac:dyDescent="0.25">
      <c r="A66" s="1"/>
      <c r="B66" s="1"/>
      <c r="C66" s="261" t="s">
        <v>31</v>
      </c>
      <c r="D66" s="263">
        <v>16.091100000000001</v>
      </c>
      <c r="E66" s="263">
        <v>19.217749999999999</v>
      </c>
      <c r="F66" s="148">
        <f t="shared" si="1"/>
        <v>0.19430927655660568</v>
      </c>
      <c r="G66" s="107"/>
      <c r="H66" s="263">
        <v>8.3504000000000005</v>
      </c>
      <c r="I66" s="263">
        <v>3.9794999999999998</v>
      </c>
      <c r="J66" s="148">
        <f t="shared" si="2"/>
        <v>-0.52343600306572147</v>
      </c>
      <c r="L66" s="202"/>
      <c r="M66" s="203"/>
      <c r="N66"/>
      <c r="O66"/>
      <c r="P66"/>
      <c r="Q66"/>
      <c r="R66"/>
      <c r="S66"/>
      <c r="T66"/>
    </row>
    <row r="67" spans="1:20" s="5" customFormat="1" ht="15" x14ac:dyDescent="0.25">
      <c r="A67" s="1"/>
      <c r="B67" s="1"/>
      <c r="C67" s="54" t="s">
        <v>6</v>
      </c>
      <c r="D67" s="263">
        <v>5.1339999999999997E-2</v>
      </c>
      <c r="E67" s="263">
        <v>0</v>
      </c>
      <c r="F67" s="148" t="str">
        <f t="shared" si="1"/>
        <v/>
      </c>
      <c r="G67" s="107"/>
      <c r="H67" s="263">
        <v>1.7000000000000001E-2</v>
      </c>
      <c r="I67" s="263">
        <v>0</v>
      </c>
      <c r="J67" s="148" t="str">
        <f t="shared" si="2"/>
        <v/>
      </c>
      <c r="L67" s="202"/>
      <c r="M67" s="203"/>
      <c r="N67"/>
      <c r="O67"/>
      <c r="P67"/>
      <c r="Q67"/>
      <c r="R67"/>
      <c r="S67"/>
      <c r="T67"/>
    </row>
    <row r="68" spans="1:20" s="5" customFormat="1" ht="15" x14ac:dyDescent="0.25">
      <c r="A68" s="1"/>
      <c r="B68" s="1"/>
      <c r="C68" s="54" t="s">
        <v>7</v>
      </c>
      <c r="D68" s="263">
        <v>319.70717000000002</v>
      </c>
      <c r="E68" s="263">
        <v>302.56992000000002</v>
      </c>
      <c r="F68" s="148">
        <f t="shared" si="1"/>
        <v>-5.3602957981830665E-2</v>
      </c>
      <c r="G68" s="105"/>
      <c r="H68" s="263">
        <v>172.4477</v>
      </c>
      <c r="I68" s="263">
        <v>198.47120000000001</v>
      </c>
      <c r="J68" s="148">
        <f t="shared" si="2"/>
        <v>0.15090662270357919</v>
      </c>
      <c r="L68" s="202"/>
      <c r="M68" s="203"/>
      <c r="N68"/>
      <c r="O68"/>
      <c r="P68"/>
      <c r="Q68"/>
      <c r="R68"/>
      <c r="S68"/>
      <c r="T68"/>
    </row>
    <row r="69" spans="1:20" s="6" customFormat="1" ht="22.5" customHeight="1" x14ac:dyDescent="0.25">
      <c r="A69" s="3"/>
      <c r="B69" s="3"/>
      <c r="C69" s="1" t="s">
        <v>10</v>
      </c>
      <c r="D69" s="263">
        <v>208.31227000000001</v>
      </c>
      <c r="E69" s="263">
        <v>255.41747035968865</v>
      </c>
      <c r="F69" s="148">
        <f t="shared" si="1"/>
        <v>0.22612782415403873</v>
      </c>
      <c r="G69" s="105"/>
      <c r="H69" s="263">
        <v>105.5359</v>
      </c>
      <c r="I69" s="263">
        <v>125.32259999999999</v>
      </c>
      <c r="J69" s="148">
        <f t="shared" si="2"/>
        <v>0.18748785958143149</v>
      </c>
      <c r="L69" s="202"/>
      <c r="M69" s="203"/>
      <c r="N69" s="155"/>
      <c r="O69" s="155"/>
      <c r="P69" s="155"/>
      <c r="Q69" s="155"/>
      <c r="R69" s="155"/>
      <c r="S69" s="155"/>
      <c r="T69" s="155"/>
    </row>
    <row r="70" spans="1:20" ht="15" x14ac:dyDescent="0.25">
      <c r="C70" s="54" t="s">
        <v>31</v>
      </c>
      <c r="D70" s="263">
        <v>118.95107</v>
      </c>
      <c r="E70" s="263">
        <v>203.67134999999999</v>
      </c>
      <c r="F70" s="148">
        <f t="shared" si="1"/>
        <v>0.71222797743643662</v>
      </c>
      <c r="G70" s="105"/>
      <c r="H70" s="263">
        <v>37.962299999999999</v>
      </c>
      <c r="I70" s="263">
        <v>83.447599999999994</v>
      </c>
      <c r="J70" s="148">
        <f t="shared" si="2"/>
        <v>1.1981702899982349</v>
      </c>
      <c r="L70" s="202"/>
      <c r="M70" s="203"/>
      <c r="N70"/>
      <c r="O70"/>
      <c r="P70"/>
      <c r="Q70"/>
      <c r="R70"/>
      <c r="S70"/>
      <c r="T70"/>
    </row>
    <row r="71" spans="1:20" ht="15" x14ac:dyDescent="0.25">
      <c r="C71" s="54" t="s">
        <v>6</v>
      </c>
      <c r="D71" s="263">
        <v>0</v>
      </c>
      <c r="E71" s="263">
        <v>0</v>
      </c>
      <c r="F71" s="148" t="str">
        <f t="shared" si="1"/>
        <v/>
      </c>
      <c r="G71" s="107"/>
      <c r="H71" s="263">
        <v>0</v>
      </c>
      <c r="I71" s="263">
        <v>0</v>
      </c>
      <c r="J71" s="148" t="str">
        <f t="shared" si="2"/>
        <v/>
      </c>
      <c r="L71" s="202"/>
      <c r="M71" s="203"/>
      <c r="N71"/>
      <c r="O71"/>
      <c r="P71"/>
      <c r="Q71"/>
      <c r="R71"/>
      <c r="S71"/>
      <c r="T71"/>
    </row>
    <row r="72" spans="1:20" ht="15" x14ac:dyDescent="0.25">
      <c r="C72" s="54" t="s">
        <v>7</v>
      </c>
      <c r="D72" s="263">
        <v>89.361199999999997</v>
      </c>
      <c r="E72" s="263">
        <v>51.746120359688668</v>
      </c>
      <c r="F72" s="148">
        <f>IF(D72&lt;1,"",IFERROR((E72-D72)/D72,""))</f>
        <v>-0.42093301836044422</v>
      </c>
      <c r="G72" s="105"/>
      <c r="H72" s="263">
        <v>67.573599999999999</v>
      </c>
      <c r="I72" s="263">
        <v>41.875</v>
      </c>
      <c r="J72" s="148">
        <f t="shared" si="2"/>
        <v>-0.38030532634046432</v>
      </c>
      <c r="L72" s="202"/>
      <c r="M72" s="203"/>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3" t="s">
        <v>126</v>
      </c>
      <c r="D77" s="273"/>
      <c r="E77" s="273"/>
      <c r="F77" s="273"/>
      <c r="G77" s="273"/>
      <c r="H77" s="273"/>
      <c r="I77" s="273"/>
      <c r="J77" s="273"/>
      <c r="N77"/>
      <c r="O77"/>
      <c r="P77"/>
      <c r="Q77"/>
      <c r="R77"/>
      <c r="S77"/>
      <c r="T77"/>
    </row>
    <row r="78" spans="1:20" ht="21.75" customHeight="1" x14ac:dyDescent="0.25">
      <c r="B78" s="16"/>
      <c r="C78" s="273"/>
      <c r="D78" s="273"/>
      <c r="E78" s="273"/>
      <c r="F78" s="273"/>
      <c r="G78" s="273"/>
      <c r="H78" s="273"/>
      <c r="I78" s="273"/>
      <c r="J78" s="27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topLeftCell="A40" workbookViewId="0">
      <selection activeCell="B1" sqref="B1:C104857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71">
        <v>44713</v>
      </c>
      <c r="D4" s="271"/>
      <c r="E4" s="271"/>
      <c r="F4" s="271"/>
      <c r="G4" s="272"/>
      <c r="H4" s="271"/>
      <c r="I4" s="271"/>
      <c r="J4" s="271"/>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6"/>
      <c r="I7" s="156"/>
      <c r="J7" s="51"/>
      <c r="K7" s="5"/>
    </row>
    <row r="8" spans="1:14" ht="16.5" customHeight="1" x14ac:dyDescent="0.25">
      <c r="A8" s="1"/>
      <c r="B8" s="57" t="s">
        <v>11</v>
      </c>
      <c r="C8" s="50"/>
      <c r="D8" s="212">
        <v>51174.991980909013</v>
      </c>
      <c r="E8" s="212">
        <v>57156.785040116352</v>
      </c>
      <c r="F8" s="213">
        <f t="shared" ref="F8:F39" si="0">IF(D8&lt;1,"",IFERROR((E8-D8)/D8,""))</f>
        <v>0.11688898869664435</v>
      </c>
      <c r="G8" s="120"/>
      <c r="H8" s="212">
        <v>24665.952600000001</v>
      </c>
      <c r="I8" s="212">
        <v>23946.942199999998</v>
      </c>
      <c r="J8" s="149">
        <f>IF(H8&lt;1,"",IFERROR((I8-H8)/H8,""))</f>
        <v>-2.914991412089241E-2</v>
      </c>
      <c r="K8" s="24"/>
      <c r="M8" s="118"/>
      <c r="N8" s="118"/>
    </row>
    <row r="9" spans="1:14" ht="23.25" customHeight="1" x14ac:dyDescent="0.25">
      <c r="A9" s="1"/>
      <c r="B9" s="50"/>
      <c r="C9" s="55" t="s">
        <v>12</v>
      </c>
      <c r="D9" s="150">
        <v>12328.144249999999</v>
      </c>
      <c r="E9" s="151">
        <v>9305.6672300000009</v>
      </c>
      <c r="F9" s="148">
        <f t="shared" si="0"/>
        <v>-0.24516885580731249</v>
      </c>
      <c r="G9" s="119"/>
      <c r="H9" s="229">
        <v>3908.1226000000006</v>
      </c>
      <c r="I9" s="229">
        <v>2804.0271999999995</v>
      </c>
      <c r="J9" s="148">
        <f t="shared" ref="J9:J72" si="1">IF(H9&lt;1,"",IFERROR((I9-H9)/H9,""))</f>
        <v>-0.2825129897409055</v>
      </c>
      <c r="K9" s="24"/>
      <c r="M9" s="118"/>
      <c r="N9" s="118"/>
    </row>
    <row r="10" spans="1:14" x14ac:dyDescent="0.25">
      <c r="A10" s="1"/>
      <c r="B10" s="50"/>
      <c r="C10" s="53" t="s">
        <v>31</v>
      </c>
      <c r="D10" s="150">
        <v>3735.7550200000001</v>
      </c>
      <c r="E10" s="151">
        <v>2313.3543900000004</v>
      </c>
      <c r="F10" s="148">
        <f t="shared" si="0"/>
        <v>-0.3807531870759554</v>
      </c>
      <c r="G10" s="119"/>
      <c r="H10" s="229">
        <v>478.1549</v>
      </c>
      <c r="I10" s="229">
        <v>368.77030000000002</v>
      </c>
      <c r="J10" s="148">
        <f t="shared" si="1"/>
        <v>-0.22876394239607287</v>
      </c>
      <c r="K10" s="24"/>
      <c r="M10" s="117"/>
      <c r="N10" s="117"/>
    </row>
    <row r="11" spans="1:14" x14ac:dyDescent="0.25">
      <c r="A11" s="1"/>
      <c r="B11" s="50"/>
      <c r="C11" s="54" t="s">
        <v>6</v>
      </c>
      <c r="D11" s="150">
        <v>174.34581</v>
      </c>
      <c r="E11" s="151">
        <v>250.61919999999998</v>
      </c>
      <c r="F11" s="148">
        <f t="shared" si="0"/>
        <v>0.43748335563670832</v>
      </c>
      <c r="G11" s="119"/>
      <c r="H11" s="229">
        <v>77.228200000000015</v>
      </c>
      <c r="I11" s="229">
        <v>119.06960000000001</v>
      </c>
      <c r="J11" s="148">
        <f t="shared" si="1"/>
        <v>0.54178913920044736</v>
      </c>
      <c r="K11" s="24"/>
      <c r="M11" s="117"/>
      <c r="N11" s="117"/>
    </row>
    <row r="12" spans="1:14" x14ac:dyDescent="0.25">
      <c r="A12" s="1"/>
      <c r="B12" s="50"/>
      <c r="C12" s="54" t="s">
        <v>7</v>
      </c>
      <c r="D12" s="150">
        <v>8418.04342</v>
      </c>
      <c r="E12" s="151">
        <v>6741.6936399999995</v>
      </c>
      <c r="F12" s="148">
        <f t="shared" si="0"/>
        <v>-0.19913769701130865</v>
      </c>
      <c r="G12" s="119"/>
      <c r="H12" s="229">
        <v>3352.7395000000001</v>
      </c>
      <c r="I12" s="229">
        <v>2316.1872999999996</v>
      </c>
      <c r="J12" s="148">
        <f t="shared" si="1"/>
        <v>-0.30916574341668968</v>
      </c>
      <c r="K12" s="24"/>
      <c r="M12" s="104"/>
      <c r="N12" s="104"/>
    </row>
    <row r="13" spans="1:14" ht="27" customHeight="1" x14ac:dyDescent="0.25">
      <c r="A13" s="1"/>
      <c r="B13" s="50"/>
      <c r="C13" s="71" t="s">
        <v>9</v>
      </c>
      <c r="D13" s="150">
        <v>4195.4033899999995</v>
      </c>
      <c r="E13" s="151">
        <v>3429.7987500000004</v>
      </c>
      <c r="F13" s="148">
        <f t="shared" si="0"/>
        <v>-0.18248653796315858</v>
      </c>
      <c r="G13" s="119"/>
      <c r="H13" s="229">
        <v>1535.8332</v>
      </c>
      <c r="I13" s="229">
        <v>1237.0874000000001</v>
      </c>
      <c r="J13" s="148">
        <f t="shared" si="1"/>
        <v>-0.19451708688157016</v>
      </c>
      <c r="K13" s="24"/>
      <c r="M13" s="104"/>
      <c r="N13" s="104"/>
    </row>
    <row r="14" spans="1:14" x14ac:dyDescent="0.25">
      <c r="A14" s="1"/>
      <c r="B14" s="50"/>
      <c r="C14" s="54" t="s">
        <v>32</v>
      </c>
      <c r="D14" s="263">
        <v>673.43699000000004</v>
      </c>
      <c r="E14" s="264">
        <v>393.97459000000003</v>
      </c>
      <c r="F14" s="148">
        <f t="shared" si="0"/>
        <v>-0.41497928410496132</v>
      </c>
      <c r="G14" s="119"/>
      <c r="H14" s="229">
        <v>178.31460000000001</v>
      </c>
      <c r="I14" s="229">
        <v>109.6758</v>
      </c>
      <c r="J14" s="148">
        <f t="shared" si="1"/>
        <v>-0.38493090302196237</v>
      </c>
      <c r="K14" s="24"/>
      <c r="M14" s="104"/>
      <c r="N14" s="104"/>
    </row>
    <row r="15" spans="1:14" x14ac:dyDescent="0.25">
      <c r="A15" s="1"/>
      <c r="B15" s="50"/>
      <c r="C15" s="54" t="s">
        <v>6</v>
      </c>
      <c r="D15" s="150">
        <v>9.0169700000000006</v>
      </c>
      <c r="E15" s="151">
        <v>0.37323000000000001</v>
      </c>
      <c r="F15" s="148"/>
      <c r="G15" s="120"/>
      <c r="H15" s="229">
        <v>2.8620999999999999</v>
      </c>
      <c r="I15" s="229">
        <v>0.1681</v>
      </c>
      <c r="J15" s="148"/>
      <c r="K15" s="24"/>
      <c r="M15" s="117"/>
      <c r="N15" s="117"/>
    </row>
    <row r="16" spans="1:14" x14ac:dyDescent="0.25">
      <c r="A16" s="1"/>
      <c r="B16" s="50"/>
      <c r="C16" s="54" t="s">
        <v>7</v>
      </c>
      <c r="D16" s="150">
        <v>3512.9494300000001</v>
      </c>
      <c r="E16" s="151">
        <v>3035.45093</v>
      </c>
      <c r="F16" s="148">
        <f t="shared" si="0"/>
        <v>-0.1359252415996208</v>
      </c>
      <c r="G16" s="119"/>
      <c r="H16" s="229">
        <v>1354.6565000000001</v>
      </c>
      <c r="I16" s="229">
        <v>1127.2435</v>
      </c>
      <c r="J16" s="148">
        <f t="shared" si="1"/>
        <v>-0.16787502957391781</v>
      </c>
      <c r="K16" s="24"/>
      <c r="M16" s="104"/>
      <c r="N16" s="104"/>
    </row>
    <row r="17" spans="1:14" ht="24" customHeight="1" x14ac:dyDescent="0.25">
      <c r="A17" s="1"/>
      <c r="B17" s="50"/>
      <c r="C17" s="1" t="s">
        <v>10</v>
      </c>
      <c r="D17" s="150">
        <v>34651.444340909016</v>
      </c>
      <c r="E17" s="151">
        <v>44421.319060116359</v>
      </c>
      <c r="F17" s="148">
        <f t="shared" si="0"/>
        <v>0.28194711375055626</v>
      </c>
      <c r="G17" s="119"/>
      <c r="H17" s="229">
        <v>19221.996800000001</v>
      </c>
      <c r="I17" s="229">
        <v>19905.827600000001</v>
      </c>
      <c r="J17" s="148">
        <f t="shared" si="1"/>
        <v>3.5575429915793121E-2</v>
      </c>
      <c r="K17" s="24"/>
      <c r="M17" s="104"/>
      <c r="N17" s="104"/>
    </row>
    <row r="18" spans="1:14" x14ac:dyDescent="0.25">
      <c r="A18" s="1"/>
      <c r="B18" s="50"/>
      <c r="C18" s="54" t="s">
        <v>31</v>
      </c>
      <c r="D18" s="150">
        <v>16821.363739999997</v>
      </c>
      <c r="E18" s="151">
        <v>25408.430345128418</v>
      </c>
      <c r="F18" s="148">
        <f t="shared" si="0"/>
        <v>0.51048575715112754</v>
      </c>
      <c r="G18" s="119"/>
      <c r="H18" s="229">
        <v>8545.8680999999997</v>
      </c>
      <c r="I18" s="229">
        <v>10452.425099999999</v>
      </c>
      <c r="J18" s="148">
        <f t="shared" si="1"/>
        <v>0.22309693733747177</v>
      </c>
      <c r="K18" s="24"/>
      <c r="M18" s="104"/>
      <c r="N18" s="104"/>
    </row>
    <row r="19" spans="1:14" x14ac:dyDescent="0.25">
      <c r="A19" s="1"/>
      <c r="B19" s="50"/>
      <c r="C19" s="54" t="s">
        <v>6</v>
      </c>
      <c r="D19" s="150">
        <v>1564.81837</v>
      </c>
      <c r="E19" s="151">
        <v>1670.6530600000001</v>
      </c>
      <c r="F19" s="148">
        <f t="shared" si="0"/>
        <v>6.7633849416018896E-2</v>
      </c>
      <c r="G19" s="119"/>
      <c r="H19" s="229">
        <v>2581.09</v>
      </c>
      <c r="I19" s="229">
        <v>2676.1241</v>
      </c>
      <c r="J19" s="148">
        <f t="shared" si="1"/>
        <v>3.6819367011611315E-2</v>
      </c>
      <c r="K19" s="24"/>
      <c r="M19" s="117"/>
      <c r="N19" s="117"/>
    </row>
    <row r="20" spans="1:14" x14ac:dyDescent="0.25">
      <c r="A20" s="1"/>
      <c r="B20" s="50"/>
      <c r="C20" s="54" t="s">
        <v>7</v>
      </c>
      <c r="D20" s="150">
        <v>16265.262230909013</v>
      </c>
      <c r="E20" s="151">
        <v>17342.235654987941</v>
      </c>
      <c r="F20" s="148">
        <f t="shared" si="0"/>
        <v>6.6213099351841123E-2</v>
      </c>
      <c r="G20" s="119"/>
      <c r="H20" s="229">
        <v>8095.0386999999992</v>
      </c>
      <c r="I20" s="229">
        <v>6777.2783999999992</v>
      </c>
      <c r="J20" s="148">
        <f t="shared" si="1"/>
        <v>-0.16278616432062271</v>
      </c>
      <c r="K20" s="24"/>
      <c r="M20" s="104"/>
      <c r="N20" s="104"/>
    </row>
    <row r="21" spans="1:14" x14ac:dyDescent="0.25">
      <c r="A21" s="1"/>
      <c r="B21" s="52" t="s">
        <v>8</v>
      </c>
      <c r="C21" s="55"/>
      <c r="D21" s="152">
        <v>19841.894120909012</v>
      </c>
      <c r="E21" s="152">
        <v>24839.839594852241</v>
      </c>
      <c r="F21" s="149">
        <f t="shared" si="0"/>
        <v>0.25188852654326432</v>
      </c>
      <c r="G21" s="122"/>
      <c r="H21" s="230">
        <v>8098.9984000000004</v>
      </c>
      <c r="I21" s="230">
        <v>8219.0224999999991</v>
      </c>
      <c r="J21" s="149">
        <f t="shared" si="1"/>
        <v>1.4819622633830711E-2</v>
      </c>
      <c r="K21" s="24"/>
      <c r="M21" s="104"/>
      <c r="N21" s="104"/>
    </row>
    <row r="22" spans="1:14" ht="26.25" customHeight="1" x14ac:dyDescent="0.25">
      <c r="A22" s="1"/>
      <c r="B22" s="55"/>
      <c r="C22" s="55" t="s">
        <v>12</v>
      </c>
      <c r="D22" s="150">
        <v>6364.2631799999999</v>
      </c>
      <c r="E22" s="150">
        <v>5465.8337099999999</v>
      </c>
      <c r="F22" s="148">
        <f t="shared" si="0"/>
        <v>-0.1411678688623936</v>
      </c>
      <c r="G22" s="123"/>
      <c r="H22" s="150">
        <v>2555.8712</v>
      </c>
      <c r="I22" s="150">
        <v>1684.894</v>
      </c>
      <c r="J22" s="148">
        <f t="shared" si="1"/>
        <v>-0.34077507505073029</v>
      </c>
      <c r="K22" s="24"/>
      <c r="M22" s="263"/>
      <c r="N22" s="104"/>
    </row>
    <row r="23" spans="1:14" x14ac:dyDescent="0.25">
      <c r="A23" s="1"/>
      <c r="B23" s="55"/>
      <c r="C23" s="53" t="s">
        <v>31</v>
      </c>
      <c r="D23" s="263">
        <v>1772.8169399999999</v>
      </c>
      <c r="E23" s="263">
        <v>1621.43425</v>
      </c>
      <c r="F23" s="148">
        <f t="shared" si="0"/>
        <v>-8.5391044379347997E-2</v>
      </c>
      <c r="G23" s="119"/>
      <c r="H23" s="263">
        <v>379.22859999999997</v>
      </c>
      <c r="I23" s="263">
        <v>297.43150000000003</v>
      </c>
      <c r="J23" s="148">
        <f t="shared" si="1"/>
        <v>-0.21569338388507606</v>
      </c>
      <c r="K23" s="24"/>
      <c r="M23" s="263"/>
      <c r="N23" s="117"/>
    </row>
    <row r="24" spans="1:14" x14ac:dyDescent="0.25">
      <c r="A24" s="1"/>
      <c r="B24" s="1"/>
      <c r="C24" s="54" t="s">
        <v>6</v>
      </c>
      <c r="D24" s="263">
        <v>48.359350000000013</v>
      </c>
      <c r="E24" s="263">
        <v>104.87112999999999</v>
      </c>
      <c r="F24" s="148">
        <f t="shared" si="0"/>
        <v>1.1685802228524569</v>
      </c>
      <c r="G24" s="123"/>
      <c r="H24" s="263">
        <v>12.819000000000001</v>
      </c>
      <c r="I24" s="263">
        <v>34.982100000000003</v>
      </c>
      <c r="J24" s="148">
        <f t="shared" si="1"/>
        <v>1.7289258132459628</v>
      </c>
      <c r="K24" s="24"/>
      <c r="M24" s="117"/>
      <c r="N24" s="117"/>
    </row>
    <row r="25" spans="1:14" x14ac:dyDescent="0.25">
      <c r="A25" s="1"/>
      <c r="B25" s="1"/>
      <c r="C25" s="54" t="s">
        <v>7</v>
      </c>
      <c r="D25" s="263">
        <v>4543.0868899999996</v>
      </c>
      <c r="E25" s="263">
        <v>3739.5283300000001</v>
      </c>
      <c r="F25" s="148">
        <f t="shared" si="0"/>
        <v>-0.17687501460048005</v>
      </c>
      <c r="G25" s="123"/>
      <c r="H25" s="263">
        <v>2163.8236000000002</v>
      </c>
      <c r="I25" s="263">
        <v>1352.4803999999999</v>
      </c>
      <c r="J25" s="148">
        <f t="shared" si="1"/>
        <v>-0.37495810656654277</v>
      </c>
      <c r="K25" s="24"/>
      <c r="M25" s="104"/>
      <c r="N25" s="104"/>
    </row>
    <row r="26" spans="1:14" ht="25.5" customHeight="1" x14ac:dyDescent="0.25">
      <c r="A26" s="1"/>
      <c r="B26" s="1"/>
      <c r="C26" s="71" t="s">
        <v>9</v>
      </c>
      <c r="D26" s="150">
        <v>2257.6216899999999</v>
      </c>
      <c r="E26" s="150">
        <v>1785.17965</v>
      </c>
      <c r="F26" s="148">
        <f t="shared" si="0"/>
        <v>-0.20926537076280477</v>
      </c>
      <c r="G26" s="123"/>
      <c r="H26" s="150">
        <v>933.44560000000001</v>
      </c>
      <c r="I26" s="150">
        <v>682.11019999999996</v>
      </c>
      <c r="J26" s="148">
        <f t="shared" si="1"/>
        <v>-0.2692555409763569</v>
      </c>
      <c r="K26" s="24"/>
      <c r="M26" s="104"/>
      <c r="N26" s="104"/>
    </row>
    <row r="27" spans="1:14" x14ac:dyDescent="0.25">
      <c r="A27" s="1"/>
      <c r="B27" s="1"/>
      <c r="C27" s="265" t="s">
        <v>31</v>
      </c>
      <c r="D27" s="263">
        <v>493.55596000000003</v>
      </c>
      <c r="E27" s="263">
        <v>296.37522000000001</v>
      </c>
      <c r="F27" s="148">
        <f t="shared" si="0"/>
        <v>-0.39951040202209293</v>
      </c>
      <c r="G27" s="123"/>
      <c r="H27" s="263">
        <v>167.8603</v>
      </c>
      <c r="I27" s="263">
        <v>103.5676</v>
      </c>
      <c r="J27" s="148">
        <f t="shared" si="1"/>
        <v>-0.38301313651887908</v>
      </c>
      <c r="K27" s="24"/>
      <c r="M27" s="117"/>
      <c r="N27" s="117"/>
    </row>
    <row r="28" spans="1:14" x14ac:dyDescent="0.25">
      <c r="A28" s="1"/>
      <c r="B28" s="1"/>
      <c r="C28" s="54" t="s">
        <v>6</v>
      </c>
      <c r="D28" s="263">
        <v>8.9656300000000009</v>
      </c>
      <c r="E28" s="263">
        <v>0.37323000000000001</v>
      </c>
      <c r="F28" s="148"/>
      <c r="G28" s="124"/>
      <c r="H28" s="263">
        <v>2.8451</v>
      </c>
      <c r="I28" s="263">
        <v>0.1681</v>
      </c>
      <c r="J28" s="148"/>
      <c r="K28" s="24"/>
      <c r="M28" s="104"/>
      <c r="N28" s="104"/>
    </row>
    <row r="29" spans="1:14" x14ac:dyDescent="0.25">
      <c r="A29" s="1"/>
      <c r="B29" s="1"/>
      <c r="C29" s="54" t="s">
        <v>7</v>
      </c>
      <c r="D29" s="263">
        <v>1755.1001000000001</v>
      </c>
      <c r="E29" s="263">
        <v>1488.4312</v>
      </c>
      <c r="F29" s="148">
        <f t="shared" si="0"/>
        <v>-0.15193942499348048</v>
      </c>
      <c r="G29" s="123"/>
      <c r="H29" s="263">
        <v>762.74020000000007</v>
      </c>
      <c r="I29" s="263">
        <v>578.37450000000001</v>
      </c>
      <c r="J29" s="148">
        <f t="shared" si="1"/>
        <v>-0.24171493779926645</v>
      </c>
      <c r="K29" s="24"/>
      <c r="M29" s="104"/>
      <c r="N29" s="104"/>
    </row>
    <row r="30" spans="1:14" ht="25.5" customHeight="1" x14ac:dyDescent="0.25">
      <c r="A30" s="1"/>
      <c r="B30" s="1"/>
      <c r="C30" s="1" t="s">
        <v>10</v>
      </c>
      <c r="D30" s="150">
        <v>11220.009250909014</v>
      </c>
      <c r="E30" s="150">
        <v>17588.82623485224</v>
      </c>
      <c r="F30" s="148">
        <f t="shared" si="0"/>
        <v>0.56763027921988951</v>
      </c>
      <c r="G30" s="123"/>
      <c r="H30" s="150">
        <v>4609.6815999999999</v>
      </c>
      <c r="I30" s="150">
        <v>5852.0182999999997</v>
      </c>
      <c r="J30" s="148">
        <f t="shared" si="1"/>
        <v>0.269505967613902</v>
      </c>
      <c r="K30" s="24"/>
      <c r="M30" s="117"/>
      <c r="N30" s="117"/>
    </row>
    <row r="31" spans="1:14" x14ac:dyDescent="0.25">
      <c r="A31" s="1"/>
      <c r="B31" s="1"/>
      <c r="C31" s="54" t="s">
        <v>31</v>
      </c>
      <c r="D31" s="263">
        <v>4992.22829</v>
      </c>
      <c r="E31" s="263">
        <v>12361.347724852239</v>
      </c>
      <c r="F31" s="148">
        <f t="shared" si="0"/>
        <v>1.4761182796094126</v>
      </c>
      <c r="G31" s="123"/>
      <c r="H31" s="263">
        <v>1582.2402</v>
      </c>
      <c r="I31" s="263">
        <v>3565.1716999999999</v>
      </c>
      <c r="J31" s="148">
        <f t="shared" si="1"/>
        <v>1.2532430284605334</v>
      </c>
      <c r="K31" s="24"/>
      <c r="M31" s="104"/>
      <c r="N31" s="104"/>
    </row>
    <row r="32" spans="1:14" x14ac:dyDescent="0.25">
      <c r="A32" s="1"/>
      <c r="B32" s="1"/>
      <c r="C32" s="54" t="s">
        <v>6</v>
      </c>
      <c r="D32" s="263">
        <v>17.997499999999999</v>
      </c>
      <c r="E32" s="263">
        <v>8.8007799999999996</v>
      </c>
      <c r="F32" s="148">
        <f t="shared" si="0"/>
        <v>-0.51099986109181827</v>
      </c>
      <c r="G32" s="123"/>
      <c r="H32" s="263">
        <v>8.9515000000000011</v>
      </c>
      <c r="I32" s="263">
        <v>6.5715000000000003</v>
      </c>
      <c r="J32" s="148">
        <f t="shared" si="1"/>
        <v>-0.26587722728034413</v>
      </c>
      <c r="K32" s="24"/>
      <c r="M32" s="104"/>
      <c r="N32" s="104"/>
    </row>
    <row r="33" spans="1:14" x14ac:dyDescent="0.25">
      <c r="A33" s="1"/>
      <c r="B33" s="1"/>
      <c r="C33" s="54" t="s">
        <v>7</v>
      </c>
      <c r="D33" s="263">
        <v>6209.7834609090123</v>
      </c>
      <c r="E33" s="263">
        <v>5218.6777300000003</v>
      </c>
      <c r="F33" s="148">
        <f t="shared" si="0"/>
        <v>-0.1596039116578036</v>
      </c>
      <c r="G33" s="123"/>
      <c r="H33" s="263">
        <v>3018.4899</v>
      </c>
      <c r="I33" s="263">
        <v>2280.2750999999998</v>
      </c>
      <c r="J33" s="148">
        <f t="shared" si="1"/>
        <v>-0.24456427699161762</v>
      </c>
      <c r="K33" s="24"/>
      <c r="M33" s="104"/>
      <c r="N33" s="104"/>
    </row>
    <row r="34" spans="1:14" x14ac:dyDescent="0.25">
      <c r="A34" s="1"/>
      <c r="B34" s="52" t="s">
        <v>13</v>
      </c>
      <c r="C34" s="55"/>
      <c r="D34" s="152">
        <v>3162.6488399999998</v>
      </c>
      <c r="E34" s="152">
        <v>3999.6035099999999</v>
      </c>
      <c r="F34" s="149">
        <f t="shared" si="0"/>
        <v>0.26463724312813691</v>
      </c>
      <c r="G34" s="122"/>
      <c r="H34" s="230">
        <v>1597.7366999999999</v>
      </c>
      <c r="I34" s="230">
        <v>1429.2577000000001</v>
      </c>
      <c r="J34" s="149">
        <f t="shared" si="1"/>
        <v>-0.10544853854831013</v>
      </c>
      <c r="K34" s="24"/>
      <c r="M34" s="117"/>
      <c r="N34" s="117"/>
    </row>
    <row r="35" spans="1:14" ht="27" customHeight="1" x14ac:dyDescent="0.25">
      <c r="A35" s="1"/>
      <c r="B35" s="55"/>
      <c r="C35" s="55" t="s">
        <v>12</v>
      </c>
      <c r="D35" s="150">
        <v>330.02816999999999</v>
      </c>
      <c r="E35" s="150">
        <v>341.45733999999999</v>
      </c>
      <c r="F35" s="148">
        <f t="shared" si="0"/>
        <v>3.4630892265954144E-2</v>
      </c>
      <c r="G35" s="123"/>
      <c r="H35" s="150">
        <v>159.35330000000002</v>
      </c>
      <c r="I35" s="150">
        <v>111.13079999999999</v>
      </c>
      <c r="J35" s="148">
        <f t="shared" si="1"/>
        <v>-0.30261375195869816</v>
      </c>
      <c r="K35" s="24"/>
      <c r="M35" s="117"/>
      <c r="N35" s="117"/>
    </row>
    <row r="36" spans="1:14" x14ac:dyDescent="0.25">
      <c r="A36" s="1"/>
      <c r="B36" s="55"/>
      <c r="C36" s="53" t="s">
        <v>31</v>
      </c>
      <c r="D36" s="263">
        <v>4.0342000000000002</v>
      </c>
      <c r="E36" s="263">
        <v>2.17197</v>
      </c>
      <c r="F36" s="148">
        <f t="shared" si="0"/>
        <v>-0.46161072827326366</v>
      </c>
      <c r="G36" s="123"/>
      <c r="H36" s="263">
        <v>1.7043999999999999</v>
      </c>
      <c r="I36" s="263">
        <v>0.83899999999999997</v>
      </c>
      <c r="J36" s="148">
        <f t="shared" si="1"/>
        <v>-0.50774466087772818</v>
      </c>
      <c r="K36" s="24"/>
      <c r="M36" s="104"/>
      <c r="N36" s="104"/>
    </row>
    <row r="37" spans="1:14" x14ac:dyDescent="0.25">
      <c r="A37" s="1"/>
      <c r="B37" s="1"/>
      <c r="C37" s="54" t="s">
        <v>6</v>
      </c>
      <c r="D37" s="263">
        <v>5.0000000000000001E-3</v>
      </c>
      <c r="E37" s="263">
        <v>0</v>
      </c>
      <c r="F37" s="148" t="str">
        <f t="shared" si="0"/>
        <v/>
      </c>
      <c r="G37" s="123"/>
      <c r="H37" s="263">
        <v>0.01</v>
      </c>
      <c r="I37" s="263">
        <v>0</v>
      </c>
      <c r="J37" s="148" t="str">
        <f t="shared" si="1"/>
        <v/>
      </c>
      <c r="K37" s="24"/>
      <c r="M37" s="104"/>
      <c r="N37" s="104"/>
    </row>
    <row r="38" spans="1:14" x14ac:dyDescent="0.25">
      <c r="A38" s="1"/>
      <c r="B38" s="1"/>
      <c r="C38" s="54" t="s">
        <v>7</v>
      </c>
      <c r="D38" s="263">
        <v>325.98896999999999</v>
      </c>
      <c r="E38" s="263">
        <v>339.28537</v>
      </c>
      <c r="F38" s="148">
        <f t="shared" si="0"/>
        <v>4.0787883099234937E-2</v>
      </c>
      <c r="G38" s="123"/>
      <c r="H38" s="263">
        <v>157.63890000000001</v>
      </c>
      <c r="I38" s="263">
        <v>110.29179999999999</v>
      </c>
      <c r="J38" s="148">
        <f t="shared" si="1"/>
        <v>-0.30035162640693386</v>
      </c>
      <c r="K38" s="24"/>
      <c r="M38" s="104"/>
      <c r="N38" s="104"/>
    </row>
    <row r="39" spans="1:14" ht="26.25" customHeight="1" x14ac:dyDescent="0.25">
      <c r="A39" s="1"/>
      <c r="B39" s="1"/>
      <c r="C39" s="71" t="s">
        <v>9</v>
      </c>
      <c r="D39" s="150">
        <v>95.06622999999999</v>
      </c>
      <c r="E39" s="150">
        <v>167.17783</v>
      </c>
      <c r="F39" s="148">
        <f t="shared" si="0"/>
        <v>0.75854065108083091</v>
      </c>
      <c r="G39" s="123"/>
      <c r="H39" s="150">
        <v>43.117700000000006</v>
      </c>
      <c r="I39" s="150">
        <v>59.826899999999988</v>
      </c>
      <c r="J39" s="148">
        <f t="shared" si="1"/>
        <v>0.38752530863195345</v>
      </c>
      <c r="K39" s="24"/>
      <c r="M39" s="117"/>
      <c r="N39" s="117"/>
    </row>
    <row r="40" spans="1:14" x14ac:dyDescent="0.25">
      <c r="A40" s="1"/>
      <c r="B40" s="1"/>
      <c r="C40" s="265" t="s">
        <v>31</v>
      </c>
      <c r="D40" s="263">
        <v>1.22679</v>
      </c>
      <c r="E40" s="263">
        <v>3.5768300000000002</v>
      </c>
      <c r="F40" s="148">
        <f t="shared" ref="F40:F71" si="2">IF(D40&lt;1,"",IFERROR((E40-D40)/D40,""))</f>
        <v>1.9156008770857276</v>
      </c>
      <c r="G40" s="124"/>
      <c r="H40" s="263">
        <v>0.55510000000000004</v>
      </c>
      <c r="I40" s="263">
        <v>0.77549999999999997</v>
      </c>
      <c r="J40" s="148" t="str">
        <f t="shared" si="1"/>
        <v/>
      </c>
      <c r="K40" s="24"/>
      <c r="M40" s="104"/>
      <c r="N40" s="104"/>
    </row>
    <row r="41" spans="1:14" x14ac:dyDescent="0.25">
      <c r="A41" s="1"/>
      <c r="B41" s="1"/>
      <c r="C41" s="54" t="s">
        <v>6</v>
      </c>
      <c r="D41" s="263">
        <v>0</v>
      </c>
      <c r="E41" s="263">
        <v>0</v>
      </c>
      <c r="F41" s="148" t="str">
        <f t="shared" si="2"/>
        <v/>
      </c>
      <c r="G41" s="124"/>
      <c r="H41" s="263">
        <v>0</v>
      </c>
      <c r="I41" s="263">
        <v>0</v>
      </c>
      <c r="J41" s="148" t="str">
        <f t="shared" si="1"/>
        <v/>
      </c>
      <c r="K41" s="24"/>
      <c r="M41" s="104"/>
      <c r="N41" s="104"/>
    </row>
    <row r="42" spans="1:14" x14ac:dyDescent="0.25">
      <c r="A42" s="1"/>
      <c r="B42" s="1"/>
      <c r="C42" s="54" t="s">
        <v>7</v>
      </c>
      <c r="D42" s="263">
        <v>93.839439999999996</v>
      </c>
      <c r="E42" s="263">
        <v>163.601</v>
      </c>
      <c r="F42" s="148">
        <f t="shared" si="2"/>
        <v>0.74341406981968361</v>
      </c>
      <c r="G42" s="123"/>
      <c r="H42" s="263">
        <v>42.562600000000003</v>
      </c>
      <c r="I42" s="263">
        <v>59.051399999999987</v>
      </c>
      <c r="J42" s="148">
        <f t="shared" si="1"/>
        <v>0.38740114560670597</v>
      </c>
      <c r="K42" s="24"/>
      <c r="M42" s="117"/>
      <c r="N42" s="117"/>
    </row>
    <row r="43" spans="1:14" ht="26.25" customHeight="1" x14ac:dyDescent="0.25">
      <c r="A43" s="1"/>
      <c r="B43" s="1"/>
      <c r="C43" s="1" t="s">
        <v>10</v>
      </c>
      <c r="D43" s="150">
        <v>2737.5544399999999</v>
      </c>
      <c r="E43" s="150">
        <v>3490.9683399999999</v>
      </c>
      <c r="F43" s="148">
        <f t="shared" si="2"/>
        <v>0.27521421637920013</v>
      </c>
      <c r="G43" s="123"/>
      <c r="H43" s="150">
        <v>1395.2656999999999</v>
      </c>
      <c r="I43" s="150">
        <v>1258.3000000000002</v>
      </c>
      <c r="J43" s="148">
        <f t="shared" si="1"/>
        <v>-9.8164600477170585E-2</v>
      </c>
      <c r="K43" s="24"/>
      <c r="M43" s="104"/>
      <c r="N43" s="104"/>
    </row>
    <row r="44" spans="1:14" x14ac:dyDescent="0.25">
      <c r="A44" s="1"/>
      <c r="B44" s="1"/>
      <c r="C44" s="54" t="s">
        <v>31</v>
      </c>
      <c r="D44" s="263">
        <v>410.22008</v>
      </c>
      <c r="E44" s="263">
        <v>235.04570000000001</v>
      </c>
      <c r="F44" s="148">
        <f t="shared" si="2"/>
        <v>-0.42702536648132872</v>
      </c>
      <c r="G44" s="123"/>
      <c r="H44" s="263">
        <v>182.4194</v>
      </c>
      <c r="I44" s="263">
        <v>129.92939999999999</v>
      </c>
      <c r="J44" s="148">
        <f t="shared" si="1"/>
        <v>-0.2877435185073518</v>
      </c>
      <c r="K44" s="24"/>
      <c r="M44" s="104"/>
      <c r="N44" s="104"/>
    </row>
    <row r="45" spans="1:14" x14ac:dyDescent="0.25">
      <c r="A45" s="1"/>
      <c r="B45" s="1"/>
      <c r="C45" s="54" t="s">
        <v>6</v>
      </c>
      <c r="D45" s="263">
        <v>8.0799999999999997E-2</v>
      </c>
      <c r="E45" s="263">
        <v>0.17616999999999999</v>
      </c>
      <c r="F45" s="148" t="str">
        <f t="shared" si="2"/>
        <v/>
      </c>
      <c r="G45" s="123"/>
      <c r="H45" s="263">
        <v>0</v>
      </c>
      <c r="I45" s="263">
        <v>0.10199999999999999</v>
      </c>
      <c r="J45" s="148" t="str">
        <f t="shared" si="1"/>
        <v/>
      </c>
      <c r="K45" s="24"/>
      <c r="M45" s="104"/>
      <c r="N45" s="104"/>
    </row>
    <row r="46" spans="1:14" x14ac:dyDescent="0.25">
      <c r="A46" s="1"/>
      <c r="B46" s="1"/>
      <c r="C46" s="54" t="s">
        <v>7</v>
      </c>
      <c r="D46" s="263">
        <v>2327.2535600000001</v>
      </c>
      <c r="E46" s="263">
        <v>3255.74647</v>
      </c>
      <c r="F46" s="148">
        <f t="shared" si="2"/>
        <v>0.39896508311711421</v>
      </c>
      <c r="G46" s="123"/>
      <c r="H46" s="263">
        <v>1212.8462999999999</v>
      </c>
      <c r="I46" s="263">
        <v>1128.2686000000001</v>
      </c>
      <c r="J46" s="148">
        <f t="shared" si="1"/>
        <v>-6.973488726477528E-2</v>
      </c>
      <c r="K46" s="24"/>
      <c r="M46" s="117"/>
      <c r="N46" s="117"/>
    </row>
    <row r="47" spans="1:14" x14ac:dyDescent="0.25">
      <c r="A47" s="1"/>
      <c r="B47" s="52" t="s">
        <v>14</v>
      </c>
      <c r="C47" s="55"/>
      <c r="D47" s="230">
        <v>26848.760399999999</v>
      </c>
      <c r="E47" s="230">
        <v>27235.913164904428</v>
      </c>
      <c r="F47" s="149">
        <f t="shared" si="2"/>
        <v>1.4419763115187591E-2</v>
      </c>
      <c r="G47" s="122"/>
      <c r="H47" s="230">
        <v>14352.3415</v>
      </c>
      <c r="I47" s="230">
        <v>13758.858199999999</v>
      </c>
      <c r="J47" s="149">
        <f t="shared" si="1"/>
        <v>-4.1350973985673466E-2</v>
      </c>
      <c r="K47" s="24"/>
      <c r="M47" s="117"/>
      <c r="N47" s="117"/>
    </row>
    <row r="48" spans="1:14" ht="23.25" customHeight="1" x14ac:dyDescent="0.25">
      <c r="A48" s="1"/>
      <c r="B48" s="55"/>
      <c r="C48" s="55" t="s">
        <v>12</v>
      </c>
      <c r="D48" s="150">
        <v>4804.9690099999998</v>
      </c>
      <c r="E48" s="150">
        <v>2863.1670199999999</v>
      </c>
      <c r="F48" s="148">
        <f t="shared" si="2"/>
        <v>-0.40412372815698971</v>
      </c>
      <c r="G48" s="123"/>
      <c r="H48" s="150">
        <v>839.68259999999998</v>
      </c>
      <c r="I48" s="150">
        <v>723.89679999999976</v>
      </c>
      <c r="J48" s="148">
        <f t="shared" si="1"/>
        <v>-0.13789234170149556</v>
      </c>
      <c r="K48" s="24"/>
      <c r="M48" s="104"/>
      <c r="N48" s="104"/>
    </row>
    <row r="49" spans="1:14" x14ac:dyDescent="0.25">
      <c r="A49" s="1"/>
      <c r="B49" s="55"/>
      <c r="C49" s="53" t="s">
        <v>31</v>
      </c>
      <c r="D49" s="263">
        <v>1712.6352099999999</v>
      </c>
      <c r="E49" s="263">
        <v>569.1694</v>
      </c>
      <c r="F49" s="148">
        <f t="shared" si="2"/>
        <v>-0.66766454603020797</v>
      </c>
      <c r="G49" s="124"/>
      <c r="H49" s="263">
        <v>60.952399999999997</v>
      </c>
      <c r="I49" s="263">
        <v>51.0642</v>
      </c>
      <c r="J49" s="148">
        <f t="shared" si="1"/>
        <v>-0.16222823055367791</v>
      </c>
      <c r="K49" s="24"/>
      <c r="M49" s="104"/>
      <c r="N49" s="104"/>
    </row>
    <row r="50" spans="1:14" x14ac:dyDescent="0.25">
      <c r="A50" s="1"/>
      <c r="B50" s="1"/>
      <c r="C50" s="54" t="s">
        <v>6</v>
      </c>
      <c r="D50" s="263">
        <v>125.68702999999999</v>
      </c>
      <c r="E50" s="263">
        <v>145.74726999999999</v>
      </c>
      <c r="F50" s="148">
        <f t="shared" si="2"/>
        <v>0.15960469429502785</v>
      </c>
      <c r="G50" s="121"/>
      <c r="H50" s="263">
        <v>64.337500000000006</v>
      </c>
      <c r="I50" s="263">
        <v>84.087100000000007</v>
      </c>
      <c r="J50" s="148">
        <f t="shared" si="1"/>
        <v>0.30696871964251021</v>
      </c>
      <c r="K50" s="24"/>
      <c r="M50" s="104"/>
      <c r="N50" s="104"/>
    </row>
    <row r="51" spans="1:14" x14ac:dyDescent="0.25">
      <c r="A51" s="1"/>
      <c r="B51" s="1"/>
      <c r="C51" s="54" t="s">
        <v>7</v>
      </c>
      <c r="D51" s="263">
        <v>2966.6467699999998</v>
      </c>
      <c r="E51" s="263">
        <v>2148.2503499999998</v>
      </c>
      <c r="F51" s="148">
        <f t="shared" si="2"/>
        <v>-0.27586581195846249</v>
      </c>
      <c r="G51" s="123"/>
      <c r="H51" s="263">
        <v>714.39269999999999</v>
      </c>
      <c r="I51" s="263">
        <v>588.74549999999977</v>
      </c>
      <c r="J51" s="148">
        <f t="shared" si="1"/>
        <v>-0.17587973673303245</v>
      </c>
      <c r="K51" s="24"/>
      <c r="M51" s="117"/>
      <c r="N51" s="117"/>
    </row>
    <row r="52" spans="1:14" ht="24.75" customHeight="1" x14ac:dyDescent="0.25">
      <c r="A52" s="1"/>
      <c r="B52" s="1"/>
      <c r="C52" s="71" t="s">
        <v>9</v>
      </c>
      <c r="D52" s="150">
        <v>1506.8658599999999</v>
      </c>
      <c r="E52" s="150">
        <v>1155.6535999999999</v>
      </c>
      <c r="F52" s="148">
        <f t="shared" si="2"/>
        <v>-0.23307466797343199</v>
      </c>
      <c r="G52" s="123"/>
      <c r="H52" s="150">
        <v>378.45479999999998</v>
      </c>
      <c r="I52" s="150">
        <v>292.69960000000003</v>
      </c>
      <c r="J52" s="148">
        <f t="shared" si="1"/>
        <v>-0.22659297754976274</v>
      </c>
      <c r="K52" s="24"/>
      <c r="M52" s="104"/>
      <c r="N52" s="104"/>
    </row>
    <row r="53" spans="1:14" x14ac:dyDescent="0.25">
      <c r="A53" s="1"/>
      <c r="B53" s="1"/>
      <c r="C53" s="265" t="s">
        <v>31</v>
      </c>
      <c r="D53" s="263">
        <v>162.56314</v>
      </c>
      <c r="E53" s="263">
        <v>74.804789999999997</v>
      </c>
      <c r="F53" s="148">
        <f t="shared" si="2"/>
        <v>-0.53984162707487071</v>
      </c>
      <c r="G53" s="121"/>
      <c r="H53" s="263">
        <v>1.5488</v>
      </c>
      <c r="I53" s="263">
        <v>1.3532</v>
      </c>
      <c r="J53" s="148">
        <f t="shared" si="1"/>
        <v>-0.12629132231404958</v>
      </c>
      <c r="K53" s="24"/>
      <c r="M53" s="117"/>
      <c r="N53" s="117"/>
    </row>
    <row r="54" spans="1:14" x14ac:dyDescent="0.25">
      <c r="A54" s="1"/>
      <c r="B54" s="1"/>
      <c r="C54" s="265" t="s">
        <v>6</v>
      </c>
      <c r="D54" s="263">
        <v>0</v>
      </c>
      <c r="E54" s="263">
        <v>0</v>
      </c>
      <c r="F54" s="148" t="str">
        <f t="shared" si="2"/>
        <v/>
      </c>
      <c r="G54" s="121"/>
      <c r="H54" s="263">
        <v>0</v>
      </c>
      <c r="I54" s="263">
        <v>0</v>
      </c>
      <c r="J54" s="148" t="str">
        <f t="shared" si="1"/>
        <v/>
      </c>
      <c r="K54" s="24"/>
      <c r="M54" s="104"/>
      <c r="N54" s="104"/>
    </row>
    <row r="55" spans="1:14" x14ac:dyDescent="0.25">
      <c r="A55" s="1"/>
      <c r="B55" s="1"/>
      <c r="C55" s="54" t="s">
        <v>7</v>
      </c>
      <c r="D55" s="263">
        <v>1344.3027199999999</v>
      </c>
      <c r="E55" s="263">
        <v>1080.84881</v>
      </c>
      <c r="F55" s="148">
        <f t="shared" si="2"/>
        <v>-0.1959781127274666</v>
      </c>
      <c r="G55" s="123"/>
      <c r="H55" s="263">
        <v>376.90600000000001</v>
      </c>
      <c r="I55" s="263">
        <v>291.34640000000002</v>
      </c>
      <c r="J55" s="148">
        <f t="shared" si="1"/>
        <v>-0.22700514186561102</v>
      </c>
      <c r="K55" s="24"/>
      <c r="M55" s="104"/>
      <c r="N55" s="104"/>
    </row>
    <row r="56" spans="1:14" ht="23.25" customHeight="1" x14ac:dyDescent="0.25">
      <c r="A56" s="1"/>
      <c r="B56" s="1"/>
      <c r="C56" s="1" t="s">
        <v>10</v>
      </c>
      <c r="D56" s="150">
        <v>20536.92553</v>
      </c>
      <c r="E56" s="150">
        <v>23217.09254490443</v>
      </c>
      <c r="F56" s="148">
        <f t="shared" si="2"/>
        <v>0.13050478324953196</v>
      </c>
      <c r="G56" s="123"/>
      <c r="H56" s="150">
        <v>13134.204100000001</v>
      </c>
      <c r="I56" s="150">
        <v>12742.261799999998</v>
      </c>
      <c r="J56" s="148">
        <f t="shared" si="1"/>
        <v>-2.9841343793340504E-2</v>
      </c>
      <c r="K56" s="24"/>
    </row>
    <row r="57" spans="1:14" x14ac:dyDescent="0.25">
      <c r="A57" s="1"/>
      <c r="B57" s="1"/>
      <c r="C57" s="54" t="s">
        <v>31</v>
      </c>
      <c r="D57" s="263">
        <v>11350.65365</v>
      </c>
      <c r="E57" s="263">
        <v>12739.073000276179</v>
      </c>
      <c r="F57" s="148">
        <f t="shared" si="2"/>
        <v>0.12232065157553099</v>
      </c>
      <c r="G57" s="123"/>
      <c r="H57" s="263">
        <v>6765.5167000000001</v>
      </c>
      <c r="I57" s="263">
        <v>6745.6459000000004</v>
      </c>
      <c r="J57" s="148">
        <f t="shared" si="1"/>
        <v>-2.9370705714169163E-3</v>
      </c>
      <c r="K57" s="24"/>
    </row>
    <row r="58" spans="1:14" x14ac:dyDescent="0.25">
      <c r="A58" s="1"/>
      <c r="B58" s="1"/>
      <c r="C58" s="54" t="s">
        <v>6</v>
      </c>
      <c r="D58" s="263">
        <v>1546.7400700000001</v>
      </c>
      <c r="E58" s="263">
        <v>1661.6761100000001</v>
      </c>
      <c r="F58" s="148">
        <f t="shared" si="2"/>
        <v>7.4308568213403842E-2</v>
      </c>
      <c r="G58" s="123"/>
      <c r="H58" s="263">
        <v>2572.1385</v>
      </c>
      <c r="I58" s="263">
        <v>2669.4506000000001</v>
      </c>
      <c r="J58" s="148">
        <f t="shared" si="1"/>
        <v>3.7833149342463519E-2</v>
      </c>
      <c r="K58" s="24"/>
    </row>
    <row r="59" spans="1:14" x14ac:dyDescent="0.25">
      <c r="A59" s="1"/>
      <c r="B59" s="1"/>
      <c r="C59" s="54" t="s">
        <v>7</v>
      </c>
      <c r="D59" s="263">
        <v>7639.5318100000004</v>
      </c>
      <c r="E59" s="263">
        <v>8816.3434346282502</v>
      </c>
      <c r="F59" s="148">
        <f t="shared" si="2"/>
        <v>0.15404237509526775</v>
      </c>
      <c r="G59" s="123"/>
      <c r="H59" s="263">
        <v>3796.5488999999998</v>
      </c>
      <c r="I59" s="263">
        <v>3327.1652999999992</v>
      </c>
      <c r="J59" s="148">
        <f t="shared" si="1"/>
        <v>-0.12363428270343116</v>
      </c>
      <c r="K59" s="24"/>
    </row>
    <row r="60" spans="1:14" x14ac:dyDescent="0.25">
      <c r="A60" s="1"/>
      <c r="B60" s="52" t="s">
        <v>15</v>
      </c>
      <c r="C60" s="55"/>
      <c r="D60" s="230">
        <v>1321.6886200000001</v>
      </c>
      <c r="E60" s="230">
        <v>1081.4287703596888</v>
      </c>
      <c r="F60" s="149">
        <f t="shared" si="2"/>
        <v>-0.18178249097757332</v>
      </c>
      <c r="G60" s="122"/>
      <c r="H60" s="230">
        <v>616.87600000000009</v>
      </c>
      <c r="I60" s="230">
        <v>539.80379999999991</v>
      </c>
      <c r="J60" s="149">
        <f t="shared" si="1"/>
        <v>-0.12493953403925613</v>
      </c>
      <c r="K60" s="24"/>
    </row>
    <row r="61" spans="1:14" ht="22.5" customHeight="1" x14ac:dyDescent="0.25">
      <c r="A61" s="1"/>
      <c r="B61" s="55"/>
      <c r="C61" s="55" t="s">
        <v>12</v>
      </c>
      <c r="D61" s="150">
        <v>828.88388999999995</v>
      </c>
      <c r="E61" s="150">
        <v>635.20916</v>
      </c>
      <c r="F61" s="148">
        <f t="shared" si="2"/>
        <v>-0.2336572496299813</v>
      </c>
      <c r="G61" s="123"/>
      <c r="H61" s="150">
        <v>353.21550000000002</v>
      </c>
      <c r="I61" s="150">
        <v>284.10559999999998</v>
      </c>
      <c r="J61" s="148">
        <f t="shared" si="1"/>
        <v>-0.1956593071368613</v>
      </c>
      <c r="K61" s="24"/>
    </row>
    <row r="62" spans="1:14" x14ac:dyDescent="0.25">
      <c r="A62" s="1"/>
      <c r="B62" s="55"/>
      <c r="C62" s="53" t="s">
        <v>31</v>
      </c>
      <c r="D62" s="263">
        <v>246.26866999999999</v>
      </c>
      <c r="E62" s="263">
        <v>120.57877000000001</v>
      </c>
      <c r="F62" s="148">
        <f t="shared" si="2"/>
        <v>-0.51037714216753594</v>
      </c>
      <c r="G62" s="124"/>
      <c r="H62" s="263">
        <v>36.269500000000008</v>
      </c>
      <c r="I62" s="263">
        <v>19.435600000000001</v>
      </c>
      <c r="J62" s="148">
        <f t="shared" si="1"/>
        <v>-0.4641337763134315</v>
      </c>
      <c r="K62" s="24"/>
    </row>
    <row r="63" spans="1:14" x14ac:dyDescent="0.25">
      <c r="A63" s="1"/>
      <c r="B63" s="1"/>
      <c r="C63" s="54" t="s">
        <v>6</v>
      </c>
      <c r="D63" s="263">
        <v>0.29443000000000003</v>
      </c>
      <c r="E63" s="263">
        <v>8.0000000000000004E-4</v>
      </c>
      <c r="F63" s="148" t="str">
        <f t="shared" si="2"/>
        <v/>
      </c>
      <c r="G63" s="124"/>
      <c r="H63" s="263">
        <v>6.1700000000000012E-2</v>
      </c>
      <c r="I63" s="263">
        <v>4.0000000000000002E-4</v>
      </c>
      <c r="J63" s="148" t="str">
        <f t="shared" si="1"/>
        <v/>
      </c>
      <c r="K63" s="24"/>
    </row>
    <row r="64" spans="1:14" x14ac:dyDescent="0.25">
      <c r="A64" s="1"/>
      <c r="B64" s="1"/>
      <c r="C64" s="54" t="s">
        <v>7</v>
      </c>
      <c r="D64" s="263">
        <v>582.32078999999999</v>
      </c>
      <c r="E64" s="263">
        <v>514.62959000000001</v>
      </c>
      <c r="F64" s="148">
        <f t="shared" si="2"/>
        <v>-0.11624383185769477</v>
      </c>
      <c r="G64" s="123"/>
      <c r="H64" s="263">
        <v>316.8843</v>
      </c>
      <c r="I64" s="263">
        <v>264.6696</v>
      </c>
      <c r="J64" s="148">
        <f t="shared" si="1"/>
        <v>-0.16477528233490896</v>
      </c>
      <c r="K64" s="24"/>
    </row>
    <row r="65" spans="1:11" ht="23.25" customHeight="1" x14ac:dyDescent="0.25">
      <c r="A65" s="1"/>
      <c r="B65" s="1"/>
      <c r="C65" s="71" t="s">
        <v>9</v>
      </c>
      <c r="D65" s="150">
        <v>335.84961000000004</v>
      </c>
      <c r="E65" s="150">
        <v>321.78767000000005</v>
      </c>
      <c r="F65" s="148">
        <f t="shared" si="2"/>
        <v>-4.1869752357312523E-2</v>
      </c>
      <c r="G65" s="123"/>
      <c r="H65" s="150">
        <v>180.8151</v>
      </c>
      <c r="I65" s="150">
        <v>202.45070000000001</v>
      </c>
      <c r="J65" s="148">
        <f t="shared" si="1"/>
        <v>0.11965593581509515</v>
      </c>
      <c r="K65" s="24"/>
    </row>
    <row r="66" spans="1:11" x14ac:dyDescent="0.25">
      <c r="A66" s="1"/>
      <c r="B66" s="1"/>
      <c r="C66" s="265" t="s">
        <v>31</v>
      </c>
      <c r="D66" s="263">
        <v>16.091100000000001</v>
      </c>
      <c r="E66" s="263">
        <v>19.217749999999999</v>
      </c>
      <c r="F66" s="148">
        <f t="shared" si="2"/>
        <v>0.19430927655660568</v>
      </c>
      <c r="G66" s="124"/>
      <c r="H66" s="263">
        <v>8.3504000000000005</v>
      </c>
      <c r="I66" s="263">
        <v>3.9794999999999998</v>
      </c>
      <c r="J66" s="148">
        <f t="shared" si="1"/>
        <v>-0.52343600306572147</v>
      </c>
      <c r="K66" s="24"/>
    </row>
    <row r="67" spans="1:11" x14ac:dyDescent="0.25">
      <c r="A67" s="1"/>
      <c r="B67" s="1"/>
      <c r="C67" s="54" t="s">
        <v>6</v>
      </c>
      <c r="D67" s="263">
        <v>5.1339999999999997E-2</v>
      </c>
      <c r="E67" s="263">
        <v>0</v>
      </c>
      <c r="F67" s="148" t="str">
        <f t="shared" si="2"/>
        <v/>
      </c>
      <c r="G67" s="124"/>
      <c r="H67" s="263">
        <v>1.7000000000000001E-2</v>
      </c>
      <c r="I67" s="263">
        <v>0</v>
      </c>
      <c r="J67" s="148" t="str">
        <f t="shared" si="1"/>
        <v/>
      </c>
      <c r="K67" s="24"/>
    </row>
    <row r="68" spans="1:11" x14ac:dyDescent="0.25">
      <c r="A68" s="1"/>
      <c r="B68" s="1"/>
      <c r="C68" s="54" t="s">
        <v>7</v>
      </c>
      <c r="D68" s="263">
        <v>319.70717000000002</v>
      </c>
      <c r="E68" s="263">
        <v>302.56992000000002</v>
      </c>
      <c r="F68" s="148">
        <f t="shared" si="2"/>
        <v>-5.3602957981830665E-2</v>
      </c>
      <c r="G68" s="123"/>
      <c r="H68" s="263">
        <v>172.4477</v>
      </c>
      <c r="I68" s="263">
        <v>198.47120000000001</v>
      </c>
      <c r="J68" s="148">
        <f t="shared" si="1"/>
        <v>0.15090662270357919</v>
      </c>
      <c r="K68" s="24"/>
    </row>
    <row r="69" spans="1:11" ht="23.25" customHeight="1" x14ac:dyDescent="0.25">
      <c r="A69" s="1"/>
      <c r="B69" s="1"/>
      <c r="C69" s="1" t="s">
        <v>10</v>
      </c>
      <c r="D69" s="150">
        <v>156.95511999999999</v>
      </c>
      <c r="E69" s="150">
        <v>124.43194035968867</v>
      </c>
      <c r="F69" s="148">
        <f t="shared" si="2"/>
        <v>-0.20721324439949029</v>
      </c>
      <c r="G69" s="123"/>
      <c r="H69" s="150">
        <v>82.845399999999998</v>
      </c>
      <c r="I69" s="150">
        <v>53.247500000000002</v>
      </c>
      <c r="J69" s="148">
        <f t="shared" si="1"/>
        <v>-0.35726666779326305</v>
      </c>
      <c r="K69" s="24"/>
    </row>
    <row r="70" spans="1:11" x14ac:dyDescent="0.25">
      <c r="A70" s="1"/>
      <c r="B70" s="1"/>
      <c r="C70" s="54" t="s">
        <v>31</v>
      </c>
      <c r="D70" s="263">
        <v>68.261719999999997</v>
      </c>
      <c r="E70" s="263">
        <v>72.963920000000002</v>
      </c>
      <c r="F70" s="148">
        <f t="shared" si="2"/>
        <v>6.8884874275069619E-2</v>
      </c>
      <c r="G70" s="123"/>
      <c r="H70" s="263">
        <v>15.691800000000001</v>
      </c>
      <c r="I70" s="263">
        <v>11.678100000000001</v>
      </c>
      <c r="J70" s="148">
        <f t="shared" si="1"/>
        <v>-0.25578327534126105</v>
      </c>
      <c r="K70" s="24"/>
    </row>
    <row r="71" spans="1:11" x14ac:dyDescent="0.25">
      <c r="A71" s="1"/>
      <c r="B71" s="1"/>
      <c r="C71" s="54" t="s">
        <v>6</v>
      </c>
      <c r="D71" s="263">
        <v>0</v>
      </c>
      <c r="E71" s="263">
        <v>0</v>
      </c>
      <c r="F71" s="148" t="str">
        <f t="shared" si="2"/>
        <v/>
      </c>
      <c r="G71" s="124"/>
      <c r="H71" s="263">
        <v>0</v>
      </c>
      <c r="I71" s="263">
        <v>0</v>
      </c>
      <c r="J71" s="148" t="str">
        <f t="shared" si="1"/>
        <v/>
      </c>
      <c r="K71" s="24"/>
    </row>
    <row r="72" spans="1:11" x14ac:dyDescent="0.25">
      <c r="A72" s="1"/>
      <c r="B72" s="1"/>
      <c r="C72" s="54" t="s">
        <v>7</v>
      </c>
      <c r="D72" s="263">
        <v>88.693399999999997</v>
      </c>
      <c r="E72" s="263">
        <v>51.468020359688673</v>
      </c>
      <c r="F72" s="148">
        <f>IF(D72&lt;1,"",IFERROR((E72-D72)/D72,""))</f>
        <v>-0.41970856501511189</v>
      </c>
      <c r="G72" s="123"/>
      <c r="H72" s="263">
        <v>67.153599999999997</v>
      </c>
      <c r="I72" s="263">
        <v>41.569400000000002</v>
      </c>
      <c r="J72" s="148">
        <f t="shared" si="1"/>
        <v>-0.38098031974458552</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3" t="s">
        <v>126</v>
      </c>
      <c r="C77" s="273"/>
      <c r="D77" s="273"/>
      <c r="E77" s="273"/>
      <c r="F77" s="273"/>
      <c r="G77" s="273"/>
      <c r="H77" s="273"/>
      <c r="I77" s="273"/>
      <c r="J77" s="49"/>
      <c r="K77" s="1"/>
    </row>
    <row r="78" spans="1:11" x14ac:dyDescent="0.25">
      <c r="A78" s="16"/>
      <c r="B78" s="273"/>
      <c r="C78" s="273"/>
      <c r="D78" s="273"/>
      <c r="E78" s="273"/>
      <c r="F78" s="273"/>
      <c r="G78" s="273"/>
      <c r="H78" s="273"/>
      <c r="I78" s="27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4"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topLeftCell="A13" workbookViewId="0">
      <selection activeCell="G11" sqref="G11"/>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71">
        <v>44713</v>
      </c>
      <c r="D4" s="271"/>
      <c r="E4" s="271"/>
      <c r="F4" s="271"/>
      <c r="G4" s="272"/>
      <c r="H4" s="271"/>
      <c r="I4" s="271"/>
      <c r="J4" s="271"/>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6">
        <v>4023.9825499999997</v>
      </c>
      <c r="E8" s="156">
        <v>4264.1163558590169</v>
      </c>
      <c r="F8" s="160">
        <f t="shared" ref="F8:F39" si="0">IF(D8&lt;1,"",IFERROR((E8-D8)/D8,""))</f>
        <v>5.9675657852695518E-2</v>
      </c>
      <c r="G8" s="51"/>
      <c r="H8" s="156">
        <v>3045.0801000000001</v>
      </c>
      <c r="I8" s="156">
        <v>1687.9167</v>
      </c>
      <c r="J8" s="205">
        <f t="shared" ref="J8:J39" si="1">IF(H8&lt;1,"",IFERROR((I8-H8)/H8,""))</f>
        <v>-0.44569054193352747</v>
      </c>
      <c r="K8" s="24"/>
      <c r="N8" s="219"/>
    </row>
    <row r="9" spans="1:20" ht="22.5" customHeight="1" x14ac:dyDescent="0.25">
      <c r="A9" s="1"/>
      <c r="B9" s="50"/>
      <c r="C9" s="55" t="s">
        <v>12</v>
      </c>
      <c r="D9" s="158">
        <v>22.135999999999999</v>
      </c>
      <c r="E9" s="159">
        <v>37.348999999999997</v>
      </c>
      <c r="F9" s="161">
        <f t="shared" si="0"/>
        <v>0.68725153595952282</v>
      </c>
      <c r="G9" s="115"/>
      <c r="H9" s="158">
        <v>3.9226000000000001</v>
      </c>
      <c r="I9" s="159">
        <v>5.8490000000000002</v>
      </c>
      <c r="J9" s="161">
        <f t="shared" si="1"/>
        <v>0.49110283995309234</v>
      </c>
      <c r="K9" s="24"/>
      <c r="N9" s="219"/>
    </row>
    <row r="10" spans="1:20" x14ac:dyDescent="0.25">
      <c r="A10" s="1"/>
      <c r="B10" s="50"/>
      <c r="C10" s="53" t="s">
        <v>31</v>
      </c>
      <c r="D10" s="226">
        <v>0</v>
      </c>
      <c r="E10" s="214">
        <v>0</v>
      </c>
      <c r="F10" s="161" t="str">
        <f t="shared" si="0"/>
        <v/>
      </c>
      <c r="G10" s="115"/>
      <c r="H10" s="226">
        <v>0.59160000000000001</v>
      </c>
      <c r="I10" s="214">
        <v>0</v>
      </c>
      <c r="J10" s="161" t="str">
        <f t="shared" si="1"/>
        <v/>
      </c>
      <c r="K10" s="24"/>
      <c r="M10" s="219"/>
      <c r="O10" s="108"/>
      <c r="P10" s="108"/>
      <c r="Q10" s="108"/>
      <c r="R10" s="108"/>
      <c r="S10" s="108"/>
      <c r="T10" s="108"/>
    </row>
    <row r="11" spans="1:20" x14ac:dyDescent="0.25">
      <c r="A11" s="1"/>
      <c r="B11" s="50"/>
      <c r="C11" s="54" t="s">
        <v>6</v>
      </c>
      <c r="D11" s="226">
        <v>0</v>
      </c>
      <c r="E11" s="226">
        <v>0</v>
      </c>
      <c r="F11" s="161" t="str">
        <f t="shared" si="0"/>
        <v/>
      </c>
      <c r="G11" s="115"/>
      <c r="H11" s="226">
        <v>0</v>
      </c>
      <c r="I11" s="226">
        <v>0</v>
      </c>
      <c r="J11" s="161" t="str">
        <f t="shared" si="1"/>
        <v/>
      </c>
      <c r="K11" s="24"/>
      <c r="O11" s="108"/>
      <c r="P11" s="108"/>
      <c r="Q11" s="108"/>
      <c r="R11" s="108"/>
      <c r="S11" s="108"/>
      <c r="T11" s="108"/>
    </row>
    <row r="12" spans="1:20" x14ac:dyDescent="0.25">
      <c r="A12" s="1"/>
      <c r="B12" s="50"/>
      <c r="C12" s="54" t="s">
        <v>7</v>
      </c>
      <c r="D12" s="158">
        <v>22.135999999999999</v>
      </c>
      <c r="E12" s="159">
        <v>37.348999999999997</v>
      </c>
      <c r="F12" s="161">
        <f t="shared" si="0"/>
        <v>0.68725153595952282</v>
      </c>
      <c r="G12" s="115"/>
      <c r="H12" s="158">
        <v>3.331</v>
      </c>
      <c r="I12" s="159">
        <v>5.8490000000000002</v>
      </c>
      <c r="J12" s="161">
        <f t="shared" si="1"/>
        <v>0.75592915040528375</v>
      </c>
      <c r="K12" s="24"/>
      <c r="O12" s="110"/>
      <c r="P12" s="110"/>
      <c r="Q12" s="110"/>
      <c r="R12" s="110"/>
      <c r="S12" s="110"/>
      <c r="T12" s="110"/>
    </row>
    <row r="13" spans="1:20" ht="23.25" customHeight="1" x14ac:dyDescent="0.25">
      <c r="A13" s="1"/>
      <c r="B13" s="50"/>
      <c r="C13" s="71" t="s">
        <v>9</v>
      </c>
      <c r="D13" s="158">
        <v>24.861920000000001</v>
      </c>
      <c r="E13" s="159">
        <v>18.89188</v>
      </c>
      <c r="F13" s="161">
        <f t="shared" si="0"/>
        <v>-0.2401278742751968</v>
      </c>
      <c r="G13" s="115"/>
      <c r="H13" s="158">
        <v>30.646000000000001</v>
      </c>
      <c r="I13" s="159">
        <v>13.532</v>
      </c>
      <c r="J13" s="161">
        <f t="shared" si="1"/>
        <v>-0.55844155844155841</v>
      </c>
      <c r="K13" s="24"/>
      <c r="O13" s="110"/>
      <c r="P13" s="110"/>
      <c r="Q13" s="110"/>
      <c r="R13" s="110"/>
      <c r="S13" s="110"/>
      <c r="T13" s="110"/>
    </row>
    <row r="14" spans="1:20" x14ac:dyDescent="0.25">
      <c r="A14" s="1"/>
      <c r="B14" s="50"/>
      <c r="C14" s="54" t="s">
        <v>32</v>
      </c>
      <c r="D14" s="226">
        <v>0</v>
      </c>
      <c r="E14" s="226">
        <v>0</v>
      </c>
      <c r="F14" s="161" t="str">
        <f t="shared" si="0"/>
        <v/>
      </c>
      <c r="G14" s="115"/>
      <c r="H14" s="226">
        <v>0</v>
      </c>
      <c r="I14" s="226">
        <v>0</v>
      </c>
      <c r="J14" s="161" t="str">
        <f t="shared" si="1"/>
        <v/>
      </c>
      <c r="K14" s="24"/>
      <c r="O14" s="113"/>
      <c r="P14" s="113"/>
      <c r="Q14" s="113"/>
      <c r="R14" s="113"/>
      <c r="S14" s="113"/>
      <c r="T14" s="113"/>
    </row>
    <row r="15" spans="1:20" x14ac:dyDescent="0.25">
      <c r="A15" s="1"/>
      <c r="B15" s="50"/>
      <c r="C15" s="54" t="s">
        <v>6</v>
      </c>
      <c r="D15" s="226">
        <v>0</v>
      </c>
      <c r="E15" s="226">
        <v>0</v>
      </c>
      <c r="F15" s="161" t="str">
        <f t="shared" si="0"/>
        <v/>
      </c>
      <c r="G15" s="116"/>
      <c r="H15" s="226">
        <v>0</v>
      </c>
      <c r="I15" s="226">
        <v>0</v>
      </c>
      <c r="J15" s="161" t="str">
        <f t="shared" si="1"/>
        <v/>
      </c>
      <c r="K15" s="24"/>
      <c r="O15" s="113"/>
      <c r="P15" s="113"/>
      <c r="Q15" s="113"/>
      <c r="R15" s="113"/>
      <c r="S15" s="113"/>
      <c r="T15" s="113"/>
    </row>
    <row r="16" spans="1:20" x14ac:dyDescent="0.25">
      <c r="A16" s="1"/>
      <c r="B16" s="50"/>
      <c r="C16" s="54" t="s">
        <v>7</v>
      </c>
      <c r="D16" s="158">
        <v>24.861920000000001</v>
      </c>
      <c r="E16" s="159">
        <v>18.89188</v>
      </c>
      <c r="F16" s="161">
        <f t="shared" si="0"/>
        <v>-0.2401278742751968</v>
      </c>
      <c r="G16" s="115"/>
      <c r="H16" s="158">
        <v>30.646000000000001</v>
      </c>
      <c r="I16" s="159">
        <v>13.532</v>
      </c>
      <c r="J16" s="161">
        <f t="shared" si="1"/>
        <v>-0.55844155844155841</v>
      </c>
      <c r="K16" s="24"/>
      <c r="O16" s="113"/>
      <c r="P16" s="113"/>
      <c r="Q16" s="113"/>
      <c r="R16" s="113"/>
      <c r="S16" s="113"/>
      <c r="T16" s="113"/>
    </row>
    <row r="17" spans="1:20" s="188" customFormat="1" ht="23.25" customHeight="1" x14ac:dyDescent="0.25">
      <c r="A17" s="1"/>
      <c r="B17" s="50"/>
      <c r="C17" s="1" t="s">
        <v>10</v>
      </c>
      <c r="D17" s="158">
        <v>3976.9846299999999</v>
      </c>
      <c r="E17" s="159">
        <v>4207.8754758590176</v>
      </c>
      <c r="F17" s="161">
        <f t="shared" si="0"/>
        <v>5.8056760923166466E-2</v>
      </c>
      <c r="G17" s="115"/>
      <c r="H17" s="158">
        <v>3010.5115000000001</v>
      </c>
      <c r="I17" s="159">
        <v>1668.5356999999999</v>
      </c>
      <c r="J17" s="161">
        <f t="shared" si="1"/>
        <v>-0.44576338605582477</v>
      </c>
      <c r="K17" s="24"/>
      <c r="O17" s="113"/>
      <c r="P17" s="113"/>
      <c r="Q17" s="113"/>
      <c r="R17" s="113"/>
      <c r="S17" s="113"/>
      <c r="T17" s="113"/>
    </row>
    <row r="18" spans="1:20" x14ac:dyDescent="0.25">
      <c r="A18" s="1"/>
      <c r="B18" s="50"/>
      <c r="C18" s="54" t="s">
        <v>31</v>
      </c>
      <c r="D18" s="158">
        <v>2251.1407300000001</v>
      </c>
      <c r="E18" s="159">
        <v>2909.148829135534</v>
      </c>
      <c r="F18" s="161">
        <f t="shared" si="0"/>
        <v>0.29229985063418668</v>
      </c>
      <c r="G18" s="115"/>
      <c r="H18" s="158">
        <v>1733.4850999999999</v>
      </c>
      <c r="I18" s="159">
        <v>1338.0801999999999</v>
      </c>
      <c r="J18" s="161">
        <f t="shared" si="1"/>
        <v>-0.2280982397829667</v>
      </c>
      <c r="K18" s="24"/>
      <c r="N18" s="112"/>
      <c r="O18" s="113"/>
      <c r="P18" s="113"/>
      <c r="Q18" s="113"/>
      <c r="R18" s="113"/>
      <c r="S18" s="113"/>
      <c r="T18" s="113"/>
    </row>
    <row r="19" spans="1:20" x14ac:dyDescent="0.25">
      <c r="A19" s="1"/>
      <c r="B19" s="50"/>
      <c r="C19" s="54" t="s">
        <v>6</v>
      </c>
      <c r="D19" s="158">
        <v>742.52858000000003</v>
      </c>
      <c r="E19" s="159">
        <v>101.56613</v>
      </c>
      <c r="F19" s="161">
        <f t="shared" si="0"/>
        <v>-0.86321586436443964</v>
      </c>
      <c r="G19" s="115"/>
      <c r="H19" s="158">
        <v>1025.2209</v>
      </c>
      <c r="I19" s="159">
        <v>77.45659999999998</v>
      </c>
      <c r="J19" s="161">
        <f t="shared" si="1"/>
        <v>-0.92444886755625055</v>
      </c>
      <c r="K19" s="24"/>
      <c r="N19" s="111"/>
      <c r="O19" s="110"/>
      <c r="P19" s="110"/>
      <c r="Q19" s="110"/>
      <c r="R19" s="110"/>
      <c r="S19" s="110"/>
      <c r="T19" s="110"/>
    </row>
    <row r="20" spans="1:20" x14ac:dyDescent="0.25">
      <c r="A20" s="1"/>
      <c r="B20" s="50"/>
      <c r="C20" s="54" t="s">
        <v>7</v>
      </c>
      <c r="D20" s="158">
        <v>983.31532000000016</v>
      </c>
      <c r="E20" s="159">
        <v>1197.1605167234836</v>
      </c>
      <c r="F20" s="161">
        <f t="shared" si="0"/>
        <v>0.21747367540605736</v>
      </c>
      <c r="G20" s="115"/>
      <c r="H20" s="158">
        <v>251.80549999999997</v>
      </c>
      <c r="I20" s="159">
        <v>252.99890000000002</v>
      </c>
      <c r="J20" s="161">
        <f t="shared" si="1"/>
        <v>4.7393722535848263E-3</v>
      </c>
      <c r="K20" s="24"/>
      <c r="N20" s="112"/>
      <c r="O20" s="113"/>
      <c r="P20" s="113"/>
      <c r="Q20" s="113"/>
      <c r="R20" s="113"/>
      <c r="S20" s="113"/>
      <c r="T20" s="113"/>
    </row>
    <row r="21" spans="1:20" ht="21" customHeight="1" x14ac:dyDescent="0.25">
      <c r="A21" s="1"/>
      <c r="B21" s="52" t="s">
        <v>8</v>
      </c>
      <c r="C21" s="55"/>
      <c r="D21" s="157">
        <v>2583.5376999999999</v>
      </c>
      <c r="E21" s="157">
        <v>2223.6002299999996</v>
      </c>
      <c r="F21" s="160">
        <f t="shared" si="0"/>
        <v>-0.13931961201882223</v>
      </c>
      <c r="G21" s="125"/>
      <c r="H21" s="157">
        <v>2331.0451000000003</v>
      </c>
      <c r="I21" s="157">
        <v>923.97739999999988</v>
      </c>
      <c r="J21" s="160">
        <f t="shared" si="1"/>
        <v>-0.60362096812283916</v>
      </c>
      <c r="K21" s="24"/>
      <c r="N21" s="112"/>
      <c r="O21" s="113"/>
      <c r="P21" s="113"/>
      <c r="Q21" s="113"/>
      <c r="R21" s="113"/>
      <c r="S21" s="113"/>
      <c r="T21" s="113"/>
    </row>
    <row r="22" spans="1:20" s="188" customFormat="1" ht="23.25" customHeight="1" x14ac:dyDescent="0.25">
      <c r="A22" s="1"/>
      <c r="B22" s="55"/>
      <c r="C22" s="55" t="s">
        <v>12</v>
      </c>
      <c r="D22" s="210">
        <v>0</v>
      </c>
      <c r="E22" s="210">
        <v>1.9E-2</v>
      </c>
      <c r="F22" s="161" t="str">
        <f t="shared" si="0"/>
        <v/>
      </c>
      <c r="G22" s="105"/>
      <c r="H22" s="210">
        <v>0.59160000000000001</v>
      </c>
      <c r="I22" s="210">
        <v>0.184</v>
      </c>
      <c r="J22" s="161" t="str">
        <f t="shared" si="1"/>
        <v/>
      </c>
      <c r="K22" s="24"/>
      <c r="N22" s="112"/>
      <c r="O22" s="113"/>
      <c r="P22" s="113"/>
      <c r="Q22" s="113"/>
      <c r="R22" s="113"/>
      <c r="S22" s="113"/>
      <c r="T22" s="113"/>
    </row>
    <row r="23" spans="1:20" x14ac:dyDescent="0.25">
      <c r="A23" s="1"/>
      <c r="B23" s="55"/>
      <c r="C23" s="53" t="s">
        <v>31</v>
      </c>
      <c r="D23" s="226">
        <v>0</v>
      </c>
      <c r="E23" s="226">
        <v>0</v>
      </c>
      <c r="F23" s="161" t="str">
        <f t="shared" si="0"/>
        <v/>
      </c>
      <c r="G23" s="106"/>
      <c r="H23" s="226">
        <v>0.59160000000000001</v>
      </c>
      <c r="I23" s="226">
        <v>0</v>
      </c>
      <c r="J23" s="161" t="str">
        <f t="shared" si="1"/>
        <v/>
      </c>
      <c r="K23" s="24"/>
      <c r="N23" s="109"/>
      <c r="O23" s="110"/>
      <c r="P23" s="110"/>
      <c r="Q23" s="110"/>
      <c r="R23" s="110"/>
      <c r="S23" s="110"/>
      <c r="T23" s="110"/>
    </row>
    <row r="24" spans="1:20" x14ac:dyDescent="0.25">
      <c r="A24" s="1"/>
      <c r="B24" s="1"/>
      <c r="C24" s="54" t="s">
        <v>6</v>
      </c>
      <c r="D24" s="226">
        <v>0</v>
      </c>
      <c r="E24" s="226">
        <v>0</v>
      </c>
      <c r="F24" s="161" t="str">
        <f t="shared" si="0"/>
        <v/>
      </c>
      <c r="G24" s="105"/>
      <c r="H24" s="226">
        <v>0</v>
      </c>
      <c r="I24" s="226">
        <v>0</v>
      </c>
      <c r="J24" s="161" t="str">
        <f t="shared" si="1"/>
        <v/>
      </c>
      <c r="K24" s="24"/>
      <c r="N24" s="111"/>
      <c r="O24" s="110"/>
      <c r="P24" s="110"/>
      <c r="Q24" s="110"/>
      <c r="R24" s="110"/>
      <c r="S24" s="110"/>
      <c r="T24" s="110"/>
    </row>
    <row r="25" spans="1:20" x14ac:dyDescent="0.25">
      <c r="A25" s="1"/>
      <c r="B25" s="1"/>
      <c r="C25" s="54" t="s">
        <v>7</v>
      </c>
      <c r="D25" s="226">
        <v>0</v>
      </c>
      <c r="E25" s="226">
        <v>1.9E-2</v>
      </c>
      <c r="F25" s="161" t="str">
        <f t="shared" si="0"/>
        <v/>
      </c>
      <c r="G25" s="105"/>
      <c r="H25" s="226">
        <v>0</v>
      </c>
      <c r="I25" s="226">
        <v>0.184</v>
      </c>
      <c r="J25" s="161" t="str">
        <f t="shared" si="1"/>
        <v/>
      </c>
      <c r="K25" s="24"/>
      <c r="N25" s="112"/>
      <c r="O25" s="113"/>
      <c r="P25" s="113"/>
      <c r="Q25" s="113"/>
      <c r="R25" s="113"/>
      <c r="S25" s="113"/>
      <c r="T25" s="113"/>
    </row>
    <row r="26" spans="1:20" s="188" customFormat="1" ht="23.25" customHeight="1" x14ac:dyDescent="0.25">
      <c r="A26" s="1"/>
      <c r="B26" s="1"/>
      <c r="C26" s="71" t="s">
        <v>9</v>
      </c>
      <c r="D26" s="210">
        <v>0</v>
      </c>
      <c r="E26" s="210">
        <v>0</v>
      </c>
      <c r="F26" s="161" t="str">
        <f t="shared" si="0"/>
        <v/>
      </c>
      <c r="G26" s="105"/>
      <c r="H26" s="210">
        <v>0</v>
      </c>
      <c r="I26" s="210">
        <v>0</v>
      </c>
      <c r="J26" s="161" t="str">
        <f t="shared" si="1"/>
        <v/>
      </c>
      <c r="K26" s="24"/>
      <c r="N26" s="189"/>
      <c r="O26" s="113"/>
      <c r="P26" s="113"/>
      <c r="Q26" s="113"/>
      <c r="R26" s="113"/>
      <c r="S26" s="113"/>
      <c r="T26" s="113"/>
    </row>
    <row r="27" spans="1:20" x14ac:dyDescent="0.25">
      <c r="A27" s="1"/>
      <c r="B27" s="1"/>
      <c r="C27" s="265" t="s">
        <v>31</v>
      </c>
      <c r="D27" s="226">
        <v>0</v>
      </c>
      <c r="E27" s="226">
        <v>0</v>
      </c>
      <c r="F27" s="161" t="str">
        <f t="shared" si="0"/>
        <v/>
      </c>
      <c r="G27" s="105"/>
      <c r="H27" s="226">
        <v>0</v>
      </c>
      <c r="I27" s="226">
        <v>0</v>
      </c>
      <c r="J27" s="161" t="str">
        <f t="shared" si="1"/>
        <v/>
      </c>
      <c r="K27" s="24"/>
      <c r="N27" s="112"/>
      <c r="O27" s="113"/>
      <c r="P27" s="113"/>
      <c r="Q27" s="113"/>
      <c r="R27" s="113"/>
      <c r="S27" s="113"/>
      <c r="T27" s="113"/>
    </row>
    <row r="28" spans="1:20" x14ac:dyDescent="0.25">
      <c r="A28" s="1"/>
      <c r="B28" s="1"/>
      <c r="C28" s="54" t="s">
        <v>6</v>
      </c>
      <c r="D28" s="226">
        <v>0</v>
      </c>
      <c r="E28" s="226">
        <v>0</v>
      </c>
      <c r="F28" s="161" t="str">
        <f t="shared" si="0"/>
        <v/>
      </c>
      <c r="G28" s="107"/>
      <c r="H28" s="226">
        <v>0</v>
      </c>
      <c r="I28" s="226">
        <v>0</v>
      </c>
      <c r="J28" s="161" t="str">
        <f t="shared" si="1"/>
        <v/>
      </c>
      <c r="K28" s="24"/>
      <c r="N28" s="111"/>
      <c r="O28" s="110"/>
      <c r="P28" s="110"/>
      <c r="Q28" s="110"/>
      <c r="R28" s="110"/>
      <c r="S28" s="110"/>
      <c r="T28" s="110"/>
    </row>
    <row r="29" spans="1:20" x14ac:dyDescent="0.25">
      <c r="A29" s="1"/>
      <c r="B29" s="1"/>
      <c r="C29" s="54" t="s">
        <v>7</v>
      </c>
      <c r="D29" s="226">
        <v>0</v>
      </c>
      <c r="E29" s="226">
        <v>0</v>
      </c>
      <c r="F29" s="161" t="str">
        <f t="shared" si="0"/>
        <v/>
      </c>
      <c r="G29" s="105"/>
      <c r="H29" s="226">
        <v>0</v>
      </c>
      <c r="I29" s="226">
        <v>0</v>
      </c>
      <c r="J29" s="161" t="str">
        <f t="shared" si="1"/>
        <v/>
      </c>
      <c r="K29" s="24"/>
      <c r="N29" s="112"/>
      <c r="O29" s="113"/>
      <c r="P29" s="113"/>
      <c r="Q29" s="113"/>
      <c r="R29" s="113"/>
      <c r="S29" s="113"/>
      <c r="T29" s="113"/>
    </row>
    <row r="30" spans="1:20" s="188" customFormat="1" ht="22.5" customHeight="1" x14ac:dyDescent="0.25">
      <c r="A30" s="1"/>
      <c r="B30" s="1"/>
      <c r="C30" s="1" t="s">
        <v>10</v>
      </c>
      <c r="D30" s="210">
        <v>2583.5376999999999</v>
      </c>
      <c r="E30" s="210">
        <v>2223.5812299999998</v>
      </c>
      <c r="F30" s="161">
        <f t="shared" si="0"/>
        <v>-0.13932696627573893</v>
      </c>
      <c r="G30" s="105"/>
      <c r="H30" s="210">
        <v>2330.4535000000001</v>
      </c>
      <c r="I30" s="210">
        <v>923.79339999999991</v>
      </c>
      <c r="J30" s="161">
        <f t="shared" si="1"/>
        <v>-0.60359929944965651</v>
      </c>
      <c r="K30" s="24"/>
      <c r="N30" s="112"/>
      <c r="O30" s="113"/>
      <c r="P30" s="113"/>
      <c r="Q30" s="113"/>
      <c r="R30" s="113"/>
      <c r="S30" s="113"/>
      <c r="T30" s="113"/>
    </row>
    <row r="31" spans="1:20" x14ac:dyDescent="0.25">
      <c r="A31" s="1"/>
      <c r="B31" s="1"/>
      <c r="C31" s="265" t="s">
        <v>31</v>
      </c>
      <c r="D31" s="158">
        <v>1625.06177</v>
      </c>
      <c r="E31" s="158">
        <v>1635.46424</v>
      </c>
      <c r="F31" s="161">
        <f t="shared" si="0"/>
        <v>6.40127667270149E-3</v>
      </c>
      <c r="G31" s="105"/>
      <c r="H31" s="158">
        <v>1213.0791999999999</v>
      </c>
      <c r="I31" s="158">
        <v>736.55689999999993</v>
      </c>
      <c r="J31" s="161">
        <f t="shared" si="1"/>
        <v>-0.39282043579677239</v>
      </c>
      <c r="K31" s="24"/>
      <c r="N31" s="112"/>
      <c r="O31" s="113"/>
      <c r="P31" s="113"/>
      <c r="Q31" s="113"/>
      <c r="R31" s="113"/>
      <c r="S31" s="113"/>
      <c r="T31" s="113"/>
    </row>
    <row r="32" spans="1:20" x14ac:dyDescent="0.25">
      <c r="A32" s="1"/>
      <c r="B32" s="1"/>
      <c r="C32" s="54" t="s">
        <v>6</v>
      </c>
      <c r="D32" s="158">
        <v>740.41312000000005</v>
      </c>
      <c r="E32" s="158">
        <v>101.55934999999999</v>
      </c>
      <c r="F32" s="161">
        <f t="shared" si="0"/>
        <v>-0.86283421071738975</v>
      </c>
      <c r="G32" s="105"/>
      <c r="H32" s="158">
        <v>1022.6938</v>
      </c>
      <c r="I32" s="158">
        <v>77.324499999999986</v>
      </c>
      <c r="J32" s="161">
        <f t="shared" si="1"/>
        <v>-0.92439134763503994</v>
      </c>
      <c r="K32" s="24"/>
      <c r="N32" s="109"/>
      <c r="O32" s="110"/>
      <c r="P32" s="110"/>
      <c r="Q32" s="110"/>
      <c r="R32" s="110"/>
      <c r="S32" s="110"/>
      <c r="T32" s="110"/>
    </row>
    <row r="33" spans="1:20" x14ac:dyDescent="0.25">
      <c r="A33" s="1"/>
      <c r="B33" s="1"/>
      <c r="C33" s="54" t="s">
        <v>7</v>
      </c>
      <c r="D33" s="158">
        <v>218.06281000000001</v>
      </c>
      <c r="E33" s="158">
        <v>486.55763999999999</v>
      </c>
      <c r="F33" s="161">
        <f t="shared" si="0"/>
        <v>1.2312729071041502</v>
      </c>
      <c r="G33" s="105"/>
      <c r="H33" s="158">
        <v>94.680499999999995</v>
      </c>
      <c r="I33" s="158">
        <v>109.91200000000001</v>
      </c>
      <c r="J33" s="161">
        <f t="shared" si="1"/>
        <v>0.16087261896589067</v>
      </c>
      <c r="K33" s="24"/>
      <c r="N33" s="111"/>
      <c r="O33" s="110"/>
      <c r="P33" s="110"/>
      <c r="Q33" s="110"/>
      <c r="R33" s="110"/>
      <c r="S33" s="110"/>
      <c r="T33" s="110"/>
    </row>
    <row r="34" spans="1:20" ht="21" customHeight="1" x14ac:dyDescent="0.25">
      <c r="A34" s="1"/>
      <c r="B34" s="52" t="s">
        <v>13</v>
      </c>
      <c r="C34" s="55"/>
      <c r="D34" s="157">
        <v>516.87686000000008</v>
      </c>
      <c r="E34" s="157">
        <v>510.14943</v>
      </c>
      <c r="F34" s="160">
        <f t="shared" si="0"/>
        <v>-1.3015537201646214E-2</v>
      </c>
      <c r="G34" s="125"/>
      <c r="H34" s="157">
        <v>86.063100000000006</v>
      </c>
      <c r="I34" s="157">
        <v>68.649699999999996</v>
      </c>
      <c r="J34" s="160">
        <f t="shared" si="1"/>
        <v>-0.20233293943629743</v>
      </c>
      <c r="K34" s="24"/>
      <c r="N34" s="112"/>
      <c r="O34" s="113"/>
      <c r="P34" s="113"/>
      <c r="Q34" s="113"/>
      <c r="R34" s="113"/>
      <c r="S34" s="113"/>
      <c r="T34" s="113"/>
    </row>
    <row r="35" spans="1:20" s="188" customFormat="1" ht="22.5" customHeight="1" x14ac:dyDescent="0.25">
      <c r="A35" s="1"/>
      <c r="B35" s="55"/>
      <c r="C35" s="55" t="s">
        <v>12</v>
      </c>
      <c r="D35" s="210">
        <v>22.135999999999999</v>
      </c>
      <c r="E35" s="210">
        <v>37.33</v>
      </c>
      <c r="F35" s="161">
        <f t="shared" si="0"/>
        <v>0.68639320563787498</v>
      </c>
      <c r="G35" s="105"/>
      <c r="H35" s="210">
        <v>3.331</v>
      </c>
      <c r="I35" s="210">
        <v>5.665</v>
      </c>
      <c r="J35" s="161">
        <f t="shared" si="1"/>
        <v>0.70069048333833683</v>
      </c>
      <c r="K35" s="24"/>
      <c r="N35" s="112"/>
      <c r="O35" s="113"/>
      <c r="P35" s="113"/>
      <c r="Q35" s="113"/>
      <c r="R35" s="113"/>
      <c r="S35" s="113"/>
      <c r="T35" s="113"/>
    </row>
    <row r="36" spans="1:20" x14ac:dyDescent="0.25">
      <c r="A36" s="1"/>
      <c r="B36" s="55"/>
      <c r="C36" s="53" t="s">
        <v>31</v>
      </c>
      <c r="D36" s="226">
        <v>0</v>
      </c>
      <c r="E36" s="226">
        <v>0</v>
      </c>
      <c r="F36" s="161" t="str">
        <f t="shared" si="0"/>
        <v/>
      </c>
      <c r="G36" s="105"/>
      <c r="H36" s="226">
        <v>0</v>
      </c>
      <c r="I36" s="226">
        <v>0</v>
      </c>
      <c r="J36" s="161" t="str">
        <f t="shared" si="1"/>
        <v/>
      </c>
      <c r="K36" s="24"/>
      <c r="N36" s="112"/>
      <c r="O36" s="113"/>
      <c r="P36" s="113"/>
      <c r="Q36" s="113"/>
      <c r="R36" s="113"/>
      <c r="S36" s="113"/>
      <c r="T36" s="113"/>
    </row>
    <row r="37" spans="1:20" x14ac:dyDescent="0.25">
      <c r="A37" s="1"/>
      <c r="B37" s="1"/>
      <c r="C37" s="54" t="s">
        <v>6</v>
      </c>
      <c r="D37" s="226">
        <v>0</v>
      </c>
      <c r="E37" s="226">
        <v>0</v>
      </c>
      <c r="F37" s="161" t="str">
        <f t="shared" si="0"/>
        <v/>
      </c>
      <c r="G37" s="105"/>
      <c r="H37" s="226">
        <v>0</v>
      </c>
      <c r="I37" s="226">
        <v>0</v>
      </c>
      <c r="J37" s="161" t="str">
        <f t="shared" si="1"/>
        <v/>
      </c>
      <c r="K37" s="24"/>
      <c r="N37" s="109"/>
      <c r="O37" s="110"/>
      <c r="P37" s="110"/>
      <c r="Q37" s="110"/>
      <c r="R37" s="110"/>
      <c r="S37" s="110"/>
      <c r="T37" s="110"/>
    </row>
    <row r="38" spans="1:20" x14ac:dyDescent="0.25">
      <c r="A38" s="1"/>
      <c r="B38" s="1"/>
      <c r="C38" s="54" t="s">
        <v>7</v>
      </c>
      <c r="D38" s="226">
        <v>22.135999999999999</v>
      </c>
      <c r="E38" s="226">
        <v>37.33</v>
      </c>
      <c r="F38" s="161">
        <f t="shared" si="0"/>
        <v>0.68639320563787498</v>
      </c>
      <c r="G38" s="105"/>
      <c r="H38" s="226">
        <v>3.331</v>
      </c>
      <c r="I38" s="226">
        <v>5.665</v>
      </c>
      <c r="J38" s="161">
        <f t="shared" si="1"/>
        <v>0.70069048333833683</v>
      </c>
      <c r="K38" s="24"/>
      <c r="N38" s="111"/>
      <c r="O38" s="110"/>
      <c r="P38" s="110"/>
      <c r="Q38" s="110"/>
      <c r="R38" s="110"/>
      <c r="S38" s="110"/>
      <c r="T38" s="110"/>
    </row>
    <row r="39" spans="1:20" s="188" customFormat="1" ht="23.25" customHeight="1" x14ac:dyDescent="0.25">
      <c r="A39" s="1"/>
      <c r="B39" s="1"/>
      <c r="C39" s="71" t="s">
        <v>9</v>
      </c>
      <c r="D39" s="210">
        <v>24.861920000000001</v>
      </c>
      <c r="E39" s="210">
        <v>18.89188</v>
      </c>
      <c r="F39" s="161">
        <f t="shared" si="0"/>
        <v>-0.2401278742751968</v>
      </c>
      <c r="G39" s="105"/>
      <c r="H39" s="210">
        <v>30.646000000000001</v>
      </c>
      <c r="I39" s="210">
        <v>13.532</v>
      </c>
      <c r="J39" s="161">
        <f t="shared" si="1"/>
        <v>-0.55844155844155841</v>
      </c>
      <c r="K39" s="24"/>
      <c r="N39" s="112"/>
      <c r="O39" s="113"/>
      <c r="P39" s="113"/>
      <c r="Q39" s="113"/>
      <c r="R39" s="113"/>
      <c r="S39" s="113"/>
      <c r="T39" s="113"/>
    </row>
    <row r="40" spans="1:20" x14ac:dyDescent="0.25">
      <c r="A40" s="1"/>
      <c r="B40" s="1"/>
      <c r="C40" s="265" t="s">
        <v>31</v>
      </c>
      <c r="D40" s="226">
        <v>0</v>
      </c>
      <c r="E40" s="226">
        <v>0</v>
      </c>
      <c r="F40" s="161" t="str">
        <f t="shared" ref="F40:F71" si="2">IF(D40&lt;1,"",IFERROR((E40-D40)/D40,""))</f>
        <v/>
      </c>
      <c r="G40" s="107"/>
      <c r="H40" s="226">
        <v>0</v>
      </c>
      <c r="I40" s="226">
        <v>0</v>
      </c>
      <c r="J40" s="161" t="str">
        <f t="shared" ref="J40:J71" si="3">IF(H40&lt;1,"",IFERROR((I40-H40)/H40,""))</f>
        <v/>
      </c>
      <c r="K40" s="24"/>
      <c r="N40" s="112"/>
      <c r="O40" s="113"/>
      <c r="P40" s="113"/>
      <c r="Q40" s="113"/>
      <c r="R40" s="113"/>
      <c r="S40" s="113"/>
      <c r="T40" s="113"/>
    </row>
    <row r="41" spans="1:20" x14ac:dyDescent="0.25">
      <c r="A41" s="1"/>
      <c r="B41" s="1"/>
      <c r="C41" s="54" t="s">
        <v>6</v>
      </c>
      <c r="D41" s="226">
        <v>0</v>
      </c>
      <c r="E41" s="226">
        <v>0</v>
      </c>
      <c r="F41" s="161" t="str">
        <f t="shared" si="2"/>
        <v/>
      </c>
      <c r="G41" s="107"/>
      <c r="H41" s="226">
        <v>0</v>
      </c>
      <c r="I41" s="226">
        <v>0</v>
      </c>
      <c r="J41" s="161" t="str">
        <f t="shared" si="3"/>
        <v/>
      </c>
      <c r="K41" s="24"/>
      <c r="N41" s="109"/>
      <c r="O41" s="110"/>
      <c r="P41" s="110"/>
      <c r="Q41" s="110"/>
      <c r="R41" s="110"/>
      <c r="S41" s="110"/>
      <c r="T41" s="110"/>
    </row>
    <row r="42" spans="1:20" x14ac:dyDescent="0.25">
      <c r="A42" s="1"/>
      <c r="B42" s="1"/>
      <c r="C42" s="54" t="s">
        <v>7</v>
      </c>
      <c r="D42" s="226">
        <v>24.861920000000001</v>
      </c>
      <c r="E42" s="226">
        <v>18.89188</v>
      </c>
      <c r="F42" s="161">
        <f t="shared" si="2"/>
        <v>-0.2401278742751968</v>
      </c>
      <c r="G42" s="105"/>
      <c r="H42" s="226">
        <v>30.646000000000001</v>
      </c>
      <c r="I42" s="226">
        <v>13.532</v>
      </c>
      <c r="J42" s="161">
        <f t="shared" si="3"/>
        <v>-0.55844155844155841</v>
      </c>
      <c r="K42" s="24"/>
    </row>
    <row r="43" spans="1:20" s="188" customFormat="1" ht="23.25" customHeight="1" x14ac:dyDescent="0.25">
      <c r="A43" s="1"/>
      <c r="B43" s="1"/>
      <c r="C43" s="1" t="s">
        <v>10</v>
      </c>
      <c r="D43" s="210">
        <v>469.87894000000011</v>
      </c>
      <c r="E43" s="210">
        <v>453.92755</v>
      </c>
      <c r="F43" s="161">
        <f t="shared" si="2"/>
        <v>-3.3947871764587093E-2</v>
      </c>
      <c r="G43" s="105"/>
      <c r="H43" s="210">
        <v>52.086100000000002</v>
      </c>
      <c r="I43" s="210">
        <v>49.4527</v>
      </c>
      <c r="J43" s="161">
        <f t="shared" si="3"/>
        <v>-5.0558594327469356E-2</v>
      </c>
      <c r="K43" s="24"/>
    </row>
    <row r="44" spans="1:20" x14ac:dyDescent="0.25">
      <c r="A44" s="1"/>
      <c r="B44" s="1"/>
      <c r="C44" s="54" t="s">
        <v>31</v>
      </c>
      <c r="D44" s="226">
        <v>14.77501</v>
      </c>
      <c r="E44" s="226">
        <v>10.801550000000001</v>
      </c>
      <c r="F44" s="161">
        <f t="shared" si="2"/>
        <v>-0.26893112085880139</v>
      </c>
      <c r="G44" s="105"/>
      <c r="H44" s="226">
        <v>6.9177</v>
      </c>
      <c r="I44" s="226">
        <v>4.3016000000000014</v>
      </c>
      <c r="J44" s="161">
        <f>IF(H44&lt;1,"",IFERROR((I44-H44)/H44,""))</f>
        <v>-0.37817482689333137</v>
      </c>
      <c r="K44" s="24"/>
    </row>
    <row r="45" spans="1:20" x14ac:dyDescent="0.25">
      <c r="A45" s="1"/>
      <c r="B45" s="1"/>
      <c r="C45" s="54" t="s">
        <v>6</v>
      </c>
      <c r="D45" s="226">
        <v>0</v>
      </c>
      <c r="E45" s="226">
        <v>0</v>
      </c>
      <c r="F45" s="161" t="str">
        <f t="shared" si="2"/>
        <v/>
      </c>
      <c r="G45" s="105"/>
      <c r="H45" s="226">
        <v>0</v>
      </c>
      <c r="I45" s="226">
        <v>0</v>
      </c>
      <c r="J45" s="161" t="str">
        <f t="shared" si="3"/>
        <v/>
      </c>
      <c r="K45" s="24"/>
    </row>
    <row r="46" spans="1:20" x14ac:dyDescent="0.25">
      <c r="A46" s="1"/>
      <c r="B46" s="1"/>
      <c r="C46" s="54" t="s">
        <v>7</v>
      </c>
      <c r="D46" s="226">
        <v>455.1039300000001</v>
      </c>
      <c r="E46" s="226">
        <v>443.12599999999998</v>
      </c>
      <c r="F46" s="161">
        <f t="shared" si="2"/>
        <v>-2.6319109131841874E-2</v>
      </c>
      <c r="G46" s="105"/>
      <c r="H46" s="226">
        <v>45.168399999999998</v>
      </c>
      <c r="I46" s="226">
        <v>45.1511</v>
      </c>
      <c r="J46" s="161">
        <f t="shared" si="3"/>
        <v>-3.8301113167610014E-4</v>
      </c>
      <c r="K46" s="24"/>
    </row>
    <row r="47" spans="1:20" ht="21" customHeight="1" x14ac:dyDescent="0.25">
      <c r="A47" s="1"/>
      <c r="B47" s="52" t="s">
        <v>14</v>
      </c>
      <c r="C47" s="55"/>
      <c r="D47" s="157">
        <v>872.21083999999996</v>
      </c>
      <c r="E47" s="157">
        <v>1399.3811658590175</v>
      </c>
      <c r="F47" s="160">
        <f t="shared" si="2"/>
        <v>0.60440698702967</v>
      </c>
      <c r="G47" s="125"/>
      <c r="H47" s="157">
        <v>605.28139999999996</v>
      </c>
      <c r="I47" s="157">
        <v>623.21450000000004</v>
      </c>
      <c r="J47" s="160">
        <f t="shared" si="3"/>
        <v>2.9627707046672974E-2</v>
      </c>
      <c r="K47" s="24"/>
    </row>
    <row r="48" spans="1:20" s="188" customFormat="1" ht="24.75" customHeight="1" x14ac:dyDescent="0.25">
      <c r="A48" s="1"/>
      <c r="B48" s="55"/>
      <c r="C48" s="55" t="s">
        <v>12</v>
      </c>
      <c r="D48" s="210">
        <v>0</v>
      </c>
      <c r="E48" s="210">
        <v>0</v>
      </c>
      <c r="F48" s="161" t="str">
        <f t="shared" si="2"/>
        <v/>
      </c>
      <c r="G48" s="105"/>
      <c r="H48" s="210">
        <v>0</v>
      </c>
      <c r="I48" s="210">
        <v>0</v>
      </c>
      <c r="J48" s="161" t="str">
        <f t="shared" si="3"/>
        <v/>
      </c>
      <c r="K48" s="24"/>
    </row>
    <row r="49" spans="1:11" x14ac:dyDescent="0.25">
      <c r="A49" s="1"/>
      <c r="B49" s="55"/>
      <c r="C49" s="53" t="s">
        <v>31</v>
      </c>
      <c r="D49" s="226">
        <v>0</v>
      </c>
      <c r="E49" s="226">
        <v>0</v>
      </c>
      <c r="F49" s="161" t="str">
        <f t="shared" si="2"/>
        <v/>
      </c>
      <c r="G49" s="107"/>
      <c r="H49" s="226">
        <v>0</v>
      </c>
      <c r="I49" s="226">
        <v>0</v>
      </c>
      <c r="J49" s="161" t="str">
        <f t="shared" si="3"/>
        <v/>
      </c>
      <c r="K49" s="24"/>
    </row>
    <row r="50" spans="1:11" x14ac:dyDescent="0.25">
      <c r="A50" s="1"/>
      <c r="B50" s="1"/>
      <c r="C50" s="54" t="s">
        <v>6</v>
      </c>
      <c r="D50" s="226">
        <v>0</v>
      </c>
      <c r="E50" s="226">
        <v>0</v>
      </c>
      <c r="F50" s="161" t="str">
        <f t="shared" si="2"/>
        <v/>
      </c>
      <c r="G50" s="114"/>
      <c r="H50" s="226">
        <v>0</v>
      </c>
      <c r="I50" s="226">
        <v>0</v>
      </c>
      <c r="J50" s="161" t="str">
        <f t="shared" si="3"/>
        <v/>
      </c>
      <c r="K50" s="24"/>
    </row>
    <row r="51" spans="1:11" x14ac:dyDescent="0.25">
      <c r="A51" s="1"/>
      <c r="B51" s="1"/>
      <c r="C51" s="54" t="s">
        <v>7</v>
      </c>
      <c r="D51" s="226">
        <v>0</v>
      </c>
      <c r="E51" s="226">
        <v>0</v>
      </c>
      <c r="F51" s="161" t="str">
        <f t="shared" si="2"/>
        <v/>
      </c>
      <c r="G51" s="105"/>
      <c r="H51" s="226">
        <v>0</v>
      </c>
      <c r="I51" s="226">
        <v>0</v>
      </c>
      <c r="J51" s="161" t="str">
        <f t="shared" si="3"/>
        <v/>
      </c>
      <c r="K51" s="24"/>
    </row>
    <row r="52" spans="1:11" s="188" customFormat="1" ht="23.25" customHeight="1" x14ac:dyDescent="0.25">
      <c r="A52" s="1"/>
      <c r="B52" s="1"/>
      <c r="C52" s="71" t="s">
        <v>9</v>
      </c>
      <c r="D52" s="210">
        <v>0</v>
      </c>
      <c r="E52" s="210">
        <v>0</v>
      </c>
      <c r="F52" s="161" t="str">
        <f t="shared" si="2"/>
        <v/>
      </c>
      <c r="G52" s="105"/>
      <c r="H52" s="210">
        <v>0</v>
      </c>
      <c r="I52" s="210">
        <v>0</v>
      </c>
      <c r="J52" s="161" t="str">
        <f t="shared" si="3"/>
        <v/>
      </c>
      <c r="K52" s="24"/>
    </row>
    <row r="53" spans="1:11" x14ac:dyDescent="0.25">
      <c r="A53" s="1"/>
      <c r="B53" s="1"/>
      <c r="C53" s="265" t="s">
        <v>31</v>
      </c>
      <c r="D53" s="226">
        <v>0</v>
      </c>
      <c r="E53" s="226">
        <v>0</v>
      </c>
      <c r="F53" s="161" t="str">
        <f t="shared" si="2"/>
        <v/>
      </c>
      <c r="G53" s="114"/>
      <c r="H53" s="226">
        <v>0</v>
      </c>
      <c r="I53" s="226">
        <v>0</v>
      </c>
      <c r="J53" s="161" t="str">
        <f t="shared" si="3"/>
        <v/>
      </c>
      <c r="K53" s="24"/>
    </row>
    <row r="54" spans="1:11" x14ac:dyDescent="0.25">
      <c r="A54" s="1"/>
      <c r="B54" s="1"/>
      <c r="C54" s="54" t="s">
        <v>6</v>
      </c>
      <c r="D54" s="226">
        <v>0</v>
      </c>
      <c r="E54" s="226">
        <v>0</v>
      </c>
      <c r="F54" s="161" t="str">
        <f t="shared" si="2"/>
        <v/>
      </c>
      <c r="G54" s="114"/>
      <c r="H54" s="226">
        <v>0</v>
      </c>
      <c r="I54" s="226">
        <v>0</v>
      </c>
      <c r="J54" s="161" t="str">
        <f t="shared" si="3"/>
        <v/>
      </c>
      <c r="K54" s="24"/>
    </row>
    <row r="55" spans="1:11" x14ac:dyDescent="0.25">
      <c r="A55" s="1"/>
      <c r="B55" s="1"/>
      <c r="C55" s="54" t="s">
        <v>7</v>
      </c>
      <c r="D55" s="226">
        <v>0</v>
      </c>
      <c r="E55" s="226">
        <v>0</v>
      </c>
      <c r="F55" s="161" t="str">
        <f t="shared" si="2"/>
        <v/>
      </c>
      <c r="G55" s="105"/>
      <c r="H55" s="226">
        <v>0</v>
      </c>
      <c r="I55" s="226">
        <v>0</v>
      </c>
      <c r="J55" s="161" t="str">
        <f t="shared" si="3"/>
        <v/>
      </c>
      <c r="K55" s="24"/>
    </row>
    <row r="56" spans="1:11" s="188" customFormat="1" ht="23.25" customHeight="1" x14ac:dyDescent="0.25">
      <c r="A56" s="1"/>
      <c r="B56" s="1"/>
      <c r="C56" s="1" t="s">
        <v>10</v>
      </c>
      <c r="D56" s="210">
        <v>872.21083999999996</v>
      </c>
      <c r="E56" s="210">
        <v>1399.3811658590175</v>
      </c>
      <c r="F56" s="161">
        <f t="shared" si="2"/>
        <v>0.60440698702967</v>
      </c>
      <c r="G56" s="105"/>
      <c r="H56" s="210">
        <v>605.28139999999996</v>
      </c>
      <c r="I56" s="210">
        <v>623.21450000000004</v>
      </c>
      <c r="J56" s="161">
        <f t="shared" si="3"/>
        <v>2.9627707046672974E-2</v>
      </c>
      <c r="K56" s="24"/>
    </row>
    <row r="57" spans="1:11" x14ac:dyDescent="0.25">
      <c r="A57" s="1"/>
      <c r="B57" s="1"/>
      <c r="C57" s="54" t="s">
        <v>31</v>
      </c>
      <c r="D57" s="158">
        <v>560.6146</v>
      </c>
      <c r="E57" s="158">
        <v>1132.1756091355339</v>
      </c>
      <c r="F57" s="161">
        <f t="shared" si="2"/>
        <v>1.01952572968227</v>
      </c>
      <c r="G57" s="105"/>
      <c r="H57" s="158">
        <v>491.21769999999998</v>
      </c>
      <c r="I57" s="158">
        <v>525.45219999999995</v>
      </c>
      <c r="J57" s="161">
        <f t="shared" si="3"/>
        <v>6.9693131986082693E-2</v>
      </c>
      <c r="K57" s="24"/>
    </row>
    <row r="58" spans="1:11" x14ac:dyDescent="0.25">
      <c r="A58" s="1"/>
      <c r="B58" s="1"/>
      <c r="C58" s="54" t="s">
        <v>6</v>
      </c>
      <c r="D58" s="158">
        <v>2.1154600000000001</v>
      </c>
      <c r="E58" s="158">
        <v>6.7799999999999996E-3</v>
      </c>
      <c r="F58" s="161"/>
      <c r="G58" s="105"/>
      <c r="H58" s="158">
        <v>2.5270999999999999</v>
      </c>
      <c r="I58" s="158">
        <v>0.1321</v>
      </c>
      <c r="J58" s="161"/>
      <c r="K58" s="24"/>
    </row>
    <row r="59" spans="1:11" x14ac:dyDescent="0.25">
      <c r="A59" s="1"/>
      <c r="B59" s="1"/>
      <c r="C59" s="54" t="s">
        <v>7</v>
      </c>
      <c r="D59" s="158">
        <v>309.48077999999998</v>
      </c>
      <c r="E59" s="158">
        <v>267.1987767234836</v>
      </c>
      <c r="F59" s="161">
        <f t="shared" si="2"/>
        <v>-0.13662238823527709</v>
      </c>
      <c r="G59" s="105"/>
      <c r="H59" s="158">
        <v>111.53660000000001</v>
      </c>
      <c r="I59" s="158">
        <v>97.630200000000002</v>
      </c>
      <c r="J59" s="161">
        <f t="shared" si="3"/>
        <v>-0.12468014983422486</v>
      </c>
      <c r="K59" s="24"/>
    </row>
    <row r="60" spans="1:11" x14ac:dyDescent="0.25">
      <c r="A60" s="1"/>
      <c r="B60" s="52" t="s">
        <v>15</v>
      </c>
      <c r="C60" s="55"/>
      <c r="D60" s="157">
        <v>51.357149999999997</v>
      </c>
      <c r="E60" s="157">
        <v>130.98552999999998</v>
      </c>
      <c r="F60" s="160">
        <f t="shared" si="2"/>
        <v>1.5504828441609395</v>
      </c>
      <c r="G60" s="125"/>
      <c r="H60" s="157">
        <v>22.6905</v>
      </c>
      <c r="I60" s="157">
        <v>72.075099999999992</v>
      </c>
      <c r="J60" s="160">
        <f t="shared" si="3"/>
        <v>2.1764438862078839</v>
      </c>
      <c r="K60" s="24"/>
    </row>
    <row r="61" spans="1:11" s="188" customFormat="1" ht="23.25" customHeight="1" x14ac:dyDescent="0.25">
      <c r="A61" s="1"/>
      <c r="B61" s="55"/>
      <c r="C61" s="55" t="s">
        <v>12</v>
      </c>
      <c r="D61" s="210">
        <v>0</v>
      </c>
      <c r="E61" s="210">
        <v>0</v>
      </c>
      <c r="F61" s="161" t="str">
        <f t="shared" si="2"/>
        <v/>
      </c>
      <c r="G61" s="105"/>
      <c r="H61" s="210">
        <v>0</v>
      </c>
      <c r="I61" s="210">
        <v>0</v>
      </c>
      <c r="J61" s="161" t="str">
        <f t="shared" si="3"/>
        <v/>
      </c>
      <c r="K61" s="24"/>
    </row>
    <row r="62" spans="1:11" x14ac:dyDescent="0.25">
      <c r="A62" s="1"/>
      <c r="B62" s="55"/>
      <c r="C62" s="53" t="s">
        <v>31</v>
      </c>
      <c r="D62" s="226">
        <v>0</v>
      </c>
      <c r="E62" s="226">
        <v>0</v>
      </c>
      <c r="F62" s="161" t="str">
        <f t="shared" si="2"/>
        <v/>
      </c>
      <c r="G62" s="107"/>
      <c r="H62" s="226">
        <v>0</v>
      </c>
      <c r="I62" s="226">
        <v>0</v>
      </c>
      <c r="J62" s="161" t="str">
        <f t="shared" si="3"/>
        <v/>
      </c>
      <c r="K62" s="24"/>
    </row>
    <row r="63" spans="1:11" x14ac:dyDescent="0.25">
      <c r="A63" s="1"/>
      <c r="B63" s="1"/>
      <c r="C63" s="54" t="s">
        <v>6</v>
      </c>
      <c r="D63" s="226">
        <v>0</v>
      </c>
      <c r="E63" s="226">
        <v>0</v>
      </c>
      <c r="F63" s="161" t="str">
        <f t="shared" si="2"/>
        <v/>
      </c>
      <c r="G63" s="107"/>
      <c r="H63" s="226">
        <v>0</v>
      </c>
      <c r="I63" s="226">
        <v>0</v>
      </c>
      <c r="J63" s="161" t="str">
        <f t="shared" si="3"/>
        <v/>
      </c>
      <c r="K63" s="24"/>
    </row>
    <row r="64" spans="1:11" x14ac:dyDescent="0.25">
      <c r="A64" s="1"/>
      <c r="B64" s="1"/>
      <c r="C64" s="54" t="s">
        <v>7</v>
      </c>
      <c r="D64" s="226">
        <v>0</v>
      </c>
      <c r="E64" s="226">
        <v>0</v>
      </c>
      <c r="F64" s="161" t="str">
        <f t="shared" si="2"/>
        <v/>
      </c>
      <c r="G64" s="105"/>
      <c r="H64" s="226">
        <v>0</v>
      </c>
      <c r="I64" s="226">
        <v>0</v>
      </c>
      <c r="J64" s="161" t="str">
        <f t="shared" si="3"/>
        <v/>
      </c>
      <c r="K64" s="24"/>
    </row>
    <row r="65" spans="1:11" s="188" customFormat="1" ht="21.75" customHeight="1" x14ac:dyDescent="0.25">
      <c r="A65" s="1"/>
      <c r="B65" s="1"/>
      <c r="C65" s="71" t="s">
        <v>9</v>
      </c>
      <c r="D65" s="210">
        <v>0</v>
      </c>
      <c r="E65" s="210">
        <v>0</v>
      </c>
      <c r="F65" s="161" t="str">
        <f t="shared" si="2"/>
        <v/>
      </c>
      <c r="G65" s="105"/>
      <c r="H65" s="210">
        <v>0</v>
      </c>
      <c r="I65" s="210">
        <v>0</v>
      </c>
      <c r="J65" s="161" t="str">
        <f t="shared" si="3"/>
        <v/>
      </c>
      <c r="K65" s="24"/>
    </row>
    <row r="66" spans="1:11" x14ac:dyDescent="0.25">
      <c r="A66" s="1"/>
      <c r="B66" s="1"/>
      <c r="C66" s="265" t="s">
        <v>31</v>
      </c>
      <c r="D66" s="226">
        <v>0</v>
      </c>
      <c r="E66" s="226">
        <v>0</v>
      </c>
      <c r="F66" s="161" t="str">
        <f t="shared" si="2"/>
        <v/>
      </c>
      <c r="G66" s="107"/>
      <c r="H66" s="226">
        <v>0</v>
      </c>
      <c r="I66" s="226">
        <v>0</v>
      </c>
      <c r="J66" s="161" t="str">
        <f t="shared" si="3"/>
        <v/>
      </c>
      <c r="K66" s="24"/>
    </row>
    <row r="67" spans="1:11" x14ac:dyDescent="0.25">
      <c r="A67" s="1"/>
      <c r="B67" s="1"/>
      <c r="C67" s="54" t="s">
        <v>6</v>
      </c>
      <c r="D67" s="226">
        <v>0</v>
      </c>
      <c r="E67" s="226">
        <v>0</v>
      </c>
      <c r="F67" s="161" t="str">
        <f t="shared" si="2"/>
        <v/>
      </c>
      <c r="G67" s="107"/>
      <c r="H67" s="226">
        <v>0</v>
      </c>
      <c r="I67" s="226">
        <v>0</v>
      </c>
      <c r="J67" s="161" t="str">
        <f t="shared" si="3"/>
        <v/>
      </c>
      <c r="K67" s="24"/>
    </row>
    <row r="68" spans="1:11" x14ac:dyDescent="0.25">
      <c r="A68" s="1"/>
      <c r="B68" s="1"/>
      <c r="C68" s="54" t="s">
        <v>7</v>
      </c>
      <c r="D68" s="226">
        <v>0</v>
      </c>
      <c r="E68" s="226">
        <v>0</v>
      </c>
      <c r="F68" s="161" t="str">
        <f t="shared" si="2"/>
        <v/>
      </c>
      <c r="G68" s="105"/>
      <c r="H68" s="226">
        <v>0</v>
      </c>
      <c r="I68" s="226">
        <v>0</v>
      </c>
      <c r="J68" s="161" t="str">
        <f t="shared" si="3"/>
        <v/>
      </c>
      <c r="K68" s="24"/>
    </row>
    <row r="69" spans="1:11" s="188" customFormat="1" ht="24" customHeight="1" x14ac:dyDescent="0.25">
      <c r="A69" s="1"/>
      <c r="B69" s="1"/>
      <c r="C69" s="1" t="s">
        <v>10</v>
      </c>
      <c r="D69" s="210">
        <v>51.357149999999997</v>
      </c>
      <c r="E69" s="210">
        <v>130.98552999999998</v>
      </c>
      <c r="F69" s="161">
        <f t="shared" si="2"/>
        <v>1.5504828441609395</v>
      </c>
      <c r="G69" s="105"/>
      <c r="H69" s="210">
        <v>22.6905</v>
      </c>
      <c r="I69" s="210">
        <v>72.075099999999992</v>
      </c>
      <c r="J69" s="161">
        <f t="shared" si="3"/>
        <v>2.1764438862078839</v>
      </c>
      <c r="K69" s="24"/>
    </row>
    <row r="70" spans="1:11" x14ac:dyDescent="0.25">
      <c r="A70" s="1"/>
      <c r="B70" s="1"/>
      <c r="C70" s="54" t="s">
        <v>31</v>
      </c>
      <c r="D70" s="226">
        <v>50.689349999999997</v>
      </c>
      <c r="E70" s="226">
        <v>130.70742999999999</v>
      </c>
      <c r="F70" s="161">
        <f t="shared" si="2"/>
        <v>1.5785974765902502</v>
      </c>
      <c r="G70" s="105"/>
      <c r="H70" s="226">
        <v>22.270499999999998</v>
      </c>
      <c r="I70" s="226">
        <v>71.769499999999994</v>
      </c>
      <c r="J70" s="161">
        <f t="shared" si="3"/>
        <v>2.2226263442670797</v>
      </c>
      <c r="K70" s="24"/>
    </row>
    <row r="71" spans="1:11" x14ac:dyDescent="0.25">
      <c r="A71" s="1"/>
      <c r="B71" s="1"/>
      <c r="C71" s="54" t="s">
        <v>6</v>
      </c>
      <c r="D71" s="226">
        <v>0</v>
      </c>
      <c r="E71" s="226">
        <v>0</v>
      </c>
      <c r="F71" s="161" t="str">
        <f t="shared" si="2"/>
        <v/>
      </c>
      <c r="G71" s="107"/>
      <c r="H71" s="226">
        <v>0</v>
      </c>
      <c r="I71" s="226">
        <v>0</v>
      </c>
      <c r="J71" s="161" t="str">
        <f t="shared" si="3"/>
        <v/>
      </c>
      <c r="K71" s="24"/>
    </row>
    <row r="72" spans="1:11" x14ac:dyDescent="0.25">
      <c r="A72" s="1"/>
      <c r="B72" s="1"/>
      <c r="C72" s="54" t="s">
        <v>7</v>
      </c>
      <c r="D72" s="226">
        <v>0.66779999999999995</v>
      </c>
      <c r="E72" s="226">
        <v>0.27810000000000001</v>
      </c>
      <c r="F72" s="161" t="str">
        <f>IF(D72&lt;1,"",IFERROR((E72-D72)/D72,""))</f>
        <v/>
      </c>
      <c r="G72" s="105"/>
      <c r="H72" s="226">
        <v>0.42</v>
      </c>
      <c r="I72" s="226">
        <v>0.30559999999999998</v>
      </c>
      <c r="J72" s="161" t="str">
        <f>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3" t="s">
        <v>126</v>
      </c>
      <c r="D77" s="273"/>
      <c r="E77" s="273"/>
      <c r="F77" s="273"/>
      <c r="G77" s="273"/>
      <c r="H77" s="273"/>
      <c r="I77" s="273"/>
      <c r="J77" s="273"/>
      <c r="K77" s="1"/>
    </row>
    <row r="78" spans="1:11" x14ac:dyDescent="0.25">
      <c r="A78" s="1"/>
      <c r="B78" s="16"/>
      <c r="C78" s="273"/>
      <c r="D78" s="273"/>
      <c r="E78" s="273"/>
      <c r="F78" s="273"/>
      <c r="G78" s="273"/>
      <c r="H78" s="273"/>
      <c r="I78" s="273"/>
      <c r="J78" s="27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4"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topLeftCell="A40" workbookViewId="0">
      <selection activeCell="C7" sqref="C7: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4">
        <v>44713</v>
      </c>
      <c r="D4" s="274"/>
      <c r="E4" s="274"/>
      <c r="F4" s="75"/>
    </row>
    <row r="5" spans="1:12" x14ac:dyDescent="0.25">
      <c r="B5" s="76"/>
      <c r="C5" s="275" t="s">
        <v>125</v>
      </c>
      <c r="D5" s="87" t="s">
        <v>56</v>
      </c>
      <c r="E5" s="88" t="s">
        <v>57</v>
      </c>
      <c r="F5" s="78"/>
      <c r="H5" s="35"/>
      <c r="I5" s="35"/>
      <c r="J5" s="35"/>
    </row>
    <row r="6" spans="1:12" x14ac:dyDescent="0.25">
      <c r="B6" s="79"/>
      <c r="C6" s="276"/>
      <c r="D6" s="137" t="s">
        <v>166</v>
      </c>
      <c r="E6" s="130" t="s">
        <v>58</v>
      </c>
      <c r="F6" s="80"/>
      <c r="H6" s="220"/>
      <c r="I6" s="136"/>
      <c r="J6" s="136"/>
    </row>
    <row r="7" spans="1:12" x14ac:dyDescent="0.25">
      <c r="B7" s="81" t="s">
        <v>59</v>
      </c>
      <c r="C7" s="260">
        <v>50.022699999999993</v>
      </c>
      <c r="D7" s="260">
        <v>527.38452999999981</v>
      </c>
      <c r="E7" s="199">
        <f>IF(C7&lt;1,"",IFERROR((D7/C7)*1000,""))</f>
        <v>10542.904121528825</v>
      </c>
      <c r="F7" s="77"/>
      <c r="H7" s="222"/>
      <c r="I7" s="104"/>
      <c r="J7" s="104"/>
      <c r="K7" s="45"/>
      <c r="L7" s="45"/>
    </row>
    <row r="8" spans="1:12" x14ac:dyDescent="0.25">
      <c r="B8" s="81" t="s">
        <v>60</v>
      </c>
      <c r="C8" s="162">
        <v>0.94300000000000017</v>
      </c>
      <c r="D8" s="162">
        <v>6.7972299999999999</v>
      </c>
      <c r="E8" s="198" t="str">
        <f t="shared" ref="E8:E55" si="0">IF(C8&lt;1,"",IFERROR((D8/C8)*1000,""))</f>
        <v/>
      </c>
      <c r="F8" s="77"/>
      <c r="H8" s="222"/>
      <c r="I8" s="104"/>
      <c r="J8" s="104"/>
      <c r="K8" s="45"/>
      <c r="L8" s="45"/>
    </row>
    <row r="9" spans="1:12" x14ac:dyDescent="0.25">
      <c r="B9" s="81" t="s">
        <v>61</v>
      </c>
      <c r="C9" s="162">
        <v>14.1126</v>
      </c>
      <c r="D9" s="162">
        <v>130.10391000000001</v>
      </c>
      <c r="E9" s="198">
        <f t="shared" si="0"/>
        <v>9218.9894137154042</v>
      </c>
      <c r="F9" s="77"/>
      <c r="H9" s="222"/>
      <c r="I9" s="104"/>
      <c r="J9" s="104"/>
      <c r="K9" s="45"/>
      <c r="L9" s="45"/>
    </row>
    <row r="10" spans="1:12" x14ac:dyDescent="0.25">
      <c r="B10" s="81" t="s">
        <v>62</v>
      </c>
      <c r="C10" s="162">
        <v>2376.5162999999998</v>
      </c>
      <c r="D10" s="162">
        <v>8843.0483030018204</v>
      </c>
      <c r="E10" s="198">
        <f t="shared" si="0"/>
        <v>3721.0131077164592</v>
      </c>
      <c r="F10" s="77"/>
      <c r="H10" s="222"/>
      <c r="I10" s="104"/>
      <c r="J10" s="104"/>
      <c r="K10" s="45"/>
      <c r="L10" s="45"/>
    </row>
    <row r="11" spans="1:12" x14ac:dyDescent="0.25">
      <c r="B11" s="81" t="s">
        <v>63</v>
      </c>
      <c r="C11" s="162">
        <v>92.208999999999989</v>
      </c>
      <c r="D11" s="162">
        <v>53.019240000000003</v>
      </c>
      <c r="E11" s="198">
        <f t="shared" si="0"/>
        <v>574.98985999197487</v>
      </c>
      <c r="F11" s="77"/>
      <c r="H11" s="222"/>
      <c r="I11" s="104"/>
      <c r="J11" s="104"/>
      <c r="K11" s="45"/>
      <c r="L11" s="45"/>
    </row>
    <row r="12" spans="1:12" x14ac:dyDescent="0.25">
      <c r="B12" s="81" t="s">
        <v>64</v>
      </c>
      <c r="C12" s="162">
        <v>64.638100000000009</v>
      </c>
      <c r="D12" s="162">
        <v>90.716929999999991</v>
      </c>
      <c r="E12" s="198">
        <f t="shared" si="0"/>
        <v>1403.4591053883078</v>
      </c>
      <c r="F12" s="77"/>
      <c r="H12" s="222"/>
      <c r="I12" s="104"/>
      <c r="J12" s="104"/>
      <c r="K12" s="45"/>
      <c r="L12" s="45"/>
    </row>
    <row r="13" spans="1:12" x14ac:dyDescent="0.25">
      <c r="B13" s="81" t="s">
        <v>65</v>
      </c>
      <c r="C13" s="162">
        <v>3183.9937000000009</v>
      </c>
      <c r="D13" s="162">
        <v>3919.0113925111159</v>
      </c>
      <c r="E13" s="198">
        <f t="shared" si="0"/>
        <v>1230.8477220011819</v>
      </c>
      <c r="F13" s="77"/>
      <c r="H13" s="222"/>
      <c r="I13" s="104"/>
      <c r="J13" s="104"/>
      <c r="K13" s="45"/>
      <c r="L13" s="45"/>
    </row>
    <row r="14" spans="1:12" x14ac:dyDescent="0.25">
      <c r="B14" s="81" t="s">
        <v>66</v>
      </c>
      <c r="C14" s="162">
        <v>730.81919999999991</v>
      </c>
      <c r="D14" s="162">
        <v>1853.225561401425</v>
      </c>
      <c r="E14" s="198">
        <f t="shared" si="0"/>
        <v>2535.819476830145</v>
      </c>
      <c r="F14" s="77"/>
      <c r="H14" s="222"/>
      <c r="I14" s="104"/>
      <c r="J14" s="104"/>
      <c r="K14" s="45"/>
      <c r="L14" s="45"/>
    </row>
    <row r="15" spans="1:12" x14ac:dyDescent="0.25">
      <c r="B15" s="81" t="s">
        <v>67</v>
      </c>
      <c r="C15" s="162">
        <v>21.803799999999999</v>
      </c>
      <c r="D15" s="162">
        <v>247.77212</v>
      </c>
      <c r="E15" s="198">
        <f t="shared" si="0"/>
        <v>11363.712747319274</v>
      </c>
      <c r="F15" s="77"/>
      <c r="H15" s="222"/>
      <c r="I15" s="104"/>
      <c r="J15" s="104"/>
      <c r="K15" s="45"/>
      <c r="L15" s="45"/>
    </row>
    <row r="16" spans="1:12" x14ac:dyDescent="0.25">
      <c r="B16" s="81" t="s">
        <v>68</v>
      </c>
      <c r="C16" s="162">
        <v>105.0698</v>
      </c>
      <c r="D16" s="162">
        <v>466.80155000000008</v>
      </c>
      <c r="E16" s="198">
        <f t="shared" si="0"/>
        <v>4442.7756596091367</v>
      </c>
      <c r="F16" s="77"/>
      <c r="H16" s="222"/>
      <c r="I16" s="104"/>
      <c r="J16" s="104"/>
      <c r="K16" s="45"/>
      <c r="L16" s="45"/>
    </row>
    <row r="17" spans="2:12" x14ac:dyDescent="0.25">
      <c r="B17" s="81" t="s">
        <v>69</v>
      </c>
      <c r="C17" s="162">
        <v>445.90539999999999</v>
      </c>
      <c r="D17" s="162">
        <v>636.37543143296352</v>
      </c>
      <c r="E17" s="198">
        <f t="shared" si="0"/>
        <v>1427.1534532503163</v>
      </c>
      <c r="F17" s="77"/>
      <c r="H17" s="222"/>
      <c r="I17" s="104"/>
      <c r="J17" s="104"/>
      <c r="K17" s="45"/>
      <c r="L17" s="45"/>
    </row>
    <row r="18" spans="2:12" x14ac:dyDescent="0.25">
      <c r="B18" s="81" t="s">
        <v>70</v>
      </c>
      <c r="C18" s="162">
        <v>320.3886</v>
      </c>
      <c r="D18" s="162">
        <v>905.79428999999993</v>
      </c>
      <c r="E18" s="198">
        <f t="shared" si="0"/>
        <v>2827.1739069367636</v>
      </c>
      <c r="F18" s="77"/>
      <c r="H18" s="222"/>
      <c r="I18" s="104"/>
      <c r="J18" s="104"/>
      <c r="K18" s="45"/>
      <c r="L18" s="45"/>
    </row>
    <row r="19" spans="2:12" x14ac:dyDescent="0.25">
      <c r="B19" s="81" t="s">
        <v>71</v>
      </c>
      <c r="C19" s="162">
        <v>959.06809999999996</v>
      </c>
      <c r="D19" s="162">
        <v>3041.340157441794</v>
      </c>
      <c r="E19" s="198">
        <f t="shared" si="0"/>
        <v>3171.1409830457233</v>
      </c>
      <c r="F19" s="77"/>
      <c r="H19" s="222"/>
      <c r="I19" s="104"/>
      <c r="J19" s="104"/>
      <c r="K19" s="45"/>
      <c r="L19" s="45"/>
    </row>
    <row r="20" spans="2:12" x14ac:dyDescent="0.25">
      <c r="B20" s="81" t="s">
        <v>72</v>
      </c>
      <c r="C20" s="162">
        <v>8.5120000000000005</v>
      </c>
      <c r="D20" s="162">
        <v>28.431359999999991</v>
      </c>
      <c r="E20" s="198">
        <f t="shared" si="0"/>
        <v>3340.1503759398483</v>
      </c>
      <c r="F20" s="77"/>
      <c r="H20" s="222"/>
      <c r="I20" s="104"/>
      <c r="J20" s="104"/>
      <c r="K20" s="45"/>
      <c r="L20" s="45"/>
    </row>
    <row r="21" spans="2:12" x14ac:dyDescent="0.25">
      <c r="B21" s="81" t="s">
        <v>73</v>
      </c>
      <c r="C21" s="162">
        <v>206.834</v>
      </c>
      <c r="D21" s="162">
        <v>473.69963999999999</v>
      </c>
      <c r="E21" s="198">
        <f t="shared" si="0"/>
        <v>2290.2406760977401</v>
      </c>
      <c r="F21" s="77"/>
      <c r="H21" s="222"/>
      <c r="I21" s="104"/>
      <c r="J21" s="104"/>
      <c r="K21" s="45"/>
      <c r="L21" s="45"/>
    </row>
    <row r="22" spans="2:12" x14ac:dyDescent="0.25">
      <c r="B22" s="81" t="s">
        <v>74</v>
      </c>
      <c r="C22" s="162">
        <v>100.88160000000001</v>
      </c>
      <c r="D22" s="162">
        <v>374.09834999999998</v>
      </c>
      <c r="E22" s="198">
        <f t="shared" si="0"/>
        <v>3708.2912047390205</v>
      </c>
      <c r="F22" s="77"/>
      <c r="H22" s="222"/>
      <c r="I22" s="104"/>
      <c r="J22" s="104"/>
      <c r="K22" s="45"/>
      <c r="L22" s="45"/>
    </row>
    <row r="23" spans="2:12" x14ac:dyDescent="0.25">
      <c r="B23" s="81" t="s">
        <v>75</v>
      </c>
      <c r="C23" s="162">
        <v>526.03489999999999</v>
      </c>
      <c r="D23" s="162">
        <v>875.62998999999991</v>
      </c>
      <c r="E23" s="198">
        <f t="shared" si="0"/>
        <v>1664.5853535573399</v>
      </c>
      <c r="F23" s="77"/>
      <c r="H23" s="222"/>
      <c r="I23" s="104"/>
      <c r="J23" s="104"/>
      <c r="L23" s="45"/>
    </row>
    <row r="24" spans="2:12" x14ac:dyDescent="0.25">
      <c r="B24" s="81" t="s">
        <v>76</v>
      </c>
      <c r="C24" s="162">
        <v>0</v>
      </c>
      <c r="D24" s="162">
        <v>0</v>
      </c>
      <c r="E24" s="236" t="str">
        <f t="shared" si="0"/>
        <v/>
      </c>
      <c r="F24" s="77"/>
      <c r="H24" s="222"/>
      <c r="I24" s="104"/>
      <c r="J24" s="104"/>
      <c r="K24" s="45"/>
    </row>
    <row r="25" spans="2:12" x14ac:dyDescent="0.25">
      <c r="B25" s="81" t="s">
        <v>77</v>
      </c>
      <c r="C25" s="162">
        <v>166.3254</v>
      </c>
      <c r="D25" s="162">
        <v>238.36189999999999</v>
      </c>
      <c r="E25" s="236">
        <f t="shared" si="0"/>
        <v>1433.1058274923735</v>
      </c>
      <c r="F25" s="77"/>
      <c r="H25" s="222"/>
      <c r="I25" s="104"/>
      <c r="J25" s="104"/>
      <c r="K25" s="45"/>
      <c r="L25" s="45"/>
    </row>
    <row r="26" spans="2:12" x14ac:dyDescent="0.25">
      <c r="B26" s="81" t="s">
        <v>78</v>
      </c>
      <c r="C26" s="162">
        <v>139.70089999999999</v>
      </c>
      <c r="D26" s="162">
        <v>2148.6045100000001</v>
      </c>
      <c r="E26" s="236">
        <f t="shared" si="0"/>
        <v>15380.033414244292</v>
      </c>
      <c r="F26" s="77"/>
      <c r="H26" s="222"/>
      <c r="I26" s="104"/>
      <c r="J26" s="104"/>
      <c r="K26" s="45"/>
      <c r="L26" s="45"/>
    </row>
    <row r="27" spans="2:12" x14ac:dyDescent="0.25">
      <c r="B27" s="81" t="s">
        <v>79</v>
      </c>
      <c r="C27" s="162">
        <v>60.918700000000001</v>
      </c>
      <c r="D27" s="162">
        <v>721.25337999999999</v>
      </c>
      <c r="E27" s="236">
        <f t="shared" si="0"/>
        <v>11839.605572673086</v>
      </c>
      <c r="F27" s="77"/>
      <c r="H27" s="222"/>
      <c r="I27" s="104"/>
      <c r="J27" s="104"/>
      <c r="K27" s="45"/>
      <c r="L27" s="45"/>
    </row>
    <row r="28" spans="2:12" x14ac:dyDescent="0.25">
      <c r="B28" s="81" t="s">
        <v>80</v>
      </c>
      <c r="C28" s="162">
        <v>487.17370000000011</v>
      </c>
      <c r="D28" s="162">
        <v>800.46592999999996</v>
      </c>
      <c r="E28" s="236">
        <f t="shared" si="0"/>
        <v>1643.0811638641408</v>
      </c>
      <c r="F28" s="77"/>
      <c r="H28" s="222"/>
      <c r="I28" s="104"/>
      <c r="J28" s="104"/>
      <c r="K28" s="45"/>
      <c r="L28" s="45"/>
    </row>
    <row r="29" spans="2:12" x14ac:dyDescent="0.25">
      <c r="B29" s="81" t="s">
        <v>81</v>
      </c>
      <c r="C29" s="162">
        <v>78.4542</v>
      </c>
      <c r="D29" s="162">
        <v>81.960469999999987</v>
      </c>
      <c r="E29" s="236">
        <f t="shared" si="0"/>
        <v>1044.6919349123436</v>
      </c>
      <c r="F29" s="77"/>
      <c r="H29" s="222"/>
      <c r="I29" s="117"/>
      <c r="J29" s="117"/>
      <c r="K29" s="45"/>
      <c r="L29" s="45"/>
    </row>
    <row r="30" spans="2:12" x14ac:dyDescent="0.25">
      <c r="B30" s="82" t="s">
        <v>82</v>
      </c>
      <c r="C30" s="162">
        <v>790.54549999999995</v>
      </c>
      <c r="D30" s="162">
        <v>1651.86314933931</v>
      </c>
      <c r="E30" s="236">
        <f t="shared" si="0"/>
        <v>2089.5231828393307</v>
      </c>
      <c r="F30" s="77"/>
      <c r="H30" s="223"/>
      <c r="I30" s="104"/>
      <c r="J30" s="104"/>
      <c r="L30" s="45"/>
    </row>
    <row r="31" spans="2:12" x14ac:dyDescent="0.25">
      <c r="B31" s="83" t="s">
        <v>31</v>
      </c>
      <c r="C31" s="157">
        <v>10930.871200000001</v>
      </c>
      <c r="D31" s="157">
        <v>28115.759325128427</v>
      </c>
      <c r="E31" s="237">
        <f t="shared" si="0"/>
        <v>2572.1425868716137</v>
      </c>
      <c r="F31" s="84"/>
      <c r="H31" s="222"/>
      <c r="I31" s="104"/>
      <c r="J31" s="104"/>
    </row>
    <row r="32" spans="2:12" x14ac:dyDescent="0.25">
      <c r="B32" s="83"/>
      <c r="C32" s="197"/>
      <c r="D32" s="197"/>
      <c r="E32" s="236" t="str">
        <f t="shared" si="0"/>
        <v/>
      </c>
      <c r="F32" s="84"/>
      <c r="H32" s="222"/>
      <c r="I32" s="104"/>
      <c r="J32" s="104"/>
    </row>
    <row r="33" spans="2:15" x14ac:dyDescent="0.25">
      <c r="B33" s="81" t="s">
        <v>83</v>
      </c>
      <c r="C33" s="162">
        <v>1.9E-2</v>
      </c>
      <c r="D33" s="162">
        <v>0</v>
      </c>
      <c r="E33" s="236" t="str">
        <f t="shared" si="0"/>
        <v/>
      </c>
      <c r="F33" s="77"/>
      <c r="H33" s="222"/>
      <c r="I33" s="104"/>
      <c r="J33" s="104"/>
    </row>
    <row r="34" spans="2:15" x14ac:dyDescent="0.25">
      <c r="B34" s="81" t="s">
        <v>84</v>
      </c>
      <c r="C34" s="162">
        <v>2650.6750000000002</v>
      </c>
      <c r="D34" s="162">
        <v>1643.49649</v>
      </c>
      <c r="E34" s="198">
        <f t="shared" si="0"/>
        <v>620.02942269421931</v>
      </c>
      <c r="F34" s="77"/>
      <c r="H34" s="222"/>
      <c r="I34" s="104"/>
      <c r="J34" s="104"/>
    </row>
    <row r="35" spans="2:15" x14ac:dyDescent="0.25">
      <c r="B35" s="81" t="s">
        <v>85</v>
      </c>
      <c r="C35" s="162">
        <v>1.8836999999999999</v>
      </c>
      <c r="D35" s="162">
        <v>0.43696000000000002</v>
      </c>
      <c r="E35" s="198">
        <f t="shared" si="0"/>
        <v>231.96899718638849</v>
      </c>
      <c r="F35" s="77"/>
      <c r="H35" s="222"/>
      <c r="I35" s="117"/>
      <c r="J35" s="117"/>
      <c r="K35" s="35"/>
    </row>
    <row r="36" spans="2:15" x14ac:dyDescent="0.25">
      <c r="B36" s="81" t="s">
        <v>86</v>
      </c>
      <c r="C36" s="162">
        <v>142.75319999999999</v>
      </c>
      <c r="D36" s="162">
        <v>277.70112</v>
      </c>
      <c r="E36" s="198">
        <f t="shared" si="0"/>
        <v>1945.3232572019404</v>
      </c>
      <c r="F36" s="77"/>
      <c r="G36" s="35"/>
      <c r="H36" s="223"/>
      <c r="I36" s="104"/>
      <c r="J36" s="104"/>
      <c r="K36" s="35"/>
    </row>
    <row r="37" spans="2:15" x14ac:dyDescent="0.25">
      <c r="B37" s="217" t="s">
        <v>129</v>
      </c>
      <c r="C37" s="162">
        <v>0</v>
      </c>
      <c r="D37" s="162">
        <v>0</v>
      </c>
      <c r="E37" s="198" t="str">
        <f t="shared" si="0"/>
        <v/>
      </c>
      <c r="F37" s="77"/>
      <c r="G37" s="35"/>
      <c r="H37" s="222"/>
      <c r="I37" s="104"/>
      <c r="J37" s="104"/>
      <c r="K37" s="35"/>
    </row>
    <row r="38" spans="2:15" x14ac:dyDescent="0.25">
      <c r="B38" s="81" t="s">
        <v>88</v>
      </c>
      <c r="C38" s="162">
        <v>3.09E-2</v>
      </c>
      <c r="D38" s="162">
        <v>1.0919999999999999E-2</v>
      </c>
      <c r="E38" s="198" t="str">
        <f t="shared" si="0"/>
        <v/>
      </c>
      <c r="F38" s="77"/>
      <c r="G38" s="35"/>
      <c r="H38" s="222"/>
      <c r="I38" s="104"/>
      <c r="J38" s="104"/>
      <c r="K38" s="35"/>
    </row>
    <row r="39" spans="2:15" x14ac:dyDescent="0.25">
      <c r="B39" s="83" t="s">
        <v>6</v>
      </c>
      <c r="C39" s="157">
        <v>2795.3618000000001</v>
      </c>
      <c r="D39" s="157">
        <v>1921.6454899999999</v>
      </c>
      <c r="E39" s="197">
        <f t="shared" si="0"/>
        <v>687.44070624417907</v>
      </c>
      <c r="F39" s="84"/>
      <c r="G39" s="35"/>
      <c r="H39" s="222"/>
      <c r="I39" s="104"/>
      <c r="J39" s="104"/>
      <c r="K39" s="35"/>
    </row>
    <row r="40" spans="2:15" x14ac:dyDescent="0.25">
      <c r="B40" s="83"/>
      <c r="C40" s="197"/>
      <c r="D40" s="197"/>
      <c r="E40" s="198" t="str">
        <f t="shared" si="0"/>
        <v/>
      </c>
      <c r="F40" s="84"/>
      <c r="G40" s="35"/>
      <c r="H40" s="222"/>
      <c r="I40" s="104"/>
      <c r="J40" s="104"/>
      <c r="K40" s="35"/>
    </row>
    <row r="41" spans="2:15" x14ac:dyDescent="0.25">
      <c r="B41" s="81" t="s">
        <v>89</v>
      </c>
      <c r="C41" s="162">
        <v>351.48700000000002</v>
      </c>
      <c r="D41" s="162">
        <v>383.80518000000001</v>
      </c>
      <c r="E41" s="198">
        <f t="shared" si="0"/>
        <v>1091.9470136875618</v>
      </c>
      <c r="F41" s="35"/>
      <c r="G41" s="135"/>
      <c r="H41" s="222"/>
      <c r="I41" s="104"/>
      <c r="J41" s="104"/>
      <c r="K41" s="35"/>
    </row>
    <row r="42" spans="2:15" x14ac:dyDescent="0.25">
      <c r="B42" s="81" t="s">
        <v>90</v>
      </c>
      <c r="C42" s="162">
        <v>1765.5676000000001</v>
      </c>
      <c r="D42" s="162">
        <v>4374.5396600000004</v>
      </c>
      <c r="E42" s="198">
        <f t="shared" si="0"/>
        <v>2477.6959318918175</v>
      </c>
      <c r="F42" s="35"/>
      <c r="G42" s="135"/>
      <c r="H42" s="222"/>
      <c r="I42" s="104"/>
      <c r="J42" s="104"/>
      <c r="K42" s="35"/>
    </row>
    <row r="43" spans="2:15" x14ac:dyDescent="0.25">
      <c r="B43" s="81" t="s">
        <v>91</v>
      </c>
      <c r="C43" s="162">
        <v>34.350700000000003</v>
      </c>
      <c r="D43" s="162">
        <v>138.56739999999999</v>
      </c>
      <c r="E43" s="198">
        <f t="shared" si="0"/>
        <v>4033.9032392352988</v>
      </c>
      <c r="F43" s="35"/>
      <c r="G43" s="135"/>
      <c r="H43" s="222"/>
      <c r="I43" s="104"/>
      <c r="J43" s="104"/>
      <c r="K43" s="35"/>
      <c r="N43" s="35"/>
      <c r="O43" s="35"/>
    </row>
    <row r="44" spans="2:15" x14ac:dyDescent="0.25">
      <c r="B44" s="81" t="s">
        <v>92</v>
      </c>
      <c r="C44" s="162">
        <v>237.29929999999999</v>
      </c>
      <c r="D44" s="162">
        <v>3387.4577399999998</v>
      </c>
      <c r="E44" s="198">
        <f t="shared" si="0"/>
        <v>14275.043120649745</v>
      </c>
      <c r="F44" s="35"/>
      <c r="G44" s="135"/>
      <c r="H44" s="222"/>
      <c r="I44" s="104"/>
      <c r="J44" s="104"/>
      <c r="K44" s="35"/>
      <c r="N44" s="35"/>
      <c r="O44" s="35"/>
    </row>
    <row r="45" spans="2:15" x14ac:dyDescent="0.25">
      <c r="B45" s="81" t="s">
        <v>93</v>
      </c>
      <c r="C45" s="162">
        <v>72</v>
      </c>
      <c r="D45" s="162">
        <v>72.72</v>
      </c>
      <c r="E45" s="198">
        <f t="shared" si="0"/>
        <v>1010</v>
      </c>
      <c r="F45" s="35"/>
      <c r="G45" s="135"/>
      <c r="H45" s="222"/>
      <c r="I45" s="104"/>
      <c r="J45" s="104"/>
      <c r="K45" s="35"/>
      <c r="N45" s="35"/>
      <c r="O45" s="35"/>
    </row>
    <row r="46" spans="2:15" x14ac:dyDescent="0.25">
      <c r="B46" s="81" t="s">
        <v>94</v>
      </c>
      <c r="C46" s="162">
        <v>3547.7027999999991</v>
      </c>
      <c r="D46" s="162">
        <v>11468.82987</v>
      </c>
      <c r="E46" s="198">
        <f t="shared" si="0"/>
        <v>3232.7482082208244</v>
      </c>
      <c r="F46" s="35"/>
      <c r="G46" s="135"/>
      <c r="H46" s="222"/>
      <c r="I46" s="104"/>
      <c r="J46" s="104"/>
      <c r="K46" s="35"/>
      <c r="N46" s="35"/>
      <c r="O46" s="35"/>
    </row>
    <row r="47" spans="2:15" x14ac:dyDescent="0.25">
      <c r="B47" s="81" t="s">
        <v>95</v>
      </c>
      <c r="C47" s="162">
        <v>0</v>
      </c>
      <c r="D47" s="162">
        <v>0</v>
      </c>
      <c r="E47" s="198" t="str">
        <f t="shared" si="0"/>
        <v/>
      </c>
      <c r="F47" s="35"/>
      <c r="G47" s="135"/>
      <c r="H47" s="222"/>
      <c r="I47" s="117"/>
      <c r="J47" s="117"/>
      <c r="K47" s="35"/>
      <c r="M47" s="35"/>
      <c r="N47" s="35"/>
      <c r="O47" s="35"/>
    </row>
    <row r="48" spans="2:15" x14ac:dyDescent="0.25">
      <c r="B48" s="81" t="s">
        <v>96</v>
      </c>
      <c r="C48" s="162">
        <v>2229.9526000000001</v>
      </c>
      <c r="D48" s="162">
        <v>4352.6287849223254</v>
      </c>
      <c r="E48" s="198">
        <f t="shared" si="0"/>
        <v>1951.8929617258793</v>
      </c>
      <c r="F48" s="35"/>
      <c r="G48" s="135"/>
      <c r="H48" s="223"/>
      <c r="I48" s="117"/>
      <c r="J48" s="117"/>
      <c r="M48" s="35"/>
      <c r="N48" s="35"/>
      <c r="O48" s="35"/>
    </row>
    <row r="49" spans="1:15" x14ac:dyDescent="0.25">
      <c r="B49" s="81" t="s">
        <v>97</v>
      </c>
      <c r="C49" s="162">
        <v>4.7050999999999998</v>
      </c>
      <c r="D49" s="162">
        <v>38.337249999999997</v>
      </c>
      <c r="E49" s="198">
        <f t="shared" si="0"/>
        <v>8148.0202333637963</v>
      </c>
      <c r="F49" s="35"/>
      <c r="G49" s="135"/>
      <c r="H49" s="223"/>
      <c r="I49" s="216"/>
      <c r="J49" s="216"/>
      <c r="M49" s="35"/>
      <c r="N49" s="35"/>
      <c r="O49" s="35"/>
    </row>
    <row r="50" spans="1:15" x14ac:dyDescent="0.25">
      <c r="B50" s="81" t="s">
        <v>98</v>
      </c>
      <c r="C50" s="162">
        <v>60.926000000000002</v>
      </c>
      <c r="D50" s="162">
        <v>319.15541000000002</v>
      </c>
      <c r="E50" s="198">
        <f t="shared" si="0"/>
        <v>5238.4106949414045</v>
      </c>
      <c r="F50" s="35"/>
      <c r="G50" s="135"/>
      <c r="H50" s="216"/>
      <c r="I50" s="216"/>
      <c r="J50" s="216"/>
      <c r="M50" s="35"/>
      <c r="N50" s="35"/>
      <c r="O50" s="35"/>
    </row>
    <row r="51" spans="1:15" x14ac:dyDescent="0.25">
      <c r="B51" s="81" t="s">
        <v>99</v>
      </c>
      <c r="C51" s="162">
        <v>1789.7847999999999</v>
      </c>
      <c r="D51" s="162">
        <v>1942.978950065615</v>
      </c>
      <c r="E51" s="198">
        <f t="shared" si="0"/>
        <v>1085.5936144197979</v>
      </c>
      <c r="F51" s="134"/>
      <c r="G51" s="136"/>
      <c r="H51" s="216"/>
      <c r="M51" s="35"/>
      <c r="N51" s="35"/>
      <c r="O51" s="35"/>
    </row>
    <row r="52" spans="1:15" x14ac:dyDescent="0.25">
      <c r="B52" s="81" t="s">
        <v>100</v>
      </c>
      <c r="C52" s="162">
        <v>126.9333</v>
      </c>
      <c r="D52" s="162">
        <v>640.35997999999995</v>
      </c>
      <c r="E52" s="198">
        <f t="shared" si="0"/>
        <v>5044.8541084175704</v>
      </c>
      <c r="F52" s="77"/>
      <c r="K52" s="35"/>
      <c r="M52" s="35"/>
      <c r="N52" s="35"/>
    </row>
    <row r="53" spans="1:15" x14ac:dyDescent="0.25">
      <c r="B53" s="85" t="s">
        <v>7</v>
      </c>
      <c r="C53" s="157">
        <v>10220.709199999998</v>
      </c>
      <c r="D53" s="157">
        <v>27119.380224987941</v>
      </c>
      <c r="E53" s="197">
        <f t="shared" si="0"/>
        <v>2653.375582292073</v>
      </c>
      <c r="F53" s="84"/>
      <c r="K53" s="35"/>
      <c r="L53" s="35"/>
      <c r="M53" s="35"/>
      <c r="N53" s="35"/>
    </row>
    <row r="54" spans="1:15" x14ac:dyDescent="0.25">
      <c r="B54" s="85"/>
      <c r="C54" s="197"/>
      <c r="D54" s="197"/>
      <c r="E54" s="197" t="str">
        <f t="shared" si="0"/>
        <v/>
      </c>
      <c r="F54" s="84"/>
      <c r="K54" s="238"/>
      <c r="L54" s="238"/>
      <c r="M54" s="35"/>
      <c r="N54" s="35"/>
    </row>
    <row r="55" spans="1:15" x14ac:dyDescent="0.25">
      <c r="B55" s="85" t="s">
        <v>101</v>
      </c>
      <c r="C55" s="157">
        <v>23946.942199999998</v>
      </c>
      <c r="D55" s="157">
        <v>57156.785040116367</v>
      </c>
      <c r="E55" s="197">
        <f t="shared" si="0"/>
        <v>2386.8093288385007</v>
      </c>
      <c r="F55" s="84"/>
      <c r="I55" s="5"/>
      <c r="J55" s="5"/>
      <c r="K55" s="35"/>
      <c r="L55" s="35"/>
      <c r="N55" s="35"/>
    </row>
    <row r="56" spans="1:15" ht="15.75" thickBot="1" x14ac:dyDescent="0.3">
      <c r="B56" s="86"/>
      <c r="C56" s="86"/>
      <c r="D56" s="86"/>
      <c r="E56" s="86"/>
      <c r="F56" s="86"/>
      <c r="H56" s="5"/>
      <c r="I56" s="5"/>
      <c r="J56" s="5"/>
      <c r="K56" s="225"/>
      <c r="L56" s="35"/>
      <c r="N56" s="35"/>
    </row>
    <row r="57" spans="1:15" x14ac:dyDescent="0.25">
      <c r="A57" s="5"/>
      <c r="B57" s="6" t="s">
        <v>128</v>
      </c>
      <c r="C57" s="5"/>
      <c r="D57" s="5"/>
      <c r="E57" s="5"/>
      <c r="F57" s="5"/>
      <c r="G57" s="10" t="s">
        <v>41</v>
      </c>
      <c r="H57" s="5"/>
      <c r="I57" s="5"/>
      <c r="J57" s="5"/>
      <c r="K57" s="225"/>
      <c r="L57" s="225"/>
      <c r="N57" s="35"/>
    </row>
    <row r="58" spans="1:15" x14ac:dyDescent="0.25">
      <c r="A58" s="5"/>
      <c r="B58" s="18" t="s">
        <v>175</v>
      </c>
      <c r="C58" s="5"/>
      <c r="D58" s="5"/>
      <c r="E58" s="5"/>
      <c r="F58" s="5"/>
      <c r="G58" s="10"/>
      <c r="H58" s="5"/>
      <c r="I58" s="5"/>
      <c r="J58" s="5"/>
      <c r="K58" s="5"/>
      <c r="L58" s="225"/>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5"/>
      <c r="J66" s="235"/>
      <c r="K66" s="5"/>
      <c r="L66" s="5"/>
    </row>
    <row r="67" spans="1:12" x14ac:dyDescent="0.25">
      <c r="A67" s="48"/>
      <c r="B67" s="17" t="s">
        <v>176</v>
      </c>
      <c r="C67" s="5"/>
      <c r="D67" s="5"/>
      <c r="E67" s="5"/>
      <c r="F67" s="5"/>
      <c r="G67" s="5"/>
      <c r="H67" s="235"/>
      <c r="I67" s="235"/>
      <c r="J67" s="235"/>
      <c r="K67" s="235"/>
      <c r="L67" s="5"/>
    </row>
    <row r="68" spans="1:12" ht="15" customHeight="1" x14ac:dyDescent="0.25">
      <c r="A68" s="16"/>
      <c r="B68" s="235" t="s">
        <v>126</v>
      </c>
      <c r="C68" s="235"/>
      <c r="D68" s="235"/>
      <c r="E68" s="235"/>
      <c r="F68" s="235"/>
      <c r="G68" s="235"/>
      <c r="H68" s="235"/>
      <c r="I68" s="1"/>
      <c r="J68" s="1"/>
      <c r="K68" s="235"/>
      <c r="L68" s="235"/>
    </row>
    <row r="69" spans="1:12" x14ac:dyDescent="0.25">
      <c r="A69" s="16"/>
      <c r="B69" s="235"/>
      <c r="C69" s="235"/>
      <c r="D69" s="235"/>
      <c r="E69" s="235"/>
      <c r="F69" s="235"/>
      <c r="G69" s="235"/>
      <c r="H69" s="1"/>
      <c r="I69" s="1"/>
      <c r="J69" s="1"/>
      <c r="K69" s="1"/>
      <c r="L69" s="235"/>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C7" sqref="C7:D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4">
        <v>44713</v>
      </c>
      <c r="D4" s="274"/>
      <c r="E4" s="274"/>
      <c r="F4" s="75"/>
    </row>
    <row r="5" spans="1:10" x14ac:dyDescent="0.25">
      <c r="B5" s="76"/>
      <c r="C5" s="275" t="s">
        <v>125</v>
      </c>
      <c r="D5" s="87" t="s">
        <v>56</v>
      </c>
      <c r="E5" s="88" t="s">
        <v>57</v>
      </c>
      <c r="F5" s="78"/>
    </row>
    <row r="6" spans="1:10" x14ac:dyDescent="0.25">
      <c r="B6" s="79"/>
      <c r="C6" s="277"/>
      <c r="D6" s="129" t="s">
        <v>166</v>
      </c>
      <c r="E6" s="130" t="s">
        <v>58</v>
      </c>
      <c r="F6" s="80"/>
      <c r="H6" s="220"/>
      <c r="I6" s="136"/>
      <c r="J6" s="136"/>
    </row>
    <row r="7" spans="1:10" x14ac:dyDescent="0.25">
      <c r="B7" s="81" t="s">
        <v>59</v>
      </c>
      <c r="C7" s="260">
        <v>50.713799999999992</v>
      </c>
      <c r="D7" s="260">
        <v>534.8080299999998</v>
      </c>
      <c r="E7" s="199">
        <f>IF(D7&lt;1,"",IFERROR((D7/C7)*1000,""))</f>
        <v>10545.61145092657</v>
      </c>
      <c r="F7" s="77"/>
      <c r="G7" s="220"/>
      <c r="H7" s="136"/>
      <c r="I7" s="136"/>
      <c r="J7" s="117"/>
    </row>
    <row r="8" spans="1:10" x14ac:dyDescent="0.25">
      <c r="B8" s="81" t="s">
        <v>60</v>
      </c>
      <c r="C8" s="162">
        <v>1.0680000000000001</v>
      </c>
      <c r="D8" s="162">
        <v>7.2025600000000001</v>
      </c>
      <c r="E8" s="198">
        <f t="shared" ref="E8:E55" si="0">IF(D8&lt;1,"",IFERROR((D8/C8)*1000,""))</f>
        <v>6743.9700374531831</v>
      </c>
      <c r="F8" s="77"/>
      <c r="G8" s="221"/>
      <c r="H8" s="135"/>
      <c r="I8" s="135"/>
      <c r="J8" s="104"/>
    </row>
    <row r="9" spans="1:10" x14ac:dyDescent="0.25">
      <c r="B9" s="81" t="s">
        <v>61</v>
      </c>
      <c r="C9" s="162">
        <v>15.9901</v>
      </c>
      <c r="D9" s="162">
        <v>142.51830000000001</v>
      </c>
      <c r="E9" s="198">
        <f t="shared" si="0"/>
        <v>8912.9086122038025</v>
      </c>
      <c r="F9" s="77"/>
      <c r="G9" s="221"/>
      <c r="H9" s="135"/>
      <c r="I9" s="135"/>
      <c r="J9" s="104"/>
    </row>
    <row r="10" spans="1:10" x14ac:dyDescent="0.25">
      <c r="B10" s="81" t="s">
        <v>62</v>
      </c>
      <c r="C10" s="162">
        <v>2404.9958000000001</v>
      </c>
      <c r="D10" s="162">
        <v>8882.1911630018203</v>
      </c>
      <c r="E10" s="198">
        <f t="shared" si="0"/>
        <v>3693.2252285021955</v>
      </c>
      <c r="F10" s="77"/>
      <c r="G10" s="221"/>
      <c r="H10" s="135"/>
      <c r="I10" s="135"/>
      <c r="J10" s="104"/>
    </row>
    <row r="11" spans="1:10" x14ac:dyDescent="0.25">
      <c r="B11" s="81" t="s">
        <v>63</v>
      </c>
      <c r="C11" s="162">
        <v>92.209799999999987</v>
      </c>
      <c r="D11" s="162">
        <v>53.019550000000002</v>
      </c>
      <c r="E11" s="198">
        <f t="shared" si="0"/>
        <v>574.9882333548062</v>
      </c>
      <c r="F11" s="77"/>
      <c r="G11" s="221"/>
      <c r="H11" s="135"/>
      <c r="I11" s="135"/>
      <c r="J11" s="104"/>
    </row>
    <row r="12" spans="1:10" x14ac:dyDescent="0.25">
      <c r="B12" s="81" t="s">
        <v>64</v>
      </c>
      <c r="C12" s="162">
        <v>88.751100000000008</v>
      </c>
      <c r="D12" s="162">
        <v>143.13074</v>
      </c>
      <c r="E12" s="198">
        <f t="shared" si="0"/>
        <v>1612.7207437428942</v>
      </c>
      <c r="F12" s="77"/>
      <c r="G12" s="221"/>
      <c r="H12" s="135"/>
      <c r="I12" s="135"/>
      <c r="J12" s="104"/>
    </row>
    <row r="13" spans="1:10" x14ac:dyDescent="0.25">
      <c r="B13" s="81" t="s">
        <v>65</v>
      </c>
      <c r="C13" s="162">
        <v>3238.7900000000009</v>
      </c>
      <c r="D13" s="162">
        <v>3988.3889325111159</v>
      </c>
      <c r="E13" s="198">
        <f t="shared" si="0"/>
        <v>1231.4441296012137</v>
      </c>
      <c r="F13" s="77"/>
      <c r="G13" s="221"/>
      <c r="H13" s="135"/>
      <c r="I13" s="135"/>
      <c r="J13" s="104"/>
    </row>
    <row r="14" spans="1:10" x14ac:dyDescent="0.25">
      <c r="B14" s="81" t="s">
        <v>66</v>
      </c>
      <c r="C14" s="162">
        <v>791.14549999999986</v>
      </c>
      <c r="D14" s="162">
        <v>1975.9623334817229</v>
      </c>
      <c r="E14" s="198">
        <f t="shared" si="0"/>
        <v>2497.5966285363734</v>
      </c>
      <c r="F14" s="77"/>
      <c r="G14" s="221"/>
      <c r="H14" s="135"/>
      <c r="I14" s="135"/>
      <c r="J14" s="104"/>
    </row>
    <row r="15" spans="1:10" x14ac:dyDescent="0.25">
      <c r="B15" s="81" t="s">
        <v>67</v>
      </c>
      <c r="C15" s="162">
        <v>22.311900000000001</v>
      </c>
      <c r="D15" s="162">
        <v>249.47421</v>
      </c>
      <c r="E15" s="198">
        <f t="shared" si="0"/>
        <v>11181.217646188805</v>
      </c>
      <c r="F15" s="77"/>
      <c r="G15" s="221"/>
      <c r="H15" s="135"/>
      <c r="I15" s="135"/>
      <c r="J15" s="104"/>
    </row>
    <row r="16" spans="1:10" x14ac:dyDescent="0.25">
      <c r="B16" s="81" t="s">
        <v>68</v>
      </c>
      <c r="C16" s="162">
        <v>144.59180000000001</v>
      </c>
      <c r="D16" s="162">
        <v>564.96644000000015</v>
      </c>
      <c r="E16" s="198">
        <f t="shared" si="0"/>
        <v>3907.3200554941577</v>
      </c>
      <c r="F16" s="77"/>
      <c r="G16" s="221"/>
      <c r="H16" s="135"/>
      <c r="I16" s="135"/>
      <c r="J16" s="104"/>
    </row>
    <row r="17" spans="2:10" x14ac:dyDescent="0.25">
      <c r="B17" s="81" t="s">
        <v>69</v>
      </c>
      <c r="C17" s="162">
        <v>453.09809999999999</v>
      </c>
      <c r="D17" s="162">
        <v>641.18874143296352</v>
      </c>
      <c r="E17" s="198">
        <f t="shared" si="0"/>
        <v>1415.1212318766366</v>
      </c>
      <c r="F17" s="77"/>
      <c r="G17" s="221"/>
      <c r="H17" s="135"/>
      <c r="I17" s="135"/>
      <c r="J17" s="104"/>
    </row>
    <row r="18" spans="2:10" x14ac:dyDescent="0.25">
      <c r="B18" s="81" t="s">
        <v>70</v>
      </c>
      <c r="C18" s="162">
        <v>440.32400000000001</v>
      </c>
      <c r="D18" s="162">
        <v>1096.9039198988919</v>
      </c>
      <c r="E18" s="198">
        <f t="shared" si="0"/>
        <v>2491.1290774495415</v>
      </c>
      <c r="F18" s="77"/>
      <c r="G18" s="221"/>
      <c r="H18" s="135"/>
      <c r="I18" s="135"/>
      <c r="J18" s="104"/>
    </row>
    <row r="19" spans="2:10" x14ac:dyDescent="0.25">
      <c r="B19" s="81" t="s">
        <v>71</v>
      </c>
      <c r="C19" s="162">
        <v>1151.1547</v>
      </c>
      <c r="D19" s="162">
        <v>3497.4126074586479</v>
      </c>
      <c r="E19" s="198">
        <f t="shared" si="0"/>
        <v>3038.1777596518068</v>
      </c>
      <c r="F19" s="77"/>
      <c r="G19" s="221"/>
      <c r="H19" s="135"/>
      <c r="I19" s="135"/>
      <c r="J19" s="104"/>
    </row>
    <row r="20" spans="2:10" x14ac:dyDescent="0.25">
      <c r="B20" s="81" t="s">
        <v>72</v>
      </c>
      <c r="C20" s="162">
        <v>8.5869999999999997</v>
      </c>
      <c r="D20" s="162">
        <v>28.656639999999989</v>
      </c>
      <c r="E20" s="198">
        <f t="shared" si="0"/>
        <v>3337.2120647490383</v>
      </c>
      <c r="F20" s="77"/>
      <c r="G20" s="221"/>
      <c r="H20" s="135"/>
      <c r="I20" s="135"/>
      <c r="J20" s="104"/>
    </row>
    <row r="21" spans="2:10" x14ac:dyDescent="0.25">
      <c r="B21" s="81" t="s">
        <v>73</v>
      </c>
      <c r="C21" s="162">
        <v>798.32559999999989</v>
      </c>
      <c r="D21" s="162">
        <v>1726.9885171394901</v>
      </c>
      <c r="E21" s="198">
        <f t="shared" si="0"/>
        <v>2163.2633566297891</v>
      </c>
      <c r="F21" s="77"/>
      <c r="G21" s="221"/>
      <c r="H21" s="135"/>
      <c r="I21" s="135"/>
      <c r="J21" s="104"/>
    </row>
    <row r="22" spans="2:10" x14ac:dyDescent="0.25">
      <c r="B22" s="81" t="s">
        <v>74</v>
      </c>
      <c r="C22" s="162">
        <v>101.6733</v>
      </c>
      <c r="D22" s="162">
        <v>375.91971999999998</v>
      </c>
      <c r="E22" s="198">
        <f t="shared" si="0"/>
        <v>3697.3297807782374</v>
      </c>
      <c r="F22" s="77"/>
      <c r="G22" s="221"/>
      <c r="H22" s="135"/>
      <c r="I22" s="135"/>
      <c r="J22" s="104"/>
    </row>
    <row r="23" spans="2:10" x14ac:dyDescent="0.25">
      <c r="B23" s="81" t="s">
        <v>75</v>
      </c>
      <c r="C23" s="162">
        <v>563.29610000000002</v>
      </c>
      <c r="D23" s="162">
        <v>924.41613999999993</v>
      </c>
      <c r="E23" s="198">
        <f t="shared" si="0"/>
        <v>1641.0838633535718</v>
      </c>
      <c r="F23" s="77"/>
      <c r="G23" s="221"/>
      <c r="H23" s="135"/>
      <c r="I23" s="135"/>
      <c r="J23" s="104"/>
    </row>
    <row r="24" spans="2:10" x14ac:dyDescent="0.25">
      <c r="B24" s="81" t="s">
        <v>76</v>
      </c>
      <c r="C24" s="162">
        <v>0</v>
      </c>
      <c r="D24" s="162">
        <v>0</v>
      </c>
      <c r="E24" s="198" t="str">
        <f t="shared" si="0"/>
        <v/>
      </c>
      <c r="F24" s="77"/>
      <c r="G24" s="221"/>
      <c r="H24" s="135"/>
      <c r="I24" s="135"/>
      <c r="J24" s="104"/>
    </row>
    <row r="25" spans="2:10" x14ac:dyDescent="0.25">
      <c r="B25" s="81" t="s">
        <v>77</v>
      </c>
      <c r="C25" s="162">
        <v>173.6679</v>
      </c>
      <c r="D25" s="162">
        <v>247.22911999999999</v>
      </c>
      <c r="E25" s="198">
        <f t="shared" si="0"/>
        <v>1423.5740744259588</v>
      </c>
      <c r="F25" s="77"/>
      <c r="G25" s="221"/>
      <c r="H25" s="135"/>
      <c r="I25" s="135"/>
      <c r="J25" s="104"/>
    </row>
    <row r="26" spans="2:10" x14ac:dyDescent="0.25">
      <c r="B26" s="81" t="s">
        <v>78</v>
      </c>
      <c r="C26" s="162">
        <v>150.05889999999999</v>
      </c>
      <c r="D26" s="162">
        <v>2277.3209700000002</v>
      </c>
      <c r="E26" s="198">
        <f t="shared" si="0"/>
        <v>15176.180619743316</v>
      </c>
      <c r="F26" s="77"/>
      <c r="G26" s="221"/>
      <c r="H26" s="135"/>
      <c r="I26" s="135"/>
      <c r="J26" s="104"/>
    </row>
    <row r="27" spans="2:10" x14ac:dyDescent="0.25">
      <c r="B27" s="81" t="s">
        <v>79</v>
      </c>
      <c r="C27" s="162">
        <v>72.660799999999995</v>
      </c>
      <c r="D27" s="162">
        <v>819.38188000000002</v>
      </c>
      <c r="E27" s="198">
        <f t="shared" si="0"/>
        <v>11276.807852377073</v>
      </c>
      <c r="F27" s="77"/>
      <c r="G27" s="221"/>
      <c r="H27" s="135"/>
      <c r="I27" s="135"/>
      <c r="J27" s="104"/>
    </row>
    <row r="28" spans="2:10" x14ac:dyDescent="0.25">
      <c r="B28" s="81" t="s">
        <v>80</v>
      </c>
      <c r="C28" s="162">
        <v>508.67960000000011</v>
      </c>
      <c r="D28" s="162">
        <v>827.29087000000004</v>
      </c>
      <c r="E28" s="198">
        <f t="shared" si="0"/>
        <v>1626.3496118185196</v>
      </c>
      <c r="F28" s="77"/>
      <c r="G28" s="221"/>
      <c r="H28" s="135"/>
      <c r="I28" s="135"/>
      <c r="J28" s="104"/>
    </row>
    <row r="29" spans="2:10" x14ac:dyDescent="0.25">
      <c r="B29" s="81" t="s">
        <v>81</v>
      </c>
      <c r="C29" s="162">
        <v>119.0149</v>
      </c>
      <c r="D29" s="162">
        <v>134.93905000000001</v>
      </c>
      <c r="E29" s="198">
        <f t="shared" si="0"/>
        <v>1133.7996334912689</v>
      </c>
      <c r="F29" s="77"/>
      <c r="G29" s="221"/>
      <c r="H29" s="135"/>
      <c r="I29" s="135"/>
      <c r="J29" s="104"/>
    </row>
    <row r="30" spans="2:10" x14ac:dyDescent="0.25">
      <c r="B30" s="82" t="s">
        <v>82</v>
      </c>
      <c r="C30" s="162">
        <v>877.84269999999992</v>
      </c>
      <c r="D30" s="162">
        <v>1885.5977193393101</v>
      </c>
      <c r="E30" s="198">
        <f t="shared" si="0"/>
        <v>2147.9904307905167</v>
      </c>
      <c r="F30" s="77"/>
      <c r="G30" s="221"/>
      <c r="H30" s="135"/>
      <c r="I30" s="135"/>
      <c r="J30" s="104"/>
    </row>
    <row r="31" spans="2:10" x14ac:dyDescent="0.25">
      <c r="B31" s="83" t="s">
        <v>31</v>
      </c>
      <c r="C31" s="157">
        <v>12268.951399999998</v>
      </c>
      <c r="D31" s="157">
        <v>31024.908154263969</v>
      </c>
      <c r="E31" s="197">
        <f t="shared" si="0"/>
        <v>2528.7334787440736</v>
      </c>
      <c r="F31" s="84"/>
      <c r="G31" s="220"/>
      <c r="H31" s="136"/>
      <c r="I31" s="136"/>
      <c r="J31" s="104"/>
    </row>
    <row r="32" spans="2:10" x14ac:dyDescent="0.25">
      <c r="B32" s="83"/>
      <c r="C32" s="232"/>
      <c r="D32" s="232"/>
      <c r="E32" s="197" t="str">
        <f t="shared" si="0"/>
        <v/>
      </c>
      <c r="F32" s="84"/>
      <c r="G32" s="221"/>
      <c r="H32" s="135"/>
      <c r="I32" s="135"/>
      <c r="J32" s="136"/>
    </row>
    <row r="33" spans="2:12" x14ac:dyDescent="0.25">
      <c r="B33" s="81" t="s">
        <v>83</v>
      </c>
      <c r="C33" s="162">
        <v>1.9E-2</v>
      </c>
      <c r="D33" s="162">
        <v>0</v>
      </c>
      <c r="E33" s="198" t="str">
        <f t="shared" si="0"/>
        <v/>
      </c>
      <c r="F33" s="77"/>
      <c r="G33" s="221"/>
      <c r="H33" s="135"/>
      <c r="I33" s="135"/>
      <c r="J33" s="135"/>
    </row>
    <row r="34" spans="2:12" x14ac:dyDescent="0.25">
      <c r="B34" s="81" t="s">
        <v>84</v>
      </c>
      <c r="C34" s="162">
        <v>2650.6750000000002</v>
      </c>
      <c r="D34" s="162">
        <v>1643.49649</v>
      </c>
      <c r="E34" s="198">
        <f t="shared" si="0"/>
        <v>620.02942269421931</v>
      </c>
      <c r="F34" s="77"/>
      <c r="G34" s="221"/>
      <c r="H34" s="135"/>
      <c r="I34" s="135"/>
      <c r="J34" s="135"/>
      <c r="K34" s="239"/>
      <c r="L34" s="239"/>
    </row>
    <row r="35" spans="2:12" x14ac:dyDescent="0.25">
      <c r="B35" s="81" t="s">
        <v>85</v>
      </c>
      <c r="C35" s="162">
        <v>23.081900000000001</v>
      </c>
      <c r="D35" s="162">
        <v>10.55226</v>
      </c>
      <c r="E35" s="198">
        <f t="shared" si="0"/>
        <v>457.16600453168934</v>
      </c>
      <c r="F35" s="77"/>
      <c r="G35" s="221"/>
      <c r="H35" s="135"/>
      <c r="I35" s="135"/>
      <c r="J35" s="135"/>
    </row>
    <row r="36" spans="2:12" x14ac:dyDescent="0.25">
      <c r="B36" s="81" t="s">
        <v>86</v>
      </c>
      <c r="C36" s="162">
        <v>197.5198</v>
      </c>
      <c r="D36" s="162">
        <v>366.91626000000002</v>
      </c>
      <c r="E36" s="198">
        <f t="shared" si="0"/>
        <v>1857.6176160567195</v>
      </c>
      <c r="F36" s="77"/>
      <c r="G36" s="221"/>
      <c r="H36" s="135"/>
      <c r="I36" s="135"/>
      <c r="J36" s="135"/>
    </row>
    <row r="37" spans="2:12" x14ac:dyDescent="0.25">
      <c r="B37" s="217" t="s">
        <v>129</v>
      </c>
      <c r="C37" s="162">
        <v>1.4918</v>
      </c>
      <c r="D37" s="162">
        <v>2.23569</v>
      </c>
      <c r="E37" s="198">
        <f t="shared" si="0"/>
        <v>1498.6526344013942</v>
      </c>
      <c r="F37" s="77"/>
      <c r="G37" s="221"/>
      <c r="H37" s="135"/>
      <c r="I37" s="135"/>
      <c r="J37" s="135"/>
    </row>
    <row r="38" spans="2:12" x14ac:dyDescent="0.25">
      <c r="B38" s="81" t="s">
        <v>88</v>
      </c>
      <c r="C38" s="162">
        <v>3.09E-2</v>
      </c>
      <c r="D38" s="162">
        <v>1.0919999999999999E-2</v>
      </c>
      <c r="E38" s="198" t="str">
        <f t="shared" si="0"/>
        <v/>
      </c>
      <c r="F38" s="77"/>
      <c r="G38" s="220"/>
      <c r="H38" s="136"/>
      <c r="I38" s="136"/>
      <c r="J38" s="117"/>
    </row>
    <row r="39" spans="2:12" x14ac:dyDescent="0.25">
      <c r="B39" s="83" t="s">
        <v>6</v>
      </c>
      <c r="C39" s="157">
        <v>2872.8184000000001</v>
      </c>
      <c r="D39" s="157">
        <v>2023.2116199999998</v>
      </c>
      <c r="E39" s="197">
        <f t="shared" si="0"/>
        <v>704.26018574651289</v>
      </c>
      <c r="F39" s="84"/>
      <c r="G39" s="221"/>
      <c r="H39" s="135"/>
      <c r="I39" s="135"/>
      <c r="J39" s="104"/>
    </row>
    <row r="40" spans="2:12" x14ac:dyDescent="0.25">
      <c r="B40" s="83"/>
      <c r="C40" s="232"/>
      <c r="D40" s="232"/>
      <c r="E40" s="198" t="str">
        <f t="shared" si="0"/>
        <v/>
      </c>
      <c r="F40" s="84"/>
      <c r="G40" s="47"/>
      <c r="H40" s="45"/>
      <c r="I40" s="45"/>
      <c r="J40" s="104"/>
    </row>
    <row r="41" spans="2:12" x14ac:dyDescent="0.25">
      <c r="B41" s="81" t="s">
        <v>89</v>
      </c>
      <c r="C41" s="162">
        <v>351.48700000000002</v>
      </c>
      <c r="D41" s="162">
        <v>383.80518000000001</v>
      </c>
      <c r="E41" s="198">
        <f t="shared" si="0"/>
        <v>1091.9470136875618</v>
      </c>
      <c r="F41" s="35"/>
      <c r="G41" s="47"/>
      <c r="H41" s="45"/>
      <c r="I41" s="45"/>
      <c r="J41" s="104"/>
    </row>
    <row r="42" spans="2:12" x14ac:dyDescent="0.25">
      <c r="B42" s="81" t="s">
        <v>90</v>
      </c>
      <c r="C42" s="162">
        <v>1961.3647000000001</v>
      </c>
      <c r="D42" s="162">
        <v>5113.1325867234837</v>
      </c>
      <c r="E42" s="198">
        <f t="shared" si="0"/>
        <v>2606.9259769605742</v>
      </c>
      <c r="F42" s="35"/>
      <c r="G42" s="47"/>
      <c r="H42" s="45"/>
      <c r="I42" s="45"/>
      <c r="J42" s="104"/>
    </row>
    <row r="43" spans="2:12" x14ac:dyDescent="0.25">
      <c r="B43" s="81" t="s">
        <v>91</v>
      </c>
      <c r="C43" s="162">
        <v>34.439500000000002</v>
      </c>
      <c r="D43" s="162">
        <v>139.01848000000001</v>
      </c>
      <c r="E43" s="198">
        <f t="shared" si="0"/>
        <v>4036.599834492371</v>
      </c>
      <c r="F43" s="35"/>
      <c r="G43" s="47"/>
      <c r="H43" s="45"/>
      <c r="I43" s="45"/>
      <c r="J43" s="104"/>
    </row>
    <row r="44" spans="2:12" x14ac:dyDescent="0.25">
      <c r="B44" s="81" t="s">
        <v>92</v>
      </c>
      <c r="C44" s="162">
        <v>242.19059999999999</v>
      </c>
      <c r="D44" s="162">
        <v>3430.61069</v>
      </c>
      <c r="E44" s="198">
        <f t="shared" si="0"/>
        <v>14164.92089288354</v>
      </c>
      <c r="F44" s="35"/>
      <c r="G44" s="47"/>
      <c r="H44" s="45"/>
      <c r="I44" s="45"/>
      <c r="J44" s="104"/>
    </row>
    <row r="45" spans="2:12" x14ac:dyDescent="0.25">
      <c r="B45" s="81" t="s">
        <v>93</v>
      </c>
      <c r="C45" s="162">
        <v>72</v>
      </c>
      <c r="D45" s="162">
        <v>72.72</v>
      </c>
      <c r="E45" s="198">
        <f t="shared" si="0"/>
        <v>1010</v>
      </c>
      <c r="F45" s="35"/>
      <c r="G45" s="47"/>
      <c r="H45" s="45"/>
      <c r="I45" s="45"/>
      <c r="J45" s="104"/>
    </row>
    <row r="46" spans="2:12" x14ac:dyDescent="0.25">
      <c r="B46" s="81" t="s">
        <v>94</v>
      </c>
      <c r="C46" s="162">
        <v>3598.471399999999</v>
      </c>
      <c r="D46" s="162">
        <v>11920.818380000001</v>
      </c>
      <c r="E46" s="198">
        <f t="shared" si="0"/>
        <v>3312.7450672527239</v>
      </c>
      <c r="F46" s="35"/>
      <c r="G46" s="47"/>
      <c r="H46" s="45"/>
      <c r="I46" s="45"/>
      <c r="J46" s="104"/>
    </row>
    <row r="47" spans="2:12" x14ac:dyDescent="0.25">
      <c r="B47" s="81" t="s">
        <v>95</v>
      </c>
      <c r="C47" s="162">
        <v>0</v>
      </c>
      <c r="D47" s="162">
        <v>0</v>
      </c>
      <c r="E47" s="198" t="str">
        <f t="shared" si="0"/>
        <v/>
      </c>
      <c r="F47" s="35"/>
      <c r="G47" s="47"/>
      <c r="H47" s="45"/>
      <c r="I47" s="45"/>
      <c r="J47" s="104"/>
    </row>
    <row r="48" spans="2:12" x14ac:dyDescent="0.25">
      <c r="B48" s="81" t="s">
        <v>96</v>
      </c>
      <c r="C48" s="162">
        <v>2229.9526000000001</v>
      </c>
      <c r="D48" s="162">
        <v>4352.6287849223254</v>
      </c>
      <c r="E48" s="198">
        <f t="shared" si="0"/>
        <v>1951.8929617258793</v>
      </c>
      <c r="F48" s="35"/>
      <c r="G48" s="47"/>
      <c r="H48" s="45"/>
      <c r="I48" s="45"/>
      <c r="J48" s="104"/>
    </row>
    <row r="49" spans="1:12" x14ac:dyDescent="0.25">
      <c r="B49" s="81" t="s">
        <v>97</v>
      </c>
      <c r="C49" s="162">
        <v>4.7050999999999998</v>
      </c>
      <c r="D49" s="162">
        <v>38.337249999999997</v>
      </c>
      <c r="E49" s="198">
        <f t="shared" si="0"/>
        <v>8148.0202333637963</v>
      </c>
      <c r="F49" s="35"/>
      <c r="G49" s="47"/>
      <c r="H49" s="45"/>
      <c r="I49" s="45"/>
      <c r="J49" s="104"/>
    </row>
    <row r="50" spans="1:12" x14ac:dyDescent="0.25">
      <c r="B50" s="81" t="s">
        <v>98</v>
      </c>
      <c r="C50" s="162">
        <v>61.758600000000001</v>
      </c>
      <c r="D50" s="162">
        <v>326.24993000000001</v>
      </c>
      <c r="E50" s="198">
        <f t="shared" si="0"/>
        <v>5282.66395287458</v>
      </c>
      <c r="F50" s="35"/>
      <c r="G50" s="136"/>
      <c r="H50" s="223"/>
      <c r="I50" s="117"/>
      <c r="J50" s="117"/>
    </row>
    <row r="51" spans="1:12" x14ac:dyDescent="0.25">
      <c r="B51" s="81" t="s">
        <v>99</v>
      </c>
      <c r="C51" s="162">
        <v>1801.6348</v>
      </c>
      <c r="D51" s="162">
        <v>1951.2664500656149</v>
      </c>
      <c r="E51" s="198">
        <f t="shared" si="0"/>
        <v>1083.053263661212</v>
      </c>
      <c r="F51" s="134"/>
      <c r="H51" s="223"/>
      <c r="I51" s="117"/>
      <c r="J51" s="117"/>
    </row>
    <row r="52" spans="1:12" x14ac:dyDescent="0.25">
      <c r="B52" s="81" t="s">
        <v>100</v>
      </c>
      <c r="C52" s="162">
        <v>135.0848</v>
      </c>
      <c r="D52" s="162">
        <v>644.19389000000001</v>
      </c>
      <c r="E52" s="198">
        <f t="shared" si="0"/>
        <v>4768.8110727483772</v>
      </c>
      <c r="F52" s="77"/>
      <c r="H52" s="216"/>
      <c r="I52" s="216"/>
      <c r="J52" s="216"/>
    </row>
    <row r="53" spans="1:12" x14ac:dyDescent="0.25">
      <c r="B53" s="85" t="s">
        <v>7</v>
      </c>
      <c r="C53" s="157">
        <v>10493.089099999997</v>
      </c>
      <c r="D53" s="157">
        <v>28372.781621711427</v>
      </c>
      <c r="E53" s="197">
        <f t="shared" si="0"/>
        <v>2703.9493662272853</v>
      </c>
      <c r="F53" s="84"/>
    </row>
    <row r="54" spans="1:12" x14ac:dyDescent="0.25">
      <c r="B54" s="85"/>
      <c r="C54" s="232"/>
      <c r="D54" s="232"/>
      <c r="E54" s="197" t="str">
        <f t="shared" si="0"/>
        <v/>
      </c>
      <c r="F54" s="84"/>
    </row>
    <row r="55" spans="1:12" x14ac:dyDescent="0.25">
      <c r="B55" s="85" t="s">
        <v>101</v>
      </c>
      <c r="C55" s="157">
        <v>25634.858899999996</v>
      </c>
      <c r="D55" s="157">
        <v>61420.901395975394</v>
      </c>
      <c r="E55" s="197">
        <f t="shared" si="0"/>
        <v>2395.9913973224716</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June</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2022-07-28T11:01:55Z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