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fishstat\Callum\Nat stats Publication\2022\May 2022\"/>
    </mc:Choice>
  </mc:AlternateContent>
  <xr:revisionPtr revIDLastSave="0" documentId="13_ncr:1_{F3AEF949-5E3F-4BF6-9C3B-B95FDF092C33}"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89" r:id="rId2"/>
    <sheet name="Highlights - Time Series Data" sheetId="90" r:id="rId3"/>
    <sheet name="Highlights - Ma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59" l="1"/>
  <c r="J39" i="59"/>
  <c r="M9" i="12"/>
  <c r="H12" i="90"/>
  <c r="K27" i="90"/>
  <c r="K28" i="90" s="1"/>
  <c r="K29" i="90" s="1"/>
  <c r="K30" i="90" s="1"/>
  <c r="F27" i="90"/>
  <c r="F28" i="90" s="1"/>
  <c r="F29" i="90" s="1"/>
  <c r="F30" i="90" s="1"/>
  <c r="F31" i="90" s="1"/>
  <c r="F32" i="90" s="1"/>
  <c r="F33" i="90" s="1"/>
  <c r="F34" i="90" s="1"/>
  <c r="F35" i="90" s="1"/>
  <c r="F36" i="90" s="1"/>
  <c r="F37" i="90" s="1"/>
  <c r="F38" i="90" s="1"/>
  <c r="L31" i="90"/>
  <c r="M12" i="90"/>
  <c r="C22" i="47"/>
  <c r="J23" i="12"/>
  <c r="J22" i="12"/>
  <c r="J21" i="12"/>
  <c r="J20" i="12"/>
  <c r="J18" i="12"/>
  <c r="J17" i="12"/>
  <c r="J16" i="12"/>
  <c r="J15" i="12"/>
  <c r="J13" i="12"/>
  <c r="J12" i="12"/>
  <c r="J11" i="12"/>
  <c r="J10" i="12"/>
  <c r="F10" i="12"/>
  <c r="F11" i="12"/>
  <c r="F12" i="12"/>
  <c r="F13" i="12"/>
  <c r="F15" i="12"/>
  <c r="F16" i="12"/>
  <c r="F17" i="12"/>
  <c r="F18" i="12"/>
  <c r="F20" i="12"/>
  <c r="F21" i="12"/>
  <c r="F22" i="12"/>
  <c r="F23" i="12"/>
  <c r="H11" i="90"/>
  <c r="M11" i="90"/>
  <c r="H10" i="90"/>
  <c r="M10" i="90"/>
  <c r="K31" i="90" l="1"/>
  <c r="M30" i="90"/>
  <c r="J48" i="56"/>
  <c r="K32" i="90" l="1"/>
  <c r="K33" i="90" s="1"/>
  <c r="K34" i="90" s="1"/>
  <c r="K35" i="90" s="1"/>
  <c r="K36" i="90" s="1"/>
  <c r="K37" i="90" s="1"/>
  <c r="K38" i="90" s="1"/>
  <c r="M31" i="90"/>
  <c r="E32" i="57"/>
  <c r="E40" i="57"/>
  <c r="E54" i="57"/>
  <c r="J44" i="56"/>
  <c r="J72" i="55" l="1"/>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8" i="55"/>
  <c r="J25" i="55"/>
  <c r="F36" i="55"/>
  <c r="F27" i="55"/>
  <c r="F71" i="55"/>
  <c r="F67" i="55"/>
  <c r="F66" i="55"/>
  <c r="F63" i="55"/>
  <c r="F58" i="55"/>
  <c r="F54" i="55"/>
  <c r="F53" i="55"/>
  <c r="F50" i="55"/>
  <c r="F45" i="55"/>
  <c r="F41" i="55"/>
  <c r="F40" i="55"/>
  <c r="F37" i="55"/>
  <c r="J71" i="4"/>
  <c r="J67" i="4"/>
  <c r="J63" i="4"/>
  <c r="J54" i="4"/>
  <c r="J50" i="4"/>
  <c r="J45" i="4"/>
  <c r="J41" i="4"/>
  <c r="J37" i="4"/>
  <c r="F71" i="4"/>
  <c r="F67" i="4"/>
  <c r="F63" i="4"/>
  <c r="F54" i="4"/>
  <c r="F50" i="4"/>
  <c r="F45" i="4"/>
  <c r="F41" i="4"/>
  <c r="F37" i="4"/>
  <c r="F36" i="4"/>
  <c r="L37" i="47"/>
  <c r="K37" i="47"/>
  <c r="J37" i="47"/>
  <c r="I37" i="47"/>
  <c r="H37" i="47"/>
  <c r="G37" i="47"/>
  <c r="F37" i="47"/>
  <c r="E37" i="47"/>
  <c r="D37" i="47"/>
  <c r="C37" i="47"/>
  <c r="L22" i="47"/>
  <c r="K22" i="47"/>
  <c r="J22" i="47"/>
  <c r="I22" i="47"/>
  <c r="H22" i="47"/>
  <c r="G22" i="47"/>
  <c r="F22" i="47"/>
  <c r="E22" i="47"/>
  <c r="D22" i="47"/>
  <c r="N37" i="30"/>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J19" i="12"/>
  <c r="F19" i="12"/>
  <c r="J14" i="12"/>
  <c r="F14" i="12"/>
  <c r="J9" i="12"/>
  <c r="F9" i="12"/>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0" i="87"/>
  <c r="E32" i="87"/>
  <c r="E47" i="57"/>
  <c r="E38" i="57"/>
  <c r="E37" i="57"/>
  <c r="E24"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8" i="56"/>
  <c r="F58"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5" i="56"/>
  <c r="F25" i="56"/>
  <c r="J24" i="56"/>
  <c r="F24" i="56"/>
  <c r="J23" i="56"/>
  <c r="F23" i="56"/>
  <c r="J22" i="56"/>
  <c r="F22"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F9" i="56"/>
  <c r="J8" i="56"/>
  <c r="F8" i="56"/>
  <c r="L27" i="90"/>
  <c r="M27" i="90" s="1"/>
  <c r="G27" i="90"/>
  <c r="H27" i="90" s="1"/>
  <c r="M9" i="90"/>
  <c r="H9" i="90"/>
  <c r="M8" i="90"/>
  <c r="H8" i="90"/>
  <c r="F26" i="30" l="1"/>
  <c r="J8" i="12"/>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F66" i="4"/>
  <c r="N32" i="30"/>
  <c r="J12" i="30"/>
  <c r="J13" i="30"/>
  <c r="F20" i="30"/>
  <c r="J14" i="59"/>
  <c r="J16" i="59"/>
  <c r="J18" i="59"/>
  <c r="J32" i="59"/>
  <c r="F14" i="59"/>
  <c r="J26" i="59"/>
  <c r="J28" i="59"/>
  <c r="J31" i="59"/>
  <c r="F16" i="59"/>
  <c r="F18" i="59"/>
  <c r="J10" i="59"/>
  <c r="J15" i="59"/>
  <c r="F24" i="59"/>
  <c r="F27" i="59"/>
  <c r="J34" i="59"/>
  <c r="J20" i="59"/>
  <c r="J36" i="59"/>
  <c r="F11" i="59"/>
  <c r="F15" i="59"/>
  <c r="F34" i="59"/>
  <c r="F13" i="59"/>
  <c r="J22" i="59"/>
  <c r="J29" i="59"/>
  <c r="F21" i="59"/>
  <c r="F23" i="59"/>
  <c r="F30" i="59"/>
  <c r="F38" i="59"/>
  <c r="F10" i="59"/>
  <c r="F17" i="59"/>
  <c r="J11" i="59"/>
  <c r="J13" i="59"/>
  <c r="J9" i="59"/>
  <c r="F19" i="59"/>
  <c r="J30" i="59"/>
  <c r="J38" i="59"/>
  <c r="J12" i="59"/>
  <c r="F22" i="59"/>
  <c r="F29" i="59"/>
  <c r="F31" i="59"/>
  <c r="F37" i="59"/>
  <c r="F39" i="59"/>
  <c r="E45" i="87"/>
  <c r="E49" i="87"/>
  <c r="E7" i="87"/>
  <c r="E8" i="87"/>
  <c r="E16" i="87"/>
  <c r="E20" i="87"/>
  <c r="E43" i="87"/>
  <c r="E51" i="87"/>
  <c r="E38" i="87"/>
  <c r="E42" i="57"/>
  <c r="E46" i="57"/>
  <c r="E50" i="57"/>
  <c r="E51" i="57"/>
  <c r="G28" i="90"/>
  <c r="L28" i="90"/>
  <c r="E34" i="87"/>
  <c r="E26" i="87"/>
  <c r="E11" i="87"/>
  <c r="E15" i="87"/>
  <c r="E50" i="87"/>
  <c r="E28" i="87"/>
  <c r="E9" i="87"/>
  <c r="E29" i="87"/>
  <c r="E22" i="87"/>
  <c r="E30" i="87"/>
  <c r="E35" i="87"/>
  <c r="E23" i="87"/>
  <c r="E46" i="87"/>
  <c r="E12" i="87"/>
  <c r="E42" i="87"/>
  <c r="J8" i="30"/>
  <c r="N8" i="30"/>
  <c r="N26" i="30"/>
  <c r="N12" i="30"/>
  <c r="N14" i="30"/>
  <c r="F12" i="59"/>
  <c r="J21" i="59"/>
  <c r="J37"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41" i="87"/>
  <c r="E33" i="87"/>
  <c r="J16" i="55"/>
  <c r="F10" i="55"/>
  <c r="J11" i="30"/>
  <c r="J10" i="30"/>
  <c r="N13" i="30"/>
  <c r="N9" i="30"/>
  <c r="N11" i="30"/>
  <c r="N10" i="30"/>
  <c r="F32" i="30"/>
  <c r="J9" i="30"/>
  <c r="F9" i="30"/>
  <c r="F12" i="30"/>
  <c r="F13" i="30"/>
  <c r="F11" i="30"/>
  <c r="F10" i="30"/>
  <c r="F14" i="30"/>
  <c r="F32" i="55"/>
  <c r="J15" i="55"/>
  <c r="J61" i="55"/>
  <c r="F48" i="55"/>
  <c r="J30" i="55"/>
  <c r="J65" i="55"/>
  <c r="F43" i="55"/>
  <c r="J35" i="55"/>
  <c r="F29" i="55"/>
  <c r="F33" i="55"/>
  <c r="F31" i="55"/>
  <c r="F19" i="55"/>
  <c r="F49" i="55"/>
  <c r="F28" i="55"/>
  <c r="F51" i="55"/>
  <c r="F16" i="55"/>
  <c r="F70" i="55"/>
  <c r="F72" i="55"/>
  <c r="F68" i="55"/>
  <c r="F62" i="55"/>
  <c r="F64" i="55"/>
  <c r="F57" i="55"/>
  <c r="F59" i="55"/>
  <c r="F55" i="55"/>
  <c r="F44" i="55"/>
  <c r="F46" i="55"/>
  <c r="F42" i="55"/>
  <c r="F38" i="55"/>
  <c r="F23" i="55"/>
  <c r="F25" i="55"/>
  <c r="F24" i="55"/>
  <c r="J55" i="4"/>
  <c r="J51" i="4"/>
  <c r="J64" i="4"/>
  <c r="J36" i="4"/>
  <c r="J38" i="4"/>
  <c r="J29" i="4"/>
  <c r="J28" i="4"/>
  <c r="F19" i="4"/>
  <c r="F20" i="4"/>
  <c r="F10" i="4"/>
  <c r="F12" i="4"/>
  <c r="F11" i="4"/>
  <c r="J72" i="4"/>
  <c r="J68" i="4"/>
  <c r="J62" i="4"/>
  <c r="J58" i="4"/>
  <c r="J59" i="4"/>
  <c r="J46" i="4"/>
  <c r="J42" i="4"/>
  <c r="J32" i="4"/>
  <c r="J33" i="4"/>
  <c r="J27" i="4"/>
  <c r="J70" i="4"/>
  <c r="J66" i="4"/>
  <c r="J57" i="4"/>
  <c r="J56" i="4"/>
  <c r="J53" i="4"/>
  <c r="J49" i="4"/>
  <c r="J44" i="4"/>
  <c r="J40" i="4"/>
  <c r="J31" i="4"/>
  <c r="J25" i="4"/>
  <c r="J24" i="4"/>
  <c r="J23" i="4"/>
  <c r="F51" i="4"/>
  <c r="F53" i="4"/>
  <c r="F55" i="4"/>
  <c r="F49" i="4"/>
  <c r="F40" i="4"/>
  <c r="F38" i="4"/>
  <c r="F70" i="4"/>
  <c r="F72" i="4"/>
  <c r="F68" i="4"/>
  <c r="F62" i="4"/>
  <c r="F64" i="4"/>
  <c r="F58" i="4"/>
  <c r="F59" i="4"/>
  <c r="F57" i="4"/>
  <c r="F44" i="4"/>
  <c r="F46" i="4"/>
  <c r="F42" i="4"/>
  <c r="F33" i="4"/>
  <c r="F32" i="4"/>
  <c r="F31" i="4"/>
  <c r="F29" i="4"/>
  <c r="F28" i="4"/>
  <c r="F24" i="4"/>
  <c r="F25" i="4"/>
  <c r="F23" i="4"/>
  <c r="F27" i="4"/>
  <c r="F8" i="12" l="1"/>
  <c r="J19" i="59"/>
  <c r="E53" i="87"/>
  <c r="F18" i="55"/>
  <c r="F20" i="55"/>
  <c r="M28" i="90"/>
  <c r="L29" i="90"/>
  <c r="H28" i="90"/>
  <c r="G29" i="90"/>
  <c r="F25" i="59"/>
  <c r="J25" i="59"/>
  <c r="F9" i="59"/>
  <c r="F35" i="59"/>
  <c r="J35" i="59"/>
  <c r="J22" i="55"/>
  <c r="F18" i="4"/>
  <c r="J14" i="55"/>
  <c r="F14" i="55"/>
  <c r="F26" i="55"/>
  <c r="F56" i="55"/>
  <c r="F15" i="55"/>
  <c r="J43" i="55"/>
  <c r="F11" i="55"/>
  <c r="F12" i="55"/>
  <c r="J56" i="55"/>
  <c r="F39" i="55"/>
  <c r="J48" i="55"/>
  <c r="E31" i="87"/>
  <c r="E39" i="87"/>
  <c r="E39" i="57"/>
  <c r="E31" i="57"/>
  <c r="E53" i="57"/>
  <c r="J26" i="55"/>
  <c r="J18" i="55"/>
  <c r="J39" i="55"/>
  <c r="J69" i="55"/>
  <c r="F69" i="55"/>
  <c r="J12" i="55"/>
  <c r="J52" i="55"/>
  <c r="J10" i="55"/>
  <c r="J52" i="4"/>
  <c r="E55" i="50"/>
  <c r="J17" i="55"/>
  <c r="F8" i="30"/>
  <c r="F69" i="4"/>
  <c r="F43" i="4"/>
  <c r="F26" i="4"/>
  <c r="F15" i="4"/>
  <c r="F56" i="4"/>
  <c r="F16" i="4"/>
  <c r="F14" i="4"/>
  <c r="F39" i="4"/>
  <c r="F48" i="4"/>
  <c r="F65" i="4"/>
  <c r="F22" i="55"/>
  <c r="J9" i="55"/>
  <c r="F52" i="55"/>
  <c r="F61" i="55"/>
  <c r="F35" i="55"/>
  <c r="F17" i="55"/>
  <c r="F30" i="55"/>
  <c r="F65" i="55"/>
  <c r="J65" i="4"/>
  <c r="J14" i="4"/>
  <c r="J16" i="4"/>
  <c r="J15" i="4"/>
  <c r="J11" i="4"/>
  <c r="J19" i="4"/>
  <c r="J20" i="4"/>
  <c r="J39" i="4"/>
  <c r="J10" i="4"/>
  <c r="J12" i="4"/>
  <c r="J18" i="4"/>
  <c r="J26" i="4"/>
  <c r="J61" i="4"/>
  <c r="J48" i="4"/>
  <c r="J35" i="4"/>
  <c r="J30" i="4"/>
  <c r="F61" i="4"/>
  <c r="F52" i="4"/>
  <c r="F30" i="4"/>
  <c r="J69" i="4"/>
  <c r="J43" i="4"/>
  <c r="J22" i="4"/>
  <c r="F35" i="4"/>
  <c r="F22" i="4"/>
  <c r="H29" i="90" l="1"/>
  <c r="G30" i="90"/>
  <c r="M29" i="90"/>
  <c r="L30" i="90"/>
  <c r="F8" i="59"/>
  <c r="J8" i="59"/>
  <c r="E55" i="87"/>
  <c r="E55" i="57"/>
  <c r="J47" i="55"/>
  <c r="F47" i="55"/>
  <c r="J13" i="55"/>
  <c r="F9" i="55"/>
  <c r="J60" i="55"/>
  <c r="F60" i="55"/>
  <c r="J34" i="55"/>
  <c r="F13" i="55"/>
  <c r="J21" i="55"/>
  <c r="F34" i="55"/>
  <c r="J60" i="4"/>
  <c r="J47" i="4"/>
  <c r="F17" i="4"/>
  <c r="F34" i="4"/>
  <c r="F47" i="4"/>
  <c r="J34" i="4"/>
  <c r="F13" i="4"/>
  <c r="F60" i="4"/>
  <c r="F9" i="4"/>
  <c r="J13" i="4"/>
  <c r="F21" i="55"/>
  <c r="F8" i="55"/>
  <c r="J17" i="4"/>
  <c r="J9" i="4"/>
  <c r="J21" i="4"/>
  <c r="F21" i="4"/>
  <c r="G31" i="90" l="1"/>
  <c r="H31" i="90" s="1"/>
  <c r="H30" i="90"/>
  <c r="J8" i="55"/>
  <c r="F8" i="4"/>
  <c r="J8" i="4"/>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<sst xmlns="http://schemas.openxmlformats.org/spreadsheetml/2006/main" count="685" uniqueCount="211">
  <si>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</si>
  <si>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</si>
  <si>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</si>
  <si>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</si>
  <si>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</si>
  <si>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</si>
  <si>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</si>
  <si>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</si>
  <si>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</si>
  <si>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</si>
  <si>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</si>
  <si>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</si>
  <si>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</si>
  <si>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</si>
  <si>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</si>
  <si>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</si>
  <si>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</si>
  <si>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</si>
  <si>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</si>
  <si>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</si>
  <si>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</si>
  <si>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</si>
  <si>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</si>
  <si>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</si>
  <si>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</si>
  <si>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</si>
  <si>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</si>
  <si>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</si>
  <si>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</si>
  <si>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</si>
  <si>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</si>
  <si>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</si>
  <si>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</si>
  <si>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</si>
  <si>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</si>
  <si>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</si>
  <si>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</si>
  <si>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</si>
  <si>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</si>
  <si>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</si>
  <si>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</si>
  <si>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</si>
  <si>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</si>
  <si>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</si>
  <si>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</si>
  <si>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</si>
  <si>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</si>
  <si>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</si>
  <si>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</si>
  <si>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</si>
  <si>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</si>
  <si>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</si>
  <si>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</si>
  <si>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</si>
  <si>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</si>
  <si>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</si>
  <si>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</si>
  <si>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</si>
  <si>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</si>
  <si>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</si>
  <si>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</si>
  <si>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</si>
  <si>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</si>
  <si>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</si>
  <si>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</si>
  <si>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</si>
  <si>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</si>
  <si>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</si>
  <si>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</si>
  <si>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</si>
  <si>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</si>
  <si>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</si>
  <si>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</si>
  <si>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</si>
  <si>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</si>
  <si>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</si>
  <si>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</si>
  <si>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</si>
  <si>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</si>
  <si>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</si>
  <si>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</si>
  <si>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</si>
  <si>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</si>
  <si>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</si>
  <si>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</si>
  <si>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</si>
  <si>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</si>
  <si>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</si>
  <si>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</si>
  <si>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</si>
  <si>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</si>
  <si>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</si>
  <si>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</si>
  <si>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</si>
  <si>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</si>
  <si>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</si>
  <si>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</si>
  <si>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</si>
  <si>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</si>
  <si>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</si>
  <si>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</si>
  <si>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</si>
  <si>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</si>
  <si>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</si>
  <si>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</si>
  <si>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</si>
  <si>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</si>
  <si>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</si>
  <si>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</si>
  <si>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</si>
  <si>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</si>
  <si>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</si>
  <si>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</si>
  <si>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</si>
  <si>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</si>
  <si>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</si>
  <si>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</si>
  <si>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</si>
  <si>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</si>
  <si>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</si>
  <si>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</si>
  <si>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</si>
  <si>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</si>
  <si>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</si>
  <si>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</si>
  <si>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</si>
  <si>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</si>
  <si>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</si>
  <si>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</si>
  <si>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</si>
  <si>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</si>
  <si>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</si>
  <si>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</si>
  <si>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</si>
  <si>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</si>
  <si>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</si>
  <si>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</si>
  <si>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</si>
  <si>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</si>
  <si>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</si>
  <si>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</si>
  <si>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</si>
  <si>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</si>
  <si>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</si>
  <si>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</si>
  <si>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</si>
  <si>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</si>
  <si>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</si>
  <si>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</si>
  <si>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</si>
  <si>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</si>
  <si>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</si>
  <si>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</si>
  <si>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</si>
  <si>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</si>
  <si>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</si>
  <si>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</si>
  <si>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</si>
  <si>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</si>
  <si>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</si>
  <si>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</si>
  <si>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</si>
  <si>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</si>
  <si>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</si>
  <si>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</si>
  <si>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</si>
  <si>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</si>
  <si>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</si>
  <si>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</si>
  <si>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</si>
  <si>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</si>
  <si>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</si>
  <si>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</si>
  <si>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</si>
  <si>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</si>
  <si>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</si>
  <si>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</si>
  <si>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</si>
  <si>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</si>
  <si>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</si>
  <si>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</si>
  <si>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</si>
  <si>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</si>
  <si>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</si>
  <si>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</si>
  <si>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</si>
  <si>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</si>
  <si>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</si>
  <si>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</si>
  <si>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</si>
  <si>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</si>
  <si>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</si>
  <si>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</si>
  <si>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</si>
  <si>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</si>
  <si>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</si>
  <si>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</si>
  <si>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</si>
  <si>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</si>
  <si>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</si>
  <si>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</si>
  <si>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 xml:space="preserve">*Note this data just provides the underlying data that was used to produce the trends graphs on the previous tabs. This can be used to identify specific months that saw the most change from 2021 to 2022 </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</si>
  <si>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</si>
  <si>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</si>
  <si>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</si>
  <si>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</si>
  <si>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Monthly Provisional UK Sea Fisheries Statistics May 2022</t>
  </si>
  <si>
    <t>This workbook was updated 24th June 2022</t>
  </si>
  <si>
    <t>Highlights - May 2022 (compared to same month in 2021)</t>
  </si>
  <si>
    <t>Highlights - May</t>
  </si>
  <si>
    <t>Highlights -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</si>
</sst>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2">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8" fillId="0" borderId="0" applyNumberFormat="0" applyBorder="0" applyProtection="0"/>
    <xf numFmtId="0" fontId="39" fillId="0" borderId="0" applyNumberFormat="0" applyBorder="0" applyProtection="0"/>
    <xf numFmtId="43" fontId="26" fillId="0" borderId="0" applyFont="0" applyFill="0" applyBorder="0" applyAlignment="0" applyProtection="0"/>
  </cellStyleXfs>
  <cellXfs count="288">
    <xf numFmtId="0" fontId="0" fillId="0" borderId="0" xfId="0"/>
    <xf numFmtId="0" fontId="14" fillId="0" borderId="0" xfId="0" applyFont="1"/>
    <xf numFmtId="0" fontId="15" fillId="0" borderId="0" xfId="0" applyFont="1"/>
    <xf numFmtId="0" fontId="16"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9" fontId="23" fillId="0" borderId="0" xfId="0" applyNumberFormat="1" applyFont="1"/>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7" fillId="0" borderId="0" xfId="1" applyFont="1" applyAlignment="1"/>
    <xf numFmtId="0" fontId="37" fillId="0" borderId="0" xfId="1" applyFont="1" applyFill="1" applyAlignment="1"/>
    <xf numFmtId="0" fontId="14" fillId="0" borderId="7" xfId="0" applyFont="1" applyBorder="1"/>
    <xf numFmtId="171" fontId="20" fillId="0" borderId="0" xfId="1" applyNumberFormat="1" applyFont="1" applyFill="1" applyBorder="1" applyAlignment="1"/>
    <xf numFmtId="0" fontId="0" fillId="0" borderId="3" xfId="0" applyBorder="1"/>
    <xf numFmtId="0" fontId="40"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1" fillId="0" borderId="0" xfId="8" applyNumberFormat="1" applyFont="1" applyAlignment="1">
      <alignment horizontal="right"/>
    </xf>
    <xf numFmtId="0" fontId="35" fillId="0" borderId="0" xfId="0" applyFont="1" applyAlignment="1">
      <alignment horizontal="left" wrapText="1"/>
    </xf>
    <xf numFmtId="0" fontId="40" fillId="0" borderId="0" xfId="1" applyFont="1"/>
    <xf numFmtId="0" fontId="40" fillId="0" borderId="0" xfId="1" applyFont="1" applyAlignment="1">
      <alignment horizontal="right"/>
    </xf>
    <xf numFmtId="3" fontId="37" fillId="0" borderId="0" xfId="1" applyNumberFormat="1" applyFont="1" applyAlignment="1" applyProtection="1">
      <alignment horizontal="left"/>
    </xf>
    <xf numFmtId="3" fontId="40" fillId="0" borderId="0" xfId="1" applyNumberFormat="1" applyFont="1" applyAlignment="1" applyProtection="1">
      <alignment horizontal="left" indent="1"/>
    </xf>
    <xf numFmtId="0" fontId="14" fillId="0" borderId="0" xfId="0" applyFont="1" applyAlignment="1">
      <alignment horizontal="left" indent="1"/>
    </xf>
    <xf numFmtId="3" fontId="40" fillId="0" borderId="0" xfId="1" applyNumberFormat="1" applyFont="1" applyAlignment="1" applyProtection="1">
      <alignment horizontal="left"/>
    </xf>
    <xf numFmtId="0" fontId="14" fillId="0" borderId="0" xfId="0" applyNumberFormat="1" applyFont="1" applyBorder="1" applyAlignment="1">
      <alignment horizontal="right"/>
    </xf>
    <xf numFmtId="0" fontId="37" fillId="0" borderId="0" xfId="1" applyFont="1"/>
    <xf numFmtId="0" fontId="40" fillId="0" borderId="0" xfId="1" applyFont="1" applyBorder="1"/>
    <xf numFmtId="165" fontId="40" fillId="0" borderId="2" xfId="1" applyNumberFormat="1" applyFont="1" applyBorder="1" applyAlignment="1">
      <alignment horizontal="left"/>
    </xf>
    <xf numFmtId="0" fontId="40" fillId="0" borderId="2" xfId="1" applyFont="1" applyBorder="1" applyAlignment="1">
      <alignment horizontal="left"/>
    </xf>
    <xf numFmtId="0" fontId="40" fillId="0" borderId="2" xfId="1" applyFont="1" applyBorder="1"/>
    <xf numFmtId="0" fontId="40" fillId="0" borderId="2" xfId="1" applyFont="1" applyBorder="1" applyAlignment="1">
      <alignment horizontal="right"/>
    </xf>
    <xf numFmtId="1" fontId="40" fillId="0" borderId="2" xfId="1" applyNumberFormat="1" applyFont="1" applyBorder="1"/>
    <xf numFmtId="165" fontId="40" fillId="0" borderId="0" xfId="1" applyNumberFormat="1" applyFont="1" applyAlignment="1">
      <alignment horizontal="right"/>
    </xf>
    <xf numFmtId="9" fontId="40" fillId="0" borderId="0" xfId="6" applyFont="1" applyAlignment="1">
      <alignment horizontal="right"/>
    </xf>
    <xf numFmtId="0" fontId="40" fillId="0" borderId="0" xfId="1" applyFont="1" applyBorder="1" applyAlignment="1">
      <alignment horizontal="left"/>
    </xf>
    <xf numFmtId="0" fontId="40" fillId="0" borderId="4" xfId="1" applyFont="1" applyBorder="1" applyAlignment="1">
      <alignment horizontal="left"/>
    </xf>
    <xf numFmtId="3" fontId="29" fillId="0" borderId="0" xfId="1" applyNumberFormat="1" applyFont="1" applyAlignment="1" applyProtection="1">
      <alignment horizontal="left"/>
    </xf>
    <xf numFmtId="3" fontId="40"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0" fillId="0" borderId="3" xfId="1" applyNumberFormat="1" applyFont="1" applyBorder="1" applyAlignment="1">
      <alignment horizontal="right"/>
    </xf>
    <xf numFmtId="3" fontId="40" fillId="0" borderId="0" xfId="1" applyNumberFormat="1" applyFont="1" applyFill="1" applyBorder="1"/>
    <xf numFmtId="170" fontId="40" fillId="0" borderId="0" xfId="1" applyNumberFormat="1" applyFont="1" applyFill="1" applyBorder="1" applyAlignment="1">
      <alignment horizontal="center"/>
    </xf>
    <xf numFmtId="3" fontId="40" fillId="0" borderId="0" xfId="1" applyNumberFormat="1" applyFont="1" applyFill="1" applyAlignment="1">
      <alignment horizontal="left"/>
    </xf>
    <xf numFmtId="3" fontId="40" fillId="0" borderId="0" xfId="1" applyNumberFormat="1" applyFont="1" applyFill="1" applyAlignment="1">
      <alignment horizontal="right"/>
    </xf>
    <xf numFmtId="164" fontId="40" fillId="0" borderId="0" xfId="1" applyNumberFormat="1" applyFont="1" applyFill="1" applyAlignment="1">
      <alignment horizontal="right"/>
    </xf>
    <xf numFmtId="3" fontId="40" fillId="0" borderId="2" xfId="1" applyNumberFormat="1" applyFont="1" applyFill="1" applyBorder="1"/>
    <xf numFmtId="164" fontId="40" fillId="0" borderId="2" xfId="1" applyNumberFormat="1" applyFont="1" applyFill="1" applyBorder="1" applyAlignment="1">
      <alignment horizontal="right"/>
    </xf>
    <xf numFmtId="0" fontId="40" fillId="0" borderId="0" xfId="1" applyFont="1" applyFill="1"/>
    <xf numFmtId="3" fontId="40" fillId="0" borderId="0" xfId="1" applyNumberFormat="1" applyFont="1" applyFill="1" applyAlignment="1" applyProtection="1">
      <alignment horizontal="left"/>
    </xf>
    <xf numFmtId="0" fontId="37" fillId="0" borderId="0" xfId="1" applyFont="1" applyFill="1"/>
    <xf numFmtId="164" fontId="37" fillId="0" borderId="0" xfId="1" applyNumberFormat="1" applyFont="1" applyFill="1" applyAlignment="1">
      <alignment horizontal="right"/>
    </xf>
    <xf numFmtId="3" fontId="37" fillId="0" borderId="0" xfId="1" applyNumberFormat="1" applyFont="1" applyFill="1"/>
    <xf numFmtId="0" fontId="40" fillId="0" borderId="6" xfId="1" applyFont="1" applyFill="1" applyBorder="1"/>
    <xf numFmtId="3" fontId="40" fillId="0" borderId="4" xfId="1" applyNumberFormat="1" applyFont="1" applyFill="1" applyBorder="1" applyAlignment="1">
      <alignment horizontal="right"/>
    </xf>
    <xf numFmtId="164" fontId="40" fillId="0" borderId="4" xfId="1" applyNumberFormat="1" applyFont="1" applyFill="1" applyBorder="1" applyAlignment="1">
      <alignment horizontal="right"/>
    </xf>
    <xf numFmtId="3" fontId="40" fillId="0" borderId="0" xfId="1" applyNumberFormat="1" applyFont="1" applyFill="1" applyBorder="1" applyAlignment="1">
      <alignment horizontal="left"/>
    </xf>
    <xf numFmtId="0" fontId="14" fillId="0" borderId="8" xfId="0" applyFont="1" applyBorder="1"/>
    <xf numFmtId="3" fontId="40" fillId="0" borderId="1" xfId="4" applyNumberFormat="1" applyFont="1" applyFill="1" applyBorder="1" applyAlignment="1" applyProtection="1">
      <alignment horizontal="left"/>
    </xf>
    <xf numFmtId="3" fontId="40" fillId="0" borderId="0" xfId="4" applyNumberFormat="1" applyFont="1" applyFill="1" applyAlignment="1" applyProtection="1">
      <alignment horizontal="left"/>
    </xf>
    <xf numFmtId="170" fontId="40" fillId="0" borderId="0" xfId="4" applyNumberFormat="1" applyFont="1" applyFill="1" applyAlignment="1" applyProtection="1">
      <alignment horizontal="right" wrapText="1"/>
    </xf>
    <xf numFmtId="170" fontId="40" fillId="0" borderId="0" xfId="4" applyNumberFormat="1" applyFont="1" applyFill="1" applyBorder="1" applyAlignment="1" applyProtection="1">
      <alignment horizontal="right" wrapText="1"/>
    </xf>
    <xf numFmtId="3" fontId="40" fillId="0" borderId="2" xfId="4" applyNumberFormat="1" applyFont="1" applyFill="1" applyBorder="1" applyAlignment="1" applyProtection="1"/>
    <xf numFmtId="3" fontId="40" fillId="0" borderId="2" xfId="4" applyNumberFormat="1" applyFont="1" applyFill="1" applyBorder="1" applyAlignment="1" applyProtection="1">
      <alignment horizontal="right"/>
    </xf>
    <xf numFmtId="3" fontId="40" fillId="0" borderId="0" xfId="4" applyNumberFormat="1" applyFont="1" applyFill="1" applyAlignment="1" applyProtection="1"/>
    <xf numFmtId="3" fontId="40" fillId="0" borderId="0" xfId="4" applyNumberFormat="1" applyFont="1" applyFill="1" applyAlignment="1" applyProtection="1">
      <alignment horizontal="right"/>
    </xf>
    <xf numFmtId="0" fontId="37" fillId="0" borderId="0" xfId="4" applyFont="1" applyFill="1" applyAlignment="1" applyProtection="1">
      <alignment horizontal="left"/>
    </xf>
    <xf numFmtId="0" fontId="40" fillId="0" borderId="0" xfId="4" applyFont="1" applyFill="1" applyAlignment="1" applyProtection="1"/>
    <xf numFmtId="0" fontId="37" fillId="0" borderId="0" xfId="4" applyFont="1" applyFill="1" applyAlignment="1" applyProtection="1"/>
    <xf numFmtId="0" fontId="40" fillId="0" borderId="6" xfId="4" applyFont="1" applyFill="1" applyBorder="1" applyAlignment="1" applyProtection="1"/>
    <xf numFmtId="164" fontId="40" fillId="0" borderId="6" xfId="4" applyNumberFormat="1" applyFont="1" applyFill="1" applyBorder="1" applyAlignment="1" applyProtection="1"/>
    <xf numFmtId="0" fontId="0" fillId="0" borderId="0" xfId="0" applyNumberFormat="1" applyFill="1" applyBorder="1"/>
    <xf numFmtId="0" fontId="14" fillId="0" borderId="0" xfId="0" applyFont="1" applyBorder="1" applyAlignment="1">
      <alignment horizontal="right"/>
    </xf>
    <xf numFmtId="3" fontId="40" fillId="0" borderId="0" xfId="1" applyNumberFormat="1" applyFont="1" applyBorder="1" applyAlignment="1">
      <alignment horizontal="right"/>
    </xf>
    <xf numFmtId="0" fontId="14" fillId="0" borderId="0" xfId="0" applyFont="1" applyFill="1" applyBorder="1" applyAlignment="1">
      <alignment horizontal="right"/>
    </xf>
    <xf numFmtId="0" fontId="42" fillId="0" borderId="0" xfId="0" applyFont="1" applyFill="1" applyBorder="1"/>
    <xf numFmtId="0" fontId="42" fillId="0" borderId="0" xfId="0" applyFont="1" applyFill="1" applyBorder="1" applyAlignment="1">
      <alignment horizontal="left"/>
    </xf>
    <xf numFmtId="0" fontId="42" fillId="0" borderId="0" xfId="0" applyNumberFormat="1" applyFont="1" applyFill="1" applyBorder="1"/>
    <xf numFmtId="0" fontId="42" fillId="0" borderId="0" xfId="0" applyFont="1" applyFill="1" applyBorder="1" applyAlignment="1">
      <alignment horizontal="left" indent="1"/>
    </xf>
    <xf numFmtId="0" fontId="43" fillId="0" borderId="0" xfId="0" applyFont="1" applyFill="1" applyBorder="1" applyAlignment="1">
      <alignment horizontal="left" indent="2"/>
    </xf>
    <xf numFmtId="0" fontId="43" fillId="0" borderId="0" xfId="0" applyNumberFormat="1" applyFont="1" applyFill="1" applyBorder="1"/>
    <xf numFmtId="168" fontId="29" fillId="0" borderId="0" xfId="8" applyNumberFormat="1" applyFont="1" applyBorder="1" applyAlignment="1">
      <alignment horizontal="right"/>
    </xf>
    <xf numFmtId="0" fontId="40" fillId="0" borderId="0" xfId="1" applyFont="1" applyBorder="1" applyAlignment="1">
      <alignment horizontal="right"/>
    </xf>
    <xf numFmtId="0" fontId="40" fillId="0" borderId="0" xfId="1" applyFont="1" applyFill="1" applyBorder="1" applyAlignment="1">
      <alignment horizontal="right"/>
    </xf>
    <xf numFmtId="0" fontId="27" fillId="0" borderId="0" xfId="0" applyNumberFormat="1" applyFont="1" applyFill="1" applyBorder="1"/>
    <xf numFmtId="0" fontId="27" fillId="0" borderId="0" xfId="0" applyFont="1" applyFill="1" applyBorder="1"/>
    <xf numFmtId="174" fontId="40" fillId="0" borderId="0" xfId="1" applyNumberFormat="1" applyFont="1" applyBorder="1" applyAlignment="1">
      <alignment horizontal="right"/>
    </xf>
    <xf numFmtId="174" fontId="40" fillId="0" borderId="0" xfId="1" applyNumberFormat="1" applyFont="1" applyFill="1" applyBorder="1" applyAlignment="1">
      <alignment horizontal="right"/>
    </xf>
    <xf numFmtId="174" fontId="29" fillId="0" borderId="0" xfId="8" applyNumberFormat="1" applyFont="1" applyBorder="1" applyAlignment="1">
      <alignment horizontal="right"/>
    </xf>
    <xf numFmtId="174" fontId="16" fillId="0" borderId="0" xfId="0" applyNumberFormat="1" applyFont="1" applyBorder="1" applyAlignment="1">
      <alignment horizontal="right"/>
    </xf>
    <xf numFmtId="174" fontId="14" fillId="0" borderId="0" xfId="0" applyNumberFormat="1" applyFont="1" applyBorder="1" applyAlignment="1">
      <alignment horizontal="right"/>
    </xf>
    <xf numFmtId="174" fontId="14" fillId="0" borderId="0" xfId="0" applyNumberFormat="1" applyFont="1" applyFill="1" applyBorder="1" applyAlignment="1">
      <alignment horizontal="right"/>
    </xf>
    <xf numFmtId="0" fontId="16" fillId="0" borderId="0" xfId="0" applyFont="1" applyBorder="1" applyAlignment="1">
      <alignment horizontal="right"/>
    </xf>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13" fillId="0" borderId="0" xfId="0" applyFont="1" applyBorder="1"/>
    <xf numFmtId="3" fontId="40" fillId="0" borderId="0" xfId="1" applyNumberFormat="1" applyFont="1" applyFill="1" applyBorder="1" applyAlignment="1">
      <alignment horizontal="right"/>
    </xf>
    <xf numFmtId="164" fontId="40" fillId="0" borderId="0" xfId="1" applyNumberFormat="1" applyFont="1" applyFill="1" applyBorder="1" applyAlignment="1">
      <alignment horizontal="right"/>
    </xf>
    <xf numFmtId="164" fontId="37" fillId="0" borderId="0" xfId="1" applyNumberFormat="1" applyFont="1" applyFill="1" applyBorder="1" applyAlignment="1">
      <alignment horizontal="right"/>
    </xf>
    <xf numFmtId="166" fontId="37" fillId="0" borderId="0" xfId="2" applyNumberFormat="1" applyFont="1" applyFill="1" applyBorder="1" applyAlignment="1">
      <alignment horizontal="right"/>
    </xf>
    <xf numFmtId="0" fontId="40"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0" fillId="0" borderId="5" xfId="1" applyNumberFormat="1" applyFont="1" applyFill="1" applyBorder="1" applyAlignment="1">
      <alignment horizontal="right"/>
    </xf>
    <xf numFmtId="173" fontId="23" fillId="0" borderId="0" xfId="0" applyNumberFormat="1" applyFont="1"/>
    <xf numFmtId="172" fontId="14" fillId="0" borderId="0" xfId="0" applyNumberFormat="1" applyFont="1" applyBorder="1" applyAlignment="1"/>
    <xf numFmtId="0" fontId="35" fillId="0" borderId="0" xfId="0" applyFont="1" applyAlignment="1">
      <alignment horizontal="left" wrapText="1"/>
    </xf>
    <xf numFmtId="0" fontId="35" fillId="0" borderId="0" xfId="0" applyFont="1" applyAlignment="1">
      <alignment horizontal="left"/>
    </xf>
    <xf numFmtId="0" fontId="23" fillId="0" borderId="0" xfId="0" pivotButton="1" applyFont="1"/>
    <xf numFmtId="172" fontId="40" fillId="0" borderId="0" xfId="1" applyNumberFormat="1" applyFont="1" applyFill="1" applyAlignment="1">
      <alignment horizontal="right"/>
    </xf>
    <xf numFmtId="0" fontId="40" fillId="0" borderId="3" xfId="1" applyFont="1" applyBorder="1"/>
    <xf numFmtId="174" fontId="14" fillId="2" borderId="0" xfId="0" applyNumberFormat="1" applyFont="1" applyFill="1" applyBorder="1"/>
    <xf numFmtId="166" fontId="0" fillId="0" borderId="0" xfId="0" applyNumberFormat="1"/>
    <xf numFmtId="0" fontId="0" fillId="2" borderId="0" xfId="0" applyFont="1" applyFill="1"/>
    <xf numFmtId="9" fontId="40" fillId="0" borderId="0" xfId="6" applyNumberFormat="1" applyFont="1" applyBorder="1" applyAlignment="1">
      <alignment horizontal="right"/>
    </xf>
    <xf numFmtId="9" fontId="37" fillId="0" borderId="0" xfId="6" applyNumberFormat="1" applyFont="1" applyBorder="1" applyAlignment="1">
      <alignment horizontal="right"/>
    </xf>
    <xf numFmtId="166" fontId="14" fillId="0" borderId="0" xfId="0" applyNumberFormat="1" applyFont="1" applyBorder="1" applyAlignment="1">
      <alignment horizontal="right"/>
    </xf>
    <xf numFmtId="166" fontId="14" fillId="0" borderId="0" xfId="0" applyNumberFormat="1" applyFont="1" applyFill="1" applyBorder="1" applyAlignment="1">
      <alignment horizontal="right"/>
    </xf>
    <xf numFmtId="166" fontId="16" fillId="0" borderId="0" xfId="0" applyNumberFormat="1" applyFont="1" applyBorder="1" applyAlignment="1">
      <alignment horizontal="right"/>
    </xf>
    <xf numFmtId="0" fontId="40"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3" fontId="14" fillId="0" borderId="0" xfId="0" applyNumberFormat="1" applyFont="1" applyFill="1" applyBorder="1" applyAlignment="1">
      <alignment horizontal="right"/>
    </xf>
    <xf numFmtId="9" fontId="37" fillId="0" borderId="0" xfId="6" applyNumberFormat="1" applyFont="1" applyAlignment="1">
      <alignment horizontal="right"/>
    </xf>
    <xf numFmtId="9" fontId="40" fillId="0" borderId="0" xfId="6" applyNumberFormat="1" applyFont="1" applyAlignment="1">
      <alignment horizontal="right"/>
    </xf>
    <xf numFmtId="1" fontId="14" fillId="0" borderId="0" xfId="0" applyNumberFormat="1" applyFont="1" applyBorder="1" applyAlignment="1">
      <alignment horizontal="right"/>
    </xf>
    <xf numFmtId="1" fontId="16" fillId="0" borderId="0" xfId="0" applyNumberFormat="1" applyFont="1" applyBorder="1" applyAlignment="1">
      <alignment horizontal="right"/>
    </xf>
    <xf numFmtId="1" fontId="40" fillId="0" borderId="0" xfId="1" applyNumberFormat="1" applyFont="1" applyFill="1" applyAlignment="1">
      <alignment horizontal="right"/>
    </xf>
    <xf numFmtId="1" fontId="37" fillId="0" borderId="0" xfId="1" applyNumberFormat="1" applyFont="1" applyFill="1" applyAlignment="1">
      <alignment horizontal="right"/>
    </xf>
    <xf numFmtId="166" fontId="37" fillId="0" borderId="0" xfId="1" applyNumberFormat="1" applyFont="1" applyAlignment="1">
      <alignment horizontal="right"/>
    </xf>
    <xf numFmtId="166" fontId="16" fillId="0" borderId="0" xfId="0" applyNumberFormat="1" applyFont="1" applyAlignment="1">
      <alignment horizontal="right"/>
    </xf>
    <xf numFmtId="166" fontId="40" fillId="0" borderId="0" xfId="1" applyNumberFormat="1" applyFont="1" applyAlignment="1">
      <alignment horizontal="right"/>
    </xf>
    <xf numFmtId="166" fontId="14" fillId="0" borderId="0" xfId="0" applyNumberFormat="1" applyFont="1" applyAlignment="1">
      <alignment horizontal="right"/>
    </xf>
    <xf numFmtId="166" fontId="40" fillId="0" borderId="0" xfId="1" applyNumberFormat="1" applyFont="1" applyAlignment="1" applyProtection="1">
      <alignment horizontal="right"/>
    </xf>
    <xf numFmtId="9" fontId="37" fillId="0" borderId="0" xfId="6" applyFont="1" applyAlignment="1">
      <alignment horizontal="right"/>
    </xf>
    <xf numFmtId="9" fontId="16" fillId="0" borderId="0" xfId="0" applyNumberFormat="1" applyFont="1" applyBorder="1" applyAlignment="1">
      <alignment horizontal="right"/>
    </xf>
    <xf numFmtId="9" fontId="14" fillId="0" borderId="0" xfId="0" applyNumberFormat="1" applyFont="1" applyBorder="1" applyAlignment="1">
      <alignment horizontal="right"/>
    </xf>
    <xf numFmtId="9" fontId="29" fillId="0" borderId="0" xfId="0" applyNumberFormat="1" applyFont="1" applyBorder="1" applyAlignment="1">
      <alignment horizontal="right"/>
    </xf>
    <xf numFmtId="3" fontId="16" fillId="0" borderId="0" xfId="0" applyNumberFormat="1" applyFont="1" applyFill="1" applyBorder="1"/>
    <xf numFmtId="3" fontId="40"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0"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0" fillId="0" borderId="0" xfId="4" applyNumberFormat="1" applyFont="1" applyFill="1" applyAlignment="1" applyProtection="1">
      <alignment horizontal="right"/>
    </xf>
    <xf numFmtId="166" fontId="40" fillId="0" borderId="0" xfId="1" applyNumberFormat="1" applyFont="1"/>
    <xf numFmtId="166" fontId="40" fillId="0" borderId="0" xfId="4" applyNumberFormat="1" applyFont="1" applyFill="1" applyAlignment="1" applyProtection="1"/>
    <xf numFmtId="166" fontId="40" fillId="0" borderId="0" xfId="2" applyNumberFormat="1" applyFont="1"/>
    <xf numFmtId="166" fontId="37" fillId="0" borderId="0" xfId="4" applyNumberFormat="1" applyFont="1" applyFill="1" applyAlignment="1" applyProtection="1">
      <alignment horizontal="right"/>
    </xf>
    <xf numFmtId="0" fontId="0" fillId="0" borderId="0" xfId="0" applyFont="1"/>
    <xf numFmtId="0" fontId="43"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9" fontId="31" fillId="0" borderId="0" xfId="6" applyNumberFormat="1" applyFont="1" applyAlignment="1">
      <alignment horizontal="right"/>
    </xf>
    <xf numFmtId="9" fontId="29" fillId="0" borderId="0" xfId="6" applyNumberFormat="1" applyFont="1" applyAlignment="1">
      <alignment horizontal="right"/>
    </xf>
    <xf numFmtId="175" fontId="37" fillId="0" borderId="0" xfId="11" applyNumberFormat="1" applyFont="1" applyFill="1" applyBorder="1" applyAlignment="1">
      <alignment horizontal="right"/>
    </xf>
    <xf numFmtId="175" fontId="40" fillId="0" borderId="0" xfId="11" applyNumberFormat="1" applyFont="1" applyFill="1" applyBorder="1" applyAlignment="1">
      <alignment horizontal="right"/>
    </xf>
    <xf numFmtId="175" fontId="40" fillId="0" borderId="4" xfId="11" applyNumberFormat="1" applyFont="1" applyFill="1" applyBorder="1" applyAlignment="1">
      <alignment horizontal="right"/>
    </xf>
    <xf numFmtId="175" fontId="40" fillId="0" borderId="0" xfId="11" applyNumberFormat="1" applyFont="1" applyFill="1" applyAlignment="1">
      <alignment horizontal="right"/>
    </xf>
    <xf numFmtId="175" fontId="37"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9" fontId="16" fillId="0" borderId="0" xfId="6" applyNumberFormat="1" applyFont="1"/>
    <xf numFmtId="0" fontId="45" fillId="0" borderId="0" xfId="0" applyFont="1"/>
    <xf numFmtId="0" fontId="46" fillId="0" borderId="0" xfId="7" applyFont="1"/>
    <xf numFmtId="0" fontId="46" fillId="0" borderId="0" xfId="0" applyFont="1"/>
    <xf numFmtId="0" fontId="46" fillId="0" borderId="0" xfId="7" applyFont="1" applyFill="1"/>
    <xf numFmtId="3" fontId="11" fillId="0" borderId="0" xfId="0" applyNumberFormat="1" applyFont="1" applyBorder="1" applyAlignment="1">
      <alignment horizontal="right"/>
    </xf>
    <xf numFmtId="0" fontId="11" fillId="0" borderId="0" xfId="0" applyFont="1"/>
    <xf numFmtId="166" fontId="37" fillId="0" borderId="0" xfId="1" applyNumberFormat="1" applyFont="1" applyFill="1" applyBorder="1" applyAlignment="1">
      <alignment horizontal="right"/>
    </xf>
    <xf numFmtId="9" fontId="37" fillId="0" borderId="0" xfId="6" applyNumberFormat="1" applyFont="1" applyFill="1" applyBorder="1" applyAlignment="1">
      <alignment horizontal="right"/>
    </xf>
    <xf numFmtId="3" fontId="10" fillId="0" borderId="0" xfId="0" applyNumberFormat="1" applyFont="1" applyFill="1" applyBorder="1" applyAlignment="1">
      <alignment horizontal="right"/>
    </xf>
    <xf numFmtId="166" fontId="12" fillId="0" borderId="0" xfId="0" applyNumberFormat="1" applyFont="1" applyAlignment="1">
      <alignment horizontal="right"/>
    </xf>
    <xf numFmtId="0" fontId="0" fillId="0" borderId="0" xfId="0" applyFill="1"/>
    <xf numFmtId="0" fontId="9" fillId="0" borderId="0" xfId="0" applyFont="1"/>
    <xf numFmtId="3" fontId="14" fillId="0" borderId="0" xfId="0" applyNumberFormat="1" applyFont="1"/>
    <xf numFmtId="3" fontId="0" fillId="0" borderId="0" xfId="0" applyNumberFormat="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165" fontId="40" fillId="0" borderId="0" xfId="1" applyNumberFormat="1" applyFont="1" applyBorder="1" applyAlignment="1">
      <alignment horizontal="left"/>
    </xf>
    <xf numFmtId="0" fontId="23" fillId="0" borderId="0" xfId="0" applyFont="1" applyBorder="1"/>
    <xf numFmtId="1" fontId="8" fillId="0" borderId="0" xfId="0" applyNumberFormat="1" applyFont="1" applyBorder="1" applyAlignment="1">
      <alignment horizontal="right"/>
    </xf>
    <xf numFmtId="0" fontId="14" fillId="0" borderId="0" xfId="0" applyFont="1" applyFill="1" applyBorder="1"/>
    <xf numFmtId="0" fontId="0" fillId="0" borderId="0" xfId="0" applyFill="1" applyBorder="1"/>
    <xf numFmtId="176" fontId="40" fillId="0" borderId="0" xfId="1" applyNumberFormat="1" applyFont="1" applyAlignment="1">
      <alignment horizontal="right"/>
    </xf>
    <xf numFmtId="176" fontId="37" fillId="0" borderId="0" xfId="1" applyNumberFormat="1" applyFont="1" applyAlignment="1">
      <alignment horizontal="right"/>
    </xf>
    <xf numFmtId="3" fontId="14" fillId="0" borderId="3" xfId="0" applyNumberFormat="1" applyFont="1" applyBorder="1"/>
    <xf numFmtId="176" fontId="14" fillId="0" borderId="0" xfId="11" applyNumberFormat="1" applyFont="1" applyBorder="1" applyAlignment="1">
      <alignment horizontal="right"/>
    </xf>
    <xf numFmtId="0" fontId="7" fillId="0" borderId="0" xfId="0" applyFont="1"/>
    <xf numFmtId="0" fontId="7" fillId="0" borderId="0" xfId="0" quotePrefix="1" applyNumberFormat="1" applyFont="1"/>
    <xf numFmtId="0" fontId="35" fillId="0" borderId="0" xfId="0" applyFont="1" applyAlignment="1">
      <alignment horizontal="left" wrapText="1"/>
    </xf>
    <xf numFmtId="177" fontId="40" fillId="0" borderId="0" xfId="11" applyNumberFormat="1" applyFont="1" applyFill="1" applyBorder="1" applyAlignment="1">
      <alignment horizontal="right"/>
    </xf>
    <xf numFmtId="177" fontId="37"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3" fillId="0" borderId="0" xfId="0" applyFont="1"/>
    <xf numFmtId="0" fontId="29" fillId="0" borderId="0" xfId="0" applyFont="1" applyAlignment="1">
      <alignment horizontal="left" vertical="top" wrapText="1"/>
    </xf>
    <xf numFmtId="0" fontId="29" fillId="0" borderId="0" xfId="0" applyFont="1" applyAlignment="1">
      <alignment vertical="top" wrapText="1"/>
    </xf>
    <xf numFmtId="0" fontId="47" fillId="0" borderId="0" xfId="0" applyFont="1" applyAlignment="1">
      <alignment vertical="top"/>
    </xf>
    <xf numFmtId="0" fontId="47" fillId="0" borderId="0" xfId="0" applyFont="1"/>
    <xf numFmtId="0" fontId="17" fillId="0" borderId="0" xfId="0" applyFont="1" applyAlignment="1">
      <alignment vertical="top" wrapText="1"/>
    </xf>
    <xf numFmtId="0" fontId="29" fillId="0" borderId="0" xfId="0" applyFont="1" applyAlignment="1">
      <alignment horizontal="center" vertical="top" wrapText="1"/>
    </xf>
    <xf numFmtId="0" fontId="37" fillId="0" borderId="0" xfId="0" applyFont="1" applyAlignment="1">
      <alignment horizontal="left" vertical="center" readingOrder="1"/>
    </xf>
    <xf numFmtId="0" fontId="6" fillId="0" borderId="0" xfId="0" applyFont="1"/>
    <xf numFmtId="9" fontId="6" fillId="0" borderId="0" xfId="0" applyNumberFormat="1" applyFont="1"/>
    <xf numFmtId="3" fontId="6" fillId="0" borderId="0" xfId="0" applyNumberFormat="1" applyFont="1"/>
    <xf numFmtId="9" fontId="6" fillId="0" borderId="4" xfId="0" applyNumberFormat="1" applyFont="1" applyBorder="1"/>
    <xf numFmtId="3" fontId="6" fillId="0" borderId="4" xfId="0" applyNumberFormat="1" applyFont="1" applyBorder="1"/>
    <xf numFmtId="0" fontId="6" fillId="0" borderId="4" xfId="0" applyFont="1" applyBorder="1"/>
    <xf numFmtId="0" fontId="6" fillId="0" borderId="5" xfId="0" applyFont="1" applyBorder="1"/>
    <xf numFmtId="0" fontId="6" fillId="0" borderId="9" xfId="0" applyFont="1" applyBorder="1"/>
    <xf numFmtId="0" fontId="16" fillId="0" borderId="9" xfId="0" applyFont="1" applyBorder="1"/>
    <xf numFmtId="0" fontId="16" fillId="0" borderId="4" xfId="0" applyFont="1" applyBorder="1"/>
    <xf numFmtId="0" fontId="5" fillId="0" borderId="4" xfId="0" applyFont="1" applyBorder="1" applyAlignment="1">
      <alignment horizontal="right"/>
    </xf>
    <xf numFmtId="0" fontId="5" fillId="0" borderId="5" xfId="0" applyFont="1" applyBorder="1" applyAlignment="1">
      <alignment horizontal="right"/>
    </xf>
    <xf numFmtId="1" fontId="14" fillId="0" borderId="4" xfId="0" applyNumberFormat="1" applyFont="1" applyBorder="1" applyAlignment="1">
      <alignment horizontal="right"/>
    </xf>
    <xf numFmtId="0" fontId="4" fillId="0" borderId="0" xfId="0" applyFont="1" applyAlignment="1">
      <alignment horizontal="left" indent="1"/>
    </xf>
    <xf numFmtId="178" fontId="16" fillId="0" borderId="0" xfId="0" applyNumberFormat="1" applyFont="1" applyBorder="1" applyAlignment="1">
      <alignment horizontal="right"/>
    </xf>
    <xf numFmtId="178" fontId="14" fillId="0" borderId="0" xfId="0" applyNumberFormat="1" applyFont="1" applyBorder="1" applyAlignment="1">
      <alignment horizontal="right"/>
    </xf>
    <xf numFmtId="178" fontId="14" fillId="0" borderId="0" xfId="0" applyNumberFormat="1" applyFont="1" applyFill="1" applyBorder="1" applyAlignment="1">
      <alignment horizontal="right"/>
    </xf>
    <xf numFmtId="0" fontId="3" fillId="0" borderId="0" xfId="0" applyFont="1" applyAlignment="1">
      <alignment horizontal="left" indent="1"/>
    </xf>
    <xf numFmtId="0" fontId="2" fillId="0" borderId="0" xfId="0" applyFont="1"/>
    <xf numFmtId="0" fontId="0" fillId="2" borderId="0" xfId="0" applyFont="1" applyFill="1" applyBorder="1"/>
    <xf numFmtId="0" fontId="1" fillId="0" borderId="0" xfId="0" applyFont="1"/>
    <xf numFmtId="0" fontId="5" fillId="0" borderId="0" xfId="0" applyFont="1" applyAlignment="1">
      <alignment horizontal="left" vertical="top" wrapText="1"/>
    </xf>
    <xf numFmtId="0" fontId="14" fillId="0" borderId="0" xfId="0" applyFont="1" applyAlignment="1">
      <alignment horizontal="left" vertical="top" wrapText="1"/>
    </xf>
    <xf numFmtId="170" fontId="37" fillId="0" borderId="7" xfId="1" applyNumberFormat="1" applyFont="1" applyFill="1" applyBorder="1" applyAlignment="1">
      <alignment horizontal="center"/>
    </xf>
    <xf numFmtId="170" fontId="37" fillId="0" borderId="8" xfId="1" applyNumberFormat="1" applyFont="1" applyFill="1" applyBorder="1" applyAlignment="1">
      <alignment horizontal="center"/>
    </xf>
    <xf numFmtId="0" fontId="35" fillId="0" borderId="0" xfId="0" applyFont="1" applyAlignment="1">
      <alignment horizontal="left" wrapText="1"/>
    </xf>
    <xf numFmtId="170" fontId="37" fillId="0" borderId="0" xfId="1" applyNumberFormat="1" applyFont="1" applyFill="1" applyBorder="1" applyAlignment="1">
      <alignment horizontal="center"/>
    </xf>
    <xf numFmtId="165" fontId="40" fillId="0" borderId="4" xfId="1" applyNumberFormat="1" applyFont="1" applyBorder="1" applyAlignment="1">
      <alignment horizontal="right" wrapText="1"/>
    </xf>
    <xf numFmtId="165" fontId="40" fillId="0" borderId="5" xfId="1" applyNumberFormat="1" applyFont="1" applyBorder="1" applyAlignment="1">
      <alignment horizontal="right" wrapText="1"/>
    </xf>
    <xf numFmtId="165" fontId="40" fillId="0" borderId="0" xfId="1" applyNumberFormat="1" applyFont="1" applyBorder="1" applyAlignment="1">
      <alignment horizontal="right" wrapText="1"/>
    </xf>
    <xf numFmtId="171" fontId="37" fillId="0" borderId="0" xfId="1" applyNumberFormat="1" applyFont="1" applyFill="1" applyBorder="1" applyAlignment="1">
      <alignment horizontal="center"/>
    </xf>
    <xf numFmtId="165" fontId="40" fillId="0" borderId="4" xfId="1" applyNumberFormat="1" applyFont="1" applyBorder="1" applyAlignment="1">
      <alignment horizontal="center" wrapText="1"/>
    </xf>
    <xf numFmtId="165" fontId="40" fillId="0" borderId="5" xfId="1" applyNumberFormat="1" applyFont="1" applyBorder="1" applyAlignment="1">
      <alignment horizontal="center" wrapText="1"/>
    </xf>
    <xf numFmtId="165" fontId="40" fillId="0" borderId="0" xfId="1" applyNumberFormat="1" applyFont="1" applyBorder="1" applyAlignment="1">
      <alignment horizontal="center" wrapText="1"/>
    </xf>
    <xf numFmtId="170" fontId="31" fillId="0" borderId="7" xfId="1" applyNumberFormat="1" applyFont="1" applyFill="1" applyBorder="1" applyAlignment="1">
      <alignment horizontal="center"/>
    </xf>
    <xf numFmtId="170" fontId="31" fillId="0" borderId="8" xfId="1" applyNumberFormat="1" applyFont="1" applyFill="1" applyBorder="1" applyAlignment="1">
      <alignment horizontal="center"/>
    </xf>
    <xf numFmtId="165" fontId="40" fillId="0" borderId="2" xfId="1" applyNumberFormat="1" applyFont="1" applyBorder="1" applyAlignment="1">
      <alignment horizontal="center" wrapText="1"/>
    </xf>
    <xf numFmtId="170" fontId="40" fillId="0" borderId="1" xfId="4" applyNumberFormat="1" applyFont="1" applyFill="1" applyBorder="1" applyAlignment="1" applyProtection="1">
      <alignment horizontal="center" wrapText="1"/>
    </xf>
    <xf numFmtId="164" fontId="40" fillId="0" borderId="1" xfId="4" applyNumberFormat="1" applyFont="1" applyFill="1" applyBorder="1" applyAlignment="1" applyProtection="1">
      <alignment horizontal="center" wrapText="1"/>
    </xf>
    <xf numFmtId="3" fontId="40" fillId="0" borderId="1" xfId="4" applyNumberFormat="1" applyFont="1" applyFill="1" applyBorder="1" applyAlignment="1" applyProtection="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263191</xdr:colOff>
      <xdr:row>48</xdr:row>
      <xdr:rowOff>818147</xdr:rowOff>
    </xdr:from>
    <xdr:to>
      <xdr:col>20</xdr:col>
      <xdr:colOff>196516</xdr:colOff>
      <xdr:row>66</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341270" y="10032331"/>
          <a:ext cx="10892088"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May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9 per cent compared to 2021. While the quantity of landings is down 11</a:t>
          </a:r>
          <a:r>
            <a:rPr lang="en-GB" sz="1100" b="0" baseline="0">
              <a:latin typeface="Arial" panose="020B0604020202020204" pitchFamily="34" charset="0"/>
              <a:cs typeface="Arial" panose="020B0604020202020204" pitchFamily="34" charset="0"/>
            </a:rPr>
            <a:t> per cent compared to tonnage landed in between January - May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665045</xdr:colOff>
      <xdr:row>2</xdr:row>
      <xdr:rowOff>130342</xdr:rowOff>
    </xdr:from>
    <xdr:to>
      <xdr:col>19</xdr:col>
      <xdr:colOff>561474</xdr:colOff>
      <xdr:row>26</xdr:row>
      <xdr:rowOff>10027</xdr:rowOff>
    </xdr:to>
    <xdr:pic>
      <xdr:nvPicPr>
        <xdr:cNvPr id="6" name="Picture 5">
          <a:extLst>
            <a:ext uri="{FF2B5EF4-FFF2-40B4-BE49-F238E27FC236}">
              <a16:creationId xmlns:a16="http://schemas.microsoft.com/office/drawing/2014/main" id="{F017AF77-63D2-4BD7-84B4-E3D7408F5AE7}"/>
            </a:ext>
          </a:extLst>
        </xdr:cNvPr>
        <xdr:cNvPicPr>
          <a:picLocks noChangeAspect="1"/>
        </xdr:cNvPicPr>
      </xdr:nvPicPr>
      <xdr:blipFill>
        <a:blip xmlns:r="http://schemas.openxmlformats.org/officeDocument/2006/relationships" r:embed="rId3"/>
        <a:stretch>
          <a:fillRect/>
        </a:stretch>
      </xdr:blipFill>
      <xdr:spPr>
        <a:xfrm>
          <a:off x="2499861" y="581526"/>
          <a:ext cx="11486850" cy="4451685"/>
        </a:xfrm>
        <a:prstGeom prst="rect">
          <a:avLst/>
        </a:prstGeom>
      </xdr:spPr>
    </xdr:pic>
    <xdr:clientData/>
  </xdr:twoCellAnchor>
  <xdr:twoCellAnchor editAs="oneCell">
    <xdr:from>
      <xdr:col>3</xdr:col>
      <xdr:colOff>671762</xdr:colOff>
      <xdr:row>27</xdr:row>
      <xdr:rowOff>60158</xdr:rowOff>
    </xdr:from>
    <xdr:to>
      <xdr:col>19</xdr:col>
      <xdr:colOff>401208</xdr:colOff>
      <xdr:row>48</xdr:row>
      <xdr:rowOff>551448</xdr:rowOff>
    </xdr:to>
    <xdr:pic>
      <xdr:nvPicPr>
        <xdr:cNvPr id="7" name="Picture 6">
          <a:extLst>
            <a:ext uri="{FF2B5EF4-FFF2-40B4-BE49-F238E27FC236}">
              <a16:creationId xmlns:a16="http://schemas.microsoft.com/office/drawing/2014/main" id="{11B5D003-86D7-4C23-96B6-A5870BDED4FB}"/>
            </a:ext>
          </a:extLst>
        </xdr:cNvPr>
        <xdr:cNvPicPr>
          <a:picLocks noChangeAspect="1"/>
        </xdr:cNvPicPr>
      </xdr:nvPicPr>
      <xdr:blipFill>
        <a:blip xmlns:r="http://schemas.openxmlformats.org/officeDocument/2006/relationships" r:embed="rId4"/>
        <a:stretch>
          <a:fillRect/>
        </a:stretch>
      </xdr:blipFill>
      <xdr:spPr>
        <a:xfrm>
          <a:off x="2506578" y="5273842"/>
          <a:ext cx="11319867" cy="44917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May 2022 is compared to activity in May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May 2022 compared to 2021, up 23 per cent. The value of landings in April 2022 (£56m) was also up compared 2021, up 33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May 2022 comprised mostly of Demersal species (45 per cent) (T6). This was driven by higher landings of Haddock which are typically caught more in the summer months due to the weather being more suitable for boat activity. Demersal species comprised the majority of the value landed (58 per cent), this is because demersal species typically fetch a higher price.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compared to May 2021 the value of shellfish landings are up 8 per cent (T6).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month, the number of trips has again decreased, by 4 per cent overall across the UK fleet, Scottish vessel acitivity shows the highest decrease with the number of trips down by 29 per cent that made in May 2022 (T7).</a:t>
          </a:r>
          <a:r>
            <a:rPr lang="en-GB" sz="1100" b="0" i="0" baseline="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into UK ports (by UK and foreign vessels) in May 2022 is up 6 per cent compared to 2021. Value landed is also up 15 per cent compared to 2021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19</xdr:col>
      <xdr:colOff>76200</xdr:colOff>
      <xdr:row>23</xdr:row>
      <xdr:rowOff>72605</xdr:rowOff>
    </xdr:to>
    <xdr:pic>
      <xdr:nvPicPr>
        <xdr:cNvPr id="4" name="Picture 3">
          <a:extLst>
            <a:ext uri="{FF2B5EF4-FFF2-40B4-BE49-F238E27FC236}">
              <a16:creationId xmlns:a16="http://schemas.microsoft.com/office/drawing/2014/main" id="{31D80B9C-9C10-43F3-8BD4-D9B4159A1CE1}"/>
            </a:ext>
          </a:extLst>
        </xdr:cNvPr>
        <xdr:cNvPicPr>
          <a:picLocks noChangeAspect="1"/>
        </xdr:cNvPicPr>
      </xdr:nvPicPr>
      <xdr:blipFill>
        <a:blip xmlns:r="http://schemas.openxmlformats.org/officeDocument/2006/relationships" r:embed="rId3"/>
        <a:stretch>
          <a:fillRect/>
        </a:stretch>
      </xdr:blipFill>
      <xdr:spPr>
        <a:xfrm>
          <a:off x="2438400" y="447675"/>
          <a:ext cx="10258425" cy="4073105"/>
        </a:xfrm>
        <a:prstGeom prst="rect">
          <a:avLst/>
        </a:prstGeom>
      </xdr:spPr>
    </xdr:pic>
    <xdr:clientData/>
  </xdr:twoCellAnchor>
  <xdr:twoCellAnchor editAs="oneCell">
    <xdr:from>
      <xdr:col>3</xdr:col>
      <xdr:colOff>600075</xdr:colOff>
      <xdr:row>23</xdr:row>
      <xdr:rowOff>180976</xdr:rowOff>
    </xdr:from>
    <xdr:to>
      <xdr:col>19</xdr:col>
      <xdr:colOff>66675</xdr:colOff>
      <xdr:row>45</xdr:row>
      <xdr:rowOff>57973</xdr:rowOff>
    </xdr:to>
    <xdr:pic>
      <xdr:nvPicPr>
        <xdr:cNvPr id="6" name="Picture 5">
          <a:extLst>
            <a:ext uri="{FF2B5EF4-FFF2-40B4-BE49-F238E27FC236}">
              <a16:creationId xmlns:a16="http://schemas.microsoft.com/office/drawing/2014/main" id="{FCC5A8F4-1F86-4481-A689-0DE255BCDEF7}"/>
            </a:ext>
          </a:extLst>
        </xdr:cNvPr>
        <xdr:cNvPicPr>
          <a:picLocks noChangeAspect="1"/>
        </xdr:cNvPicPr>
      </xdr:nvPicPr>
      <xdr:blipFill>
        <a:blip xmlns:r="http://schemas.openxmlformats.org/officeDocument/2006/relationships" r:embed="rId4"/>
        <a:stretch>
          <a:fillRect/>
        </a:stretch>
      </xdr:blipFill>
      <xdr:spPr>
        <a:xfrm>
          <a:off x="2428875" y="4629151"/>
          <a:ext cx="10258425" cy="40679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D6" sqref="D6"/>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6"/>
      <c r="R7" s="11"/>
      <c r="S7" s="11"/>
      <c r="T7" s="11"/>
      <c r="U7" s="11"/>
    </row>
    <row r="8" spans="4:21" ht="15.75" customHeight="1" x14ac:dyDescent="0.2">
      <c r="E8" s="207" t="s">
        <v>197</v>
      </c>
      <c r="F8" s="248" t="s">
        <v>198</v>
      </c>
      <c r="G8" s="248"/>
      <c r="H8" s="248"/>
      <c r="I8" s="248"/>
      <c r="J8" s="248"/>
      <c r="K8" s="248"/>
      <c r="L8" s="248"/>
      <c r="M8" s="248"/>
      <c r="R8" s="11"/>
      <c r="S8" s="11"/>
      <c r="T8" s="11"/>
      <c r="U8" s="11"/>
    </row>
    <row r="9" spans="4:21" x14ac:dyDescent="0.2">
      <c r="E9" s="207" t="s">
        <v>199</v>
      </c>
      <c r="F9" s="248" t="s">
        <v>200</v>
      </c>
      <c r="G9" s="248"/>
      <c r="H9" s="248"/>
      <c r="I9" s="248"/>
      <c r="J9" s="248"/>
      <c r="K9" s="248"/>
      <c r="L9" s="248"/>
      <c r="M9" s="248"/>
      <c r="R9" s="11"/>
      <c r="S9" s="11"/>
      <c r="T9" s="11"/>
      <c r="U9" s="11"/>
    </row>
    <row r="10" spans="4:21" x14ac:dyDescent="0.2">
      <c r="D10" s="206"/>
      <c r="E10" s="207" t="s">
        <v>209</v>
      </c>
      <c r="F10" s="268" t="s">
        <v>208</v>
      </c>
      <c r="R10" s="11"/>
      <c r="T10" s="11"/>
      <c r="U10" s="11"/>
    </row>
    <row r="11" spans="4:21" x14ac:dyDescent="0.2">
      <c r="D11" s="206"/>
      <c r="E11" s="208" t="s">
        <v>0</v>
      </c>
      <c r="F11" s="1" t="s">
        <v>156</v>
      </c>
      <c r="R11" s="11"/>
      <c r="S11" s="11"/>
      <c r="T11" s="11"/>
      <c r="U11" s="11"/>
    </row>
    <row r="12" spans="4:21" x14ac:dyDescent="0.2">
      <c r="D12" s="206"/>
      <c r="E12" s="207" t="s">
        <v>115</v>
      </c>
      <c r="F12" s="1" t="s">
        <v>157</v>
      </c>
      <c r="R12" s="11"/>
      <c r="S12" s="11"/>
      <c r="T12" s="11"/>
      <c r="U12" s="11"/>
    </row>
    <row r="13" spans="4:21" x14ac:dyDescent="0.2">
      <c r="D13" s="206"/>
      <c r="E13" s="207" t="s">
        <v>116</v>
      </c>
      <c r="F13" s="1" t="s">
        <v>158</v>
      </c>
      <c r="R13" s="11"/>
      <c r="S13" s="11"/>
      <c r="T13" s="11"/>
    </row>
    <row r="14" spans="4:21" x14ac:dyDescent="0.2">
      <c r="D14" s="206"/>
      <c r="E14" s="208" t="s">
        <v>1</v>
      </c>
      <c r="F14" s="1" t="s">
        <v>159</v>
      </c>
    </row>
    <row r="15" spans="4:21" x14ac:dyDescent="0.2">
      <c r="D15" s="206"/>
      <c r="E15" s="208" t="s">
        <v>2</v>
      </c>
      <c r="F15" s="1" t="s">
        <v>160</v>
      </c>
    </row>
    <row r="16" spans="4:21" x14ac:dyDescent="0.2">
      <c r="D16" s="206"/>
      <c r="E16" s="208" t="s">
        <v>39</v>
      </c>
      <c r="F16" s="1" t="s">
        <v>161</v>
      </c>
    </row>
    <row r="17" spans="4:18" x14ac:dyDescent="0.2">
      <c r="D17" s="206"/>
      <c r="E17" s="209" t="s">
        <v>42</v>
      </c>
      <c r="F17" s="1" t="s">
        <v>162</v>
      </c>
    </row>
    <row r="18" spans="4:18" x14ac:dyDescent="0.2">
      <c r="D18" s="206"/>
      <c r="E18" s="209" t="s">
        <v>117</v>
      </c>
      <c r="F18" s="1" t="s">
        <v>163</v>
      </c>
    </row>
    <row r="19" spans="4:18" x14ac:dyDescent="0.2">
      <c r="D19" s="206"/>
      <c r="E19" s="209" t="s">
        <v>124</v>
      </c>
      <c r="F19" s="44" t="s">
        <v>164</v>
      </c>
    </row>
    <row r="20" spans="4:18" x14ac:dyDescent="0.2">
      <c r="E20" s="207" t="s">
        <v>165</v>
      </c>
      <c r="F20" s="248" t="s">
        <v>204</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69" t="s">
        <v>205</v>
      </c>
      <c r="F24" s="270"/>
      <c r="G24" s="270"/>
      <c r="H24" s="270"/>
      <c r="I24" s="270"/>
      <c r="J24" s="270"/>
      <c r="K24" s="270"/>
      <c r="L24" s="270"/>
      <c r="M24" s="270"/>
      <c r="N24" s="270"/>
      <c r="O24" s="270"/>
      <c r="P24" s="270"/>
      <c r="Q24" s="270"/>
      <c r="R24" s="270"/>
    </row>
    <row r="25" spans="4:18" x14ac:dyDescent="0.2">
      <c r="E25" s="270"/>
      <c r="F25" s="270"/>
      <c r="G25" s="270"/>
      <c r="H25" s="270"/>
      <c r="I25" s="270"/>
      <c r="J25" s="270"/>
      <c r="K25" s="270"/>
      <c r="L25" s="270"/>
      <c r="M25" s="270"/>
      <c r="N25" s="270"/>
      <c r="O25" s="270"/>
      <c r="P25" s="270"/>
      <c r="Q25" s="270"/>
      <c r="R25" s="270"/>
    </row>
    <row r="26" spans="4:18" x14ac:dyDescent="0.2">
      <c r="E26" s="270"/>
      <c r="F26" s="270"/>
      <c r="G26" s="270"/>
      <c r="H26" s="270"/>
      <c r="I26" s="270"/>
      <c r="J26" s="270"/>
      <c r="K26" s="270"/>
      <c r="L26" s="270"/>
      <c r="M26" s="270"/>
      <c r="N26" s="270"/>
      <c r="O26" s="270"/>
      <c r="P26" s="270"/>
      <c r="Q26" s="270"/>
      <c r="R26" s="270"/>
    </row>
    <row r="27" spans="4:18" x14ac:dyDescent="0.2">
      <c r="E27" s="270"/>
      <c r="F27" s="270"/>
      <c r="G27" s="270"/>
      <c r="H27" s="270"/>
      <c r="I27" s="270"/>
      <c r="J27" s="270"/>
      <c r="K27" s="270"/>
      <c r="L27" s="270"/>
      <c r="M27" s="270"/>
      <c r="N27" s="270"/>
      <c r="O27" s="270"/>
      <c r="P27" s="270"/>
      <c r="Q27" s="270"/>
      <c r="R27" s="270"/>
    </row>
    <row r="28" spans="4:18" x14ac:dyDescent="0.2">
      <c r="E28" s="270"/>
      <c r="F28" s="270"/>
      <c r="G28" s="270"/>
      <c r="H28" s="270"/>
      <c r="I28" s="270"/>
      <c r="J28" s="270"/>
      <c r="K28" s="270"/>
      <c r="L28" s="270"/>
      <c r="M28" s="270"/>
      <c r="N28" s="270"/>
      <c r="O28" s="270"/>
      <c r="P28" s="270"/>
      <c r="Q28" s="270"/>
      <c r="R28" s="270"/>
    </row>
    <row r="29" spans="4:18" x14ac:dyDescent="0.2">
      <c r="E29" s="270"/>
      <c r="F29" s="270"/>
      <c r="G29" s="270"/>
      <c r="H29" s="270"/>
      <c r="I29" s="270"/>
      <c r="J29" s="270"/>
      <c r="K29" s="270"/>
      <c r="L29" s="270"/>
      <c r="M29" s="270"/>
      <c r="N29" s="270"/>
      <c r="O29" s="270"/>
      <c r="P29" s="270"/>
      <c r="Q29" s="270"/>
      <c r="R29" s="270"/>
    </row>
    <row r="30" spans="4:18" x14ac:dyDescent="0.2">
      <c r="E30" s="270"/>
      <c r="F30" s="270"/>
      <c r="G30" s="270"/>
      <c r="H30" s="270"/>
      <c r="I30" s="270"/>
      <c r="J30" s="270"/>
      <c r="K30" s="270"/>
      <c r="L30" s="270"/>
      <c r="M30" s="270"/>
      <c r="N30" s="270"/>
      <c r="O30" s="270"/>
      <c r="P30" s="270"/>
      <c r="Q30" s="270"/>
      <c r="R30" s="270"/>
    </row>
    <row r="31" spans="4:18" x14ac:dyDescent="0.2">
      <c r="E31" s="270"/>
      <c r="F31" s="270"/>
      <c r="G31" s="270"/>
      <c r="H31" s="270"/>
      <c r="I31" s="270"/>
      <c r="J31" s="270"/>
      <c r="K31" s="270"/>
      <c r="L31" s="270"/>
      <c r="M31" s="270"/>
      <c r="N31" s="270"/>
      <c r="O31" s="270"/>
      <c r="P31" s="270"/>
      <c r="Q31" s="270"/>
      <c r="R31" s="270"/>
    </row>
    <row r="32" spans="4: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row r="40" spans="5:18" x14ac:dyDescent="0.2">
      <c r="E40" s="270"/>
      <c r="F40" s="270"/>
      <c r="G40" s="270"/>
      <c r="H40" s="270"/>
      <c r="I40" s="270"/>
      <c r="J40" s="270"/>
      <c r="K40" s="270"/>
      <c r="L40" s="270"/>
      <c r="M40" s="270"/>
      <c r="N40" s="270"/>
      <c r="O40" s="270"/>
      <c r="P40" s="270"/>
      <c r="Q40" s="270"/>
      <c r="R40" s="270"/>
    </row>
    <row r="41" spans="5:18" x14ac:dyDescent="0.2">
      <c r="E41" s="270"/>
      <c r="F41" s="270"/>
      <c r="G41" s="270"/>
      <c r="H41" s="270"/>
      <c r="I41" s="270"/>
      <c r="J41" s="270"/>
      <c r="K41" s="270"/>
      <c r="L41" s="270"/>
      <c r="M41" s="270"/>
      <c r="N41" s="270"/>
      <c r="O41" s="270"/>
      <c r="P41" s="270"/>
      <c r="Q41" s="270"/>
      <c r="R41" s="270"/>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May'!A1" display="Highlights - May"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I40" sqref="I40"/>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4">
        <v>44682</v>
      </c>
      <c r="D4" s="274"/>
      <c r="E4" s="274"/>
      <c r="F4" s="90"/>
      <c r="G4" s="278"/>
      <c r="H4" s="278"/>
      <c r="I4" s="278"/>
      <c r="J4" s="42"/>
    </row>
    <row r="5" spans="1:11" x14ac:dyDescent="0.25">
      <c r="A5" s="30"/>
      <c r="B5" s="76"/>
      <c r="C5" s="279" t="s">
        <v>125</v>
      </c>
      <c r="D5" s="87" t="s">
        <v>56</v>
      </c>
      <c r="E5" s="88" t="s">
        <v>57</v>
      </c>
      <c r="F5" s="89"/>
      <c r="G5" s="281"/>
      <c r="H5" s="129"/>
      <c r="I5" s="130"/>
    </row>
    <row r="6" spans="1:11" x14ac:dyDescent="0.25">
      <c r="A6" s="30"/>
      <c r="B6" s="79"/>
      <c r="C6" s="280"/>
      <c r="D6" s="137" t="s">
        <v>166</v>
      </c>
      <c r="E6" s="80" t="s">
        <v>58</v>
      </c>
      <c r="F6" s="79"/>
      <c r="G6" s="281"/>
      <c r="H6" s="46"/>
      <c r="I6" s="45"/>
      <c r="J6" s="45"/>
    </row>
    <row r="7" spans="1:11" x14ac:dyDescent="0.25">
      <c r="A7" s="30"/>
      <c r="B7" s="81" t="s">
        <v>59</v>
      </c>
      <c r="C7" s="162">
        <v>0</v>
      </c>
      <c r="D7" s="162">
        <v>0</v>
      </c>
      <c r="E7" s="200" t="str">
        <f>IF(D7&lt;1,"",IFERROR((D7/C7)*1000,""))</f>
        <v/>
      </c>
      <c r="F7" s="50"/>
      <c r="G7" s="220"/>
      <c r="H7" s="223"/>
      <c r="I7" s="117"/>
      <c r="J7" s="117"/>
      <c r="K7" s="135"/>
    </row>
    <row r="8" spans="1:11" x14ac:dyDescent="0.25">
      <c r="A8" s="30"/>
      <c r="B8" s="81" t="s">
        <v>60</v>
      </c>
      <c r="C8" s="162">
        <v>0</v>
      </c>
      <c r="D8" s="162">
        <v>0</v>
      </c>
      <c r="E8" s="143" t="str">
        <f t="shared" ref="E8:E55" si="0">IF(D8&lt;1,"",IFERROR((D8/C8)*1000,""))</f>
        <v/>
      </c>
      <c r="F8" s="50"/>
      <c r="G8" s="47"/>
      <c r="H8" s="222"/>
      <c r="I8" s="104"/>
      <c r="J8" s="104"/>
      <c r="K8" s="135"/>
    </row>
    <row r="9" spans="1:11" x14ac:dyDescent="0.25">
      <c r="A9" s="30"/>
      <c r="B9" s="81" t="s">
        <v>61</v>
      </c>
      <c r="C9" s="162">
        <v>0</v>
      </c>
      <c r="D9" s="162">
        <v>0</v>
      </c>
      <c r="E9" s="143" t="str">
        <f t="shared" si="0"/>
        <v/>
      </c>
      <c r="F9" s="50"/>
      <c r="G9" s="47"/>
      <c r="H9" s="222"/>
      <c r="I9" s="104"/>
      <c r="J9" s="104"/>
      <c r="K9" s="135"/>
    </row>
    <row r="10" spans="1:11" x14ac:dyDescent="0.25">
      <c r="A10" s="30"/>
      <c r="B10" s="81" t="s">
        <v>62</v>
      </c>
      <c r="C10" s="162">
        <v>12.7281</v>
      </c>
      <c r="D10" s="162">
        <v>0</v>
      </c>
      <c r="E10" s="200" t="str">
        <f t="shared" si="0"/>
        <v/>
      </c>
      <c r="F10" s="50"/>
      <c r="G10" s="47"/>
      <c r="H10" s="222"/>
      <c r="I10" s="104"/>
      <c r="J10" s="104"/>
      <c r="K10" s="135"/>
    </row>
    <row r="11" spans="1:11" x14ac:dyDescent="0.25">
      <c r="A11" s="30"/>
      <c r="B11" s="81" t="s">
        <v>63</v>
      </c>
      <c r="C11" s="162">
        <v>0</v>
      </c>
      <c r="D11" s="162">
        <v>0</v>
      </c>
      <c r="E11" s="200" t="str">
        <f t="shared" si="0"/>
        <v/>
      </c>
      <c r="F11" s="50"/>
      <c r="G11" s="47"/>
      <c r="H11" s="222"/>
      <c r="I11" s="104"/>
      <c r="J11" s="104"/>
      <c r="K11" s="135"/>
    </row>
    <row r="12" spans="1:11" x14ac:dyDescent="0.25">
      <c r="A12" s="30"/>
      <c r="B12" s="81" t="s">
        <v>64</v>
      </c>
      <c r="C12" s="162">
        <v>0</v>
      </c>
      <c r="D12" s="162">
        <v>0</v>
      </c>
      <c r="E12" s="200" t="str">
        <f t="shared" si="0"/>
        <v/>
      </c>
      <c r="F12" s="50"/>
      <c r="G12" s="47"/>
      <c r="H12" s="222"/>
      <c r="I12" s="104"/>
      <c r="J12" s="104"/>
      <c r="K12" s="135"/>
    </row>
    <row r="13" spans="1:11" x14ac:dyDescent="0.25">
      <c r="A13" s="30"/>
      <c r="B13" s="81" t="s">
        <v>65</v>
      </c>
      <c r="C13" s="162">
        <v>8.6204999999999998</v>
      </c>
      <c r="D13" s="162">
        <v>0</v>
      </c>
      <c r="E13" s="200" t="str">
        <f t="shared" si="0"/>
        <v/>
      </c>
      <c r="F13" s="50"/>
      <c r="G13" s="47"/>
      <c r="H13" s="222"/>
      <c r="I13" s="104"/>
      <c r="J13" s="104"/>
      <c r="K13" s="135"/>
    </row>
    <row r="14" spans="1:11" x14ac:dyDescent="0.25">
      <c r="A14" s="30"/>
      <c r="B14" s="81" t="s">
        <v>66</v>
      </c>
      <c r="C14" s="162">
        <v>310.35070000000002</v>
      </c>
      <c r="D14" s="162">
        <v>870.69215334591763</v>
      </c>
      <c r="E14" s="200">
        <f t="shared" si="0"/>
        <v>2805.5105187322524</v>
      </c>
      <c r="F14" s="50"/>
      <c r="G14" s="47"/>
      <c r="H14" s="222"/>
      <c r="I14" s="104"/>
      <c r="J14" s="104"/>
      <c r="K14" s="135"/>
    </row>
    <row r="15" spans="1:11" x14ac:dyDescent="0.25">
      <c r="A15" s="30"/>
      <c r="B15" s="81" t="s">
        <v>67</v>
      </c>
      <c r="C15" s="162">
        <v>6.8999999999999999E-3</v>
      </c>
      <c r="D15" s="162">
        <v>0</v>
      </c>
      <c r="E15" s="200" t="str">
        <f t="shared" si="0"/>
        <v/>
      </c>
      <c r="F15" s="50"/>
      <c r="G15" s="47"/>
      <c r="H15" s="222"/>
      <c r="I15" s="104"/>
      <c r="J15" s="104"/>
      <c r="K15" s="135"/>
    </row>
    <row r="16" spans="1:11" x14ac:dyDescent="0.25">
      <c r="A16" s="30"/>
      <c r="B16" s="81" t="s">
        <v>68</v>
      </c>
      <c r="C16" s="162">
        <v>0</v>
      </c>
      <c r="D16" s="162">
        <v>0</v>
      </c>
      <c r="E16" s="200" t="str">
        <f t="shared" si="0"/>
        <v/>
      </c>
      <c r="F16" s="50"/>
      <c r="G16" s="47"/>
      <c r="H16" s="222"/>
      <c r="I16" s="104"/>
      <c r="J16" s="104"/>
      <c r="K16" s="135"/>
    </row>
    <row r="17" spans="1:11" x14ac:dyDescent="0.25">
      <c r="A17" s="30"/>
      <c r="B17" s="81" t="s">
        <v>69</v>
      </c>
      <c r="C17" s="162">
        <v>394.22559999999999</v>
      </c>
      <c r="D17" s="162">
        <v>568.32387777149324</v>
      </c>
      <c r="E17" s="200">
        <f t="shared" si="0"/>
        <v>1441.6209342353548</v>
      </c>
      <c r="F17" s="50"/>
      <c r="G17" s="47"/>
      <c r="H17" s="222"/>
      <c r="I17" s="104"/>
      <c r="J17" s="104"/>
      <c r="K17" s="135"/>
    </row>
    <row r="18" spans="1:11" x14ac:dyDescent="0.25">
      <c r="A18" s="30"/>
      <c r="B18" s="81" t="s">
        <v>70</v>
      </c>
      <c r="C18" s="162">
        <v>18.096</v>
      </c>
      <c r="D18" s="162">
        <v>45.255170690900719</v>
      </c>
      <c r="E18" s="200">
        <f t="shared" si="0"/>
        <v>2500.838344987882</v>
      </c>
      <c r="F18" s="50"/>
      <c r="G18" s="47"/>
      <c r="H18" s="222"/>
      <c r="I18" s="104"/>
      <c r="J18" s="104"/>
      <c r="K18" s="135"/>
    </row>
    <row r="19" spans="1:11" x14ac:dyDescent="0.25">
      <c r="A19" s="30"/>
      <c r="B19" s="81" t="s">
        <v>71</v>
      </c>
      <c r="C19" s="162">
        <v>109.8284</v>
      </c>
      <c r="D19" s="162">
        <v>326.31299635673258</v>
      </c>
      <c r="E19" s="200">
        <f t="shared" si="0"/>
        <v>2971.1167271555682</v>
      </c>
      <c r="F19" s="50"/>
      <c r="G19" s="47"/>
      <c r="H19" s="222"/>
      <c r="I19" s="104"/>
      <c r="J19" s="104"/>
      <c r="K19" s="135"/>
    </row>
    <row r="20" spans="1:11" x14ac:dyDescent="0.25">
      <c r="A20" s="30"/>
      <c r="B20" s="81" t="s">
        <v>72</v>
      </c>
      <c r="C20" s="162">
        <v>0</v>
      </c>
      <c r="D20" s="162">
        <v>0</v>
      </c>
      <c r="E20" s="200" t="str">
        <f t="shared" si="0"/>
        <v/>
      </c>
      <c r="F20" s="50"/>
      <c r="G20" s="47"/>
      <c r="H20" s="222"/>
      <c r="I20" s="104"/>
      <c r="J20" s="104"/>
      <c r="K20" s="135"/>
    </row>
    <row r="21" spans="1:11" x14ac:dyDescent="0.25">
      <c r="A21" s="30"/>
      <c r="B21" s="81" t="s">
        <v>73</v>
      </c>
      <c r="C21" s="162">
        <v>0</v>
      </c>
      <c r="D21" s="162">
        <v>0</v>
      </c>
      <c r="E21" s="200" t="str">
        <f t="shared" si="0"/>
        <v/>
      </c>
      <c r="F21" s="50"/>
      <c r="G21" s="47"/>
      <c r="H21" s="222"/>
      <c r="I21" s="104"/>
      <c r="J21" s="104"/>
      <c r="K21" s="135"/>
    </row>
    <row r="22" spans="1:11" x14ac:dyDescent="0.25">
      <c r="A22" s="30"/>
      <c r="B22" s="81" t="s">
        <v>74</v>
      </c>
      <c r="C22" s="162">
        <v>2.4992000000000001</v>
      </c>
      <c r="D22" s="162">
        <v>0</v>
      </c>
      <c r="E22" s="200" t="str">
        <f t="shared" si="0"/>
        <v/>
      </c>
      <c r="F22" s="50"/>
      <c r="G22" s="47"/>
      <c r="H22" s="222"/>
      <c r="I22" s="104"/>
      <c r="J22" s="104"/>
      <c r="K22" s="135"/>
    </row>
    <row r="23" spans="1:11" x14ac:dyDescent="0.25">
      <c r="A23" s="30"/>
      <c r="B23" s="81" t="s">
        <v>75</v>
      </c>
      <c r="C23" s="162">
        <v>282.7235</v>
      </c>
      <c r="D23" s="162">
        <v>356.97462964550579</v>
      </c>
      <c r="E23" s="200">
        <f t="shared" si="0"/>
        <v>1262.6280788314584</v>
      </c>
      <c r="F23" s="50"/>
      <c r="G23" s="47"/>
      <c r="H23" s="222"/>
      <c r="I23" s="104"/>
      <c r="J23" s="104"/>
      <c r="K23" s="135"/>
    </row>
    <row r="24" spans="1:11" x14ac:dyDescent="0.25">
      <c r="A24" s="30"/>
      <c r="B24" s="81" t="s">
        <v>76</v>
      </c>
      <c r="C24" s="162">
        <v>0</v>
      </c>
      <c r="D24" s="162">
        <v>0</v>
      </c>
      <c r="E24" s="200" t="str">
        <f t="shared" si="0"/>
        <v/>
      </c>
      <c r="F24" s="50"/>
      <c r="G24" s="47"/>
      <c r="H24" s="222"/>
      <c r="I24" s="104"/>
      <c r="J24" s="104"/>
      <c r="K24" s="135"/>
    </row>
    <row r="25" spans="1:11" x14ac:dyDescent="0.25">
      <c r="A25" s="30"/>
      <c r="B25" s="81" t="s">
        <v>77</v>
      </c>
      <c r="C25" s="162">
        <v>1.875</v>
      </c>
      <c r="D25" s="162">
        <v>0</v>
      </c>
      <c r="E25" s="200" t="str">
        <f t="shared" si="0"/>
        <v/>
      </c>
      <c r="F25" s="50"/>
      <c r="G25" s="47"/>
      <c r="H25" s="222"/>
      <c r="I25" s="104"/>
      <c r="J25" s="104"/>
      <c r="K25" s="135"/>
    </row>
    <row r="26" spans="1:11" x14ac:dyDescent="0.25">
      <c r="A26" s="30"/>
      <c r="B26" s="81" t="s">
        <v>78</v>
      </c>
      <c r="C26" s="162">
        <v>0</v>
      </c>
      <c r="D26" s="162">
        <v>0</v>
      </c>
      <c r="E26" s="200" t="str">
        <f t="shared" si="0"/>
        <v/>
      </c>
      <c r="F26" s="58"/>
      <c r="G26" s="221"/>
      <c r="H26" s="222"/>
      <c r="I26" s="104"/>
      <c r="J26" s="104"/>
      <c r="K26" s="135"/>
    </row>
    <row r="27" spans="1:11" x14ac:dyDescent="0.25">
      <c r="A27" s="26"/>
      <c r="B27" s="81" t="s">
        <v>79</v>
      </c>
      <c r="C27" s="162">
        <v>7.6300000000000007E-2</v>
      </c>
      <c r="D27" s="162">
        <v>0</v>
      </c>
      <c r="E27" s="200" t="str">
        <f t="shared" si="0"/>
        <v/>
      </c>
      <c r="F27" s="58"/>
      <c r="G27" s="220"/>
      <c r="H27" s="222"/>
      <c r="I27" s="104"/>
      <c r="J27" s="104"/>
      <c r="K27" s="135"/>
    </row>
    <row r="28" spans="1:11" x14ac:dyDescent="0.25">
      <c r="A28" s="32"/>
      <c r="B28" s="81" t="s">
        <v>80</v>
      </c>
      <c r="C28" s="162">
        <v>2.7349000000000001</v>
      </c>
      <c r="D28" s="162">
        <v>0</v>
      </c>
      <c r="E28" s="200" t="str">
        <f t="shared" si="0"/>
        <v/>
      </c>
      <c r="F28" s="58"/>
      <c r="G28" s="221"/>
      <c r="H28" s="222"/>
      <c r="I28" s="104"/>
      <c r="J28" s="104"/>
      <c r="K28" s="135"/>
    </row>
    <row r="29" spans="1:11" x14ac:dyDescent="0.25">
      <c r="A29" s="32"/>
      <c r="B29" s="81" t="s">
        <v>81</v>
      </c>
      <c r="C29" s="162">
        <v>4.7309999999999999</v>
      </c>
      <c r="D29" s="162">
        <v>0</v>
      </c>
      <c r="E29" s="200" t="str">
        <f t="shared" si="0"/>
        <v/>
      </c>
      <c r="F29" s="58"/>
      <c r="G29" s="221"/>
      <c r="H29" s="223"/>
      <c r="I29" s="117"/>
      <c r="J29" s="117"/>
      <c r="K29" s="135"/>
    </row>
    <row r="30" spans="1:11" x14ac:dyDescent="0.25">
      <c r="A30" s="30"/>
      <c r="B30" s="82" t="s">
        <v>82</v>
      </c>
      <c r="C30" s="162">
        <v>370.10720000000009</v>
      </c>
      <c r="D30" s="162">
        <v>270.39717989265478</v>
      </c>
      <c r="E30" s="200">
        <f t="shared" si="0"/>
        <v>730.59151481693607</v>
      </c>
      <c r="F30" s="58"/>
      <c r="G30" s="221"/>
      <c r="H30" s="222"/>
      <c r="I30" s="104"/>
      <c r="J30" s="104"/>
      <c r="K30" s="136"/>
    </row>
    <row r="31" spans="1:11" x14ac:dyDescent="0.25">
      <c r="A31" s="30"/>
      <c r="B31" s="83" t="s">
        <v>31</v>
      </c>
      <c r="C31" s="163">
        <v>1518.6033</v>
      </c>
      <c r="D31" s="163">
        <v>2437.9560077032047</v>
      </c>
      <c r="E31" s="201">
        <f t="shared" si="0"/>
        <v>1605.3935927198397</v>
      </c>
      <c r="F31" s="58"/>
      <c r="G31" s="221"/>
      <c r="H31" s="223"/>
      <c r="I31" s="117"/>
      <c r="J31" s="117"/>
    </row>
    <row r="32" spans="1:11" x14ac:dyDescent="0.25">
      <c r="A32" s="30"/>
      <c r="B32" s="83"/>
      <c r="C32" s="162"/>
      <c r="D32" s="165"/>
      <c r="E32" s="201" t="str">
        <f t="shared" si="0"/>
        <v/>
      </c>
      <c r="F32" s="58"/>
      <c r="G32" s="223"/>
      <c r="H32" s="222"/>
      <c r="I32" s="104"/>
      <c r="J32" s="104"/>
    </row>
    <row r="33" spans="1:10" x14ac:dyDescent="0.25">
      <c r="A33" s="30"/>
      <c r="B33" s="81" t="s">
        <v>83</v>
      </c>
      <c r="C33" s="162">
        <v>0</v>
      </c>
      <c r="D33" s="162">
        <v>0</v>
      </c>
      <c r="E33" s="200" t="str">
        <f t="shared" si="0"/>
        <v/>
      </c>
      <c r="F33" s="58"/>
      <c r="G33" s="130"/>
      <c r="H33" s="222"/>
      <c r="I33" s="104"/>
      <c r="J33" s="104"/>
    </row>
    <row r="34" spans="1:10" x14ac:dyDescent="0.25">
      <c r="A34" s="30"/>
      <c r="B34" s="81" t="s">
        <v>84</v>
      </c>
      <c r="C34" s="162">
        <v>0</v>
      </c>
      <c r="D34" s="162">
        <v>0</v>
      </c>
      <c r="E34" s="200" t="str">
        <f t="shared" si="0"/>
        <v/>
      </c>
      <c r="F34" s="58"/>
      <c r="G34" s="130"/>
      <c r="H34" s="222"/>
      <c r="I34" s="104"/>
      <c r="J34" s="104"/>
    </row>
    <row r="35" spans="1:10" x14ac:dyDescent="0.25">
      <c r="A35" s="30"/>
      <c r="B35" s="81" t="s">
        <v>85</v>
      </c>
      <c r="C35" s="162">
        <v>0</v>
      </c>
      <c r="D35" s="162">
        <v>0</v>
      </c>
      <c r="E35" s="200" t="str">
        <f t="shared" si="0"/>
        <v/>
      </c>
      <c r="F35" s="50"/>
      <c r="G35" s="130"/>
      <c r="H35" s="222"/>
      <c r="I35" s="104"/>
      <c r="J35" s="104"/>
    </row>
    <row r="36" spans="1:10" x14ac:dyDescent="0.25">
      <c r="A36" s="32"/>
      <c r="B36" s="81" t="s">
        <v>86</v>
      </c>
      <c r="C36" s="162">
        <v>0</v>
      </c>
      <c r="D36" s="162">
        <v>0</v>
      </c>
      <c r="E36" s="200" t="str">
        <f t="shared" si="0"/>
        <v/>
      </c>
      <c r="F36" s="50"/>
      <c r="G36" s="130"/>
      <c r="H36" s="222"/>
      <c r="I36" s="104"/>
      <c r="J36" s="104"/>
    </row>
    <row r="37" spans="1:10" x14ac:dyDescent="0.25">
      <c r="A37" s="32"/>
      <c r="B37" s="81" t="s">
        <v>87</v>
      </c>
      <c r="C37" s="162">
        <v>0</v>
      </c>
      <c r="D37" s="162">
        <v>0</v>
      </c>
      <c r="E37" s="200" t="str">
        <f t="shared" si="0"/>
        <v/>
      </c>
      <c r="F37" s="50"/>
      <c r="G37" s="130"/>
      <c r="H37" s="223"/>
      <c r="I37" s="117"/>
      <c r="J37" s="117"/>
    </row>
    <row r="38" spans="1:10" x14ac:dyDescent="0.25">
      <c r="A38" s="30"/>
      <c r="B38" s="81" t="s">
        <v>88</v>
      </c>
      <c r="C38" s="162">
        <v>0</v>
      </c>
      <c r="D38" s="162">
        <v>0</v>
      </c>
      <c r="E38" s="200" t="str">
        <f t="shared" si="0"/>
        <v/>
      </c>
      <c r="F38" s="50"/>
      <c r="G38" s="130"/>
      <c r="H38" s="47"/>
      <c r="I38" s="45"/>
      <c r="J38" s="45"/>
    </row>
    <row r="39" spans="1:10" x14ac:dyDescent="0.25">
      <c r="A39" s="30"/>
      <c r="B39" s="83" t="s">
        <v>6</v>
      </c>
      <c r="C39" s="163">
        <v>0</v>
      </c>
      <c r="D39" s="163">
        <v>0</v>
      </c>
      <c r="E39" s="201" t="str">
        <f t="shared" si="0"/>
        <v/>
      </c>
      <c r="F39" s="50"/>
      <c r="G39" s="131"/>
      <c r="H39" s="47"/>
      <c r="I39" s="45"/>
      <c r="J39" s="45"/>
    </row>
    <row r="40" spans="1:10" x14ac:dyDescent="0.25">
      <c r="A40" s="30"/>
      <c r="B40" s="83"/>
      <c r="C40" s="162"/>
      <c r="D40" s="165"/>
      <c r="E40" s="201" t="str">
        <f t="shared" si="0"/>
        <v/>
      </c>
      <c r="F40" s="50"/>
      <c r="G40" s="131"/>
      <c r="H40" s="47"/>
      <c r="I40" s="45"/>
      <c r="J40" s="45"/>
    </row>
    <row r="41" spans="1:10" x14ac:dyDescent="0.25">
      <c r="A41" s="30"/>
      <c r="B41" s="81" t="s">
        <v>89</v>
      </c>
      <c r="C41" s="162">
        <v>0</v>
      </c>
      <c r="D41" s="162">
        <v>0</v>
      </c>
      <c r="E41" s="200" t="str">
        <f t="shared" si="0"/>
        <v/>
      </c>
      <c r="F41" s="50"/>
      <c r="G41" s="130"/>
      <c r="H41" s="46"/>
      <c r="I41" s="45"/>
      <c r="J41" s="45"/>
    </row>
    <row r="42" spans="1:10" x14ac:dyDescent="0.25">
      <c r="A42" s="30"/>
      <c r="B42" s="81" t="s">
        <v>90</v>
      </c>
      <c r="C42" s="162">
        <v>0</v>
      </c>
      <c r="D42" s="162">
        <v>0</v>
      </c>
      <c r="E42" s="200" t="str">
        <f t="shared" si="0"/>
        <v/>
      </c>
      <c r="F42" s="50"/>
      <c r="G42" s="130"/>
    </row>
    <row r="43" spans="1:10" x14ac:dyDescent="0.25">
      <c r="A43" s="30"/>
      <c r="B43" s="81" t="s">
        <v>91</v>
      </c>
      <c r="C43" s="162">
        <v>0</v>
      </c>
      <c r="D43" s="162">
        <v>0</v>
      </c>
      <c r="E43" s="200" t="str">
        <f t="shared" si="0"/>
        <v/>
      </c>
      <c r="F43" s="50"/>
      <c r="G43" s="130"/>
    </row>
    <row r="44" spans="1:10" x14ac:dyDescent="0.25">
      <c r="A44" s="30"/>
      <c r="B44" s="81" t="s">
        <v>92</v>
      </c>
      <c r="C44" s="162">
        <v>0</v>
      </c>
      <c r="D44" s="162">
        <v>0</v>
      </c>
      <c r="E44" s="200" t="str">
        <f t="shared" si="0"/>
        <v/>
      </c>
      <c r="F44" s="50"/>
      <c r="G44" s="130"/>
    </row>
    <row r="45" spans="1:10" x14ac:dyDescent="0.25">
      <c r="A45" s="30"/>
      <c r="B45" s="81" t="s">
        <v>93</v>
      </c>
      <c r="C45" s="162">
        <v>0</v>
      </c>
      <c r="D45" s="162">
        <v>0</v>
      </c>
      <c r="E45" s="200" t="str">
        <f t="shared" si="0"/>
        <v/>
      </c>
      <c r="F45" s="50"/>
      <c r="G45" s="130"/>
    </row>
    <row r="46" spans="1:10" x14ac:dyDescent="0.25">
      <c r="A46" s="30"/>
      <c r="B46" s="81" t="s">
        <v>94</v>
      </c>
      <c r="C46" s="162">
        <v>1.5518000000000001</v>
      </c>
      <c r="D46" s="162">
        <v>2.8326500000000001</v>
      </c>
      <c r="E46" s="200">
        <f t="shared" si="0"/>
        <v>1825.3963139579844</v>
      </c>
      <c r="F46" s="50"/>
      <c r="G46" s="130"/>
    </row>
    <row r="47" spans="1:10" x14ac:dyDescent="0.25">
      <c r="A47" s="30"/>
      <c r="B47" s="81" t="s">
        <v>95</v>
      </c>
      <c r="C47" s="162">
        <v>0</v>
      </c>
      <c r="D47" s="162">
        <v>0</v>
      </c>
      <c r="E47" s="200" t="str">
        <f t="shared" si="0"/>
        <v/>
      </c>
      <c r="F47" s="50"/>
      <c r="G47" s="130"/>
    </row>
    <row r="48" spans="1:10" x14ac:dyDescent="0.25">
      <c r="A48" s="30"/>
      <c r="B48" s="81" t="s">
        <v>96</v>
      </c>
      <c r="C48" s="162">
        <v>50.441699999999997</v>
      </c>
      <c r="D48" s="162">
        <v>65.759810000000002</v>
      </c>
      <c r="E48" s="200">
        <f t="shared" si="0"/>
        <v>1303.6794953381825</v>
      </c>
      <c r="F48" s="50"/>
      <c r="G48" s="130"/>
    </row>
    <row r="49" spans="1:12" x14ac:dyDescent="0.25">
      <c r="A49" s="30"/>
      <c r="B49" s="81" t="s">
        <v>97</v>
      </c>
      <c r="C49" s="162">
        <v>0</v>
      </c>
      <c r="D49" s="162">
        <v>0</v>
      </c>
      <c r="E49" s="200" t="str">
        <f t="shared" si="0"/>
        <v/>
      </c>
      <c r="F49" s="50"/>
      <c r="G49" s="130"/>
      <c r="H49" s="130"/>
      <c r="I49" s="129"/>
    </row>
    <row r="50" spans="1:12" x14ac:dyDescent="0.25">
      <c r="A50" s="33"/>
      <c r="B50" s="81" t="s">
        <v>98</v>
      </c>
      <c r="C50" s="162">
        <v>0.20799999999999999</v>
      </c>
      <c r="D50" s="162">
        <v>0</v>
      </c>
      <c r="E50" s="200" t="str">
        <f t="shared" si="0"/>
        <v/>
      </c>
      <c r="F50" s="50"/>
      <c r="G50" s="130"/>
      <c r="H50" s="130"/>
      <c r="I50" s="129"/>
    </row>
    <row r="51" spans="1:12" x14ac:dyDescent="0.25">
      <c r="A51" s="33"/>
      <c r="B51" s="81" t="s">
        <v>99</v>
      </c>
      <c r="C51" s="162">
        <v>0</v>
      </c>
      <c r="D51" s="162">
        <v>0</v>
      </c>
      <c r="E51" s="200" t="str">
        <f t="shared" si="0"/>
        <v/>
      </c>
      <c r="F51" s="50"/>
      <c r="G51" s="130"/>
      <c r="H51" s="130"/>
      <c r="I51" s="129"/>
    </row>
    <row r="52" spans="1:12" x14ac:dyDescent="0.25">
      <c r="A52" s="33"/>
      <c r="B52" s="81" t="s">
        <v>100</v>
      </c>
      <c r="C52" s="162">
        <v>0</v>
      </c>
      <c r="D52" s="162">
        <v>0</v>
      </c>
      <c r="E52" s="200" t="str">
        <f t="shared" si="0"/>
        <v/>
      </c>
      <c r="F52" s="50"/>
      <c r="G52" s="130"/>
      <c r="H52" s="130"/>
      <c r="I52" s="129"/>
    </row>
    <row r="53" spans="1:12" x14ac:dyDescent="0.25">
      <c r="A53" s="30"/>
      <c r="B53" s="85" t="s">
        <v>7</v>
      </c>
      <c r="C53" s="163">
        <v>52.201499999999996</v>
      </c>
      <c r="D53" s="163">
        <v>68.592460000000003</v>
      </c>
      <c r="E53" s="201">
        <f t="shared" si="0"/>
        <v>1313.9940423167918</v>
      </c>
      <c r="F53" s="50"/>
      <c r="G53" s="131"/>
      <c r="H53" s="131"/>
      <c r="I53" s="131"/>
    </row>
    <row r="54" spans="1:12" x14ac:dyDescent="0.25">
      <c r="A54" s="34"/>
      <c r="B54" s="85"/>
      <c r="C54" s="162"/>
      <c r="D54" s="164"/>
      <c r="E54" s="201" t="str">
        <f t="shared" si="0"/>
        <v/>
      </c>
      <c r="F54" s="50"/>
      <c r="G54" s="131"/>
      <c r="H54" s="131"/>
      <c r="I54" s="131"/>
    </row>
    <row r="55" spans="1:12" x14ac:dyDescent="0.25">
      <c r="A55" s="35"/>
      <c r="B55" s="85" t="s">
        <v>101</v>
      </c>
      <c r="C55" s="163">
        <v>1570.8047999999999</v>
      </c>
      <c r="D55" s="163">
        <v>2506.5484677032046</v>
      </c>
      <c r="E55" s="201">
        <f t="shared" si="0"/>
        <v>1595.7097073444165</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L23" sqref="L23"/>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2" width="9.140625" style="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2">
        <v>44682</v>
      </c>
      <c r="D4" s="282"/>
      <c r="E4" s="282"/>
      <c r="F4" s="282"/>
      <c r="G4" s="283"/>
      <c r="H4" s="282"/>
      <c r="I4" s="282"/>
      <c r="J4" s="282"/>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6">
        <v>40601.567719889346</v>
      </c>
      <c r="E8" s="166">
        <v>46532.025766077517</v>
      </c>
      <c r="F8" s="171">
        <f t="shared" ref="F8:F40" si="0">IFERROR((E8-D8)/D8,"")</f>
        <v>0.1460647551124741</v>
      </c>
      <c r="G8" s="166"/>
      <c r="H8" s="166">
        <v>18834.242600000001</v>
      </c>
      <c r="I8" s="166">
        <v>20030.619500000004</v>
      </c>
      <c r="J8" s="171">
        <f t="shared" ref="J8:J40" si="1">IFERROR((I8-H8)/H8,"")</f>
        <v>6.3521370378865294E-2</v>
      </c>
      <c r="M8" s="204"/>
    </row>
    <row r="9" spans="1:16374" s="5" customFormat="1" ht="22.5" customHeight="1" x14ac:dyDescent="0.25">
      <c r="A9" s="1"/>
      <c r="B9" s="52" t="s">
        <v>8</v>
      </c>
      <c r="C9" s="55"/>
      <c r="D9" s="166">
        <v>14894.594000000001</v>
      </c>
      <c r="E9" s="166">
        <v>18638.796872701678</v>
      </c>
      <c r="F9" s="171">
        <f t="shared" si="0"/>
        <v>0.25137998878664813</v>
      </c>
      <c r="G9" s="167"/>
      <c r="H9" s="166">
        <v>6030.8183000000008</v>
      </c>
      <c r="I9" s="166">
        <v>6600.4070000000002</v>
      </c>
      <c r="J9" s="171">
        <f t="shared" si="1"/>
        <v>9.4446337406649983E-2</v>
      </c>
      <c r="L9" s="223"/>
      <c r="M9" s="117"/>
      <c r="N9" s="117"/>
      <c r="O9" s="117"/>
      <c r="P9" s="117"/>
      <c r="Q9" s="117"/>
      <c r="R9" s="117"/>
    </row>
    <row r="10" spans="1:16374" s="5" customFormat="1" ht="15" x14ac:dyDescent="0.25">
      <c r="A10" s="1"/>
      <c r="B10" s="55"/>
      <c r="C10" s="55" t="s">
        <v>103</v>
      </c>
      <c r="D10" s="229">
        <v>611.03215999999998</v>
      </c>
      <c r="E10" s="229">
        <v>886.10876999999994</v>
      </c>
      <c r="F10" s="65">
        <f t="shared" si="0"/>
        <v>0.45018352225519515</v>
      </c>
      <c r="G10" s="169"/>
      <c r="H10" s="229">
        <v>182.9152</v>
      </c>
      <c r="I10" s="229">
        <v>262.6474</v>
      </c>
      <c r="J10" s="65">
        <f t="shared" si="1"/>
        <v>0.43589707142982109</v>
      </c>
      <c r="L10" s="222"/>
      <c r="M10" s="104"/>
      <c r="N10" s="104"/>
      <c r="O10" s="104"/>
      <c r="P10" s="104"/>
      <c r="Q10" s="104"/>
      <c r="R10" s="104"/>
    </row>
    <row r="11" spans="1:16374" s="5" customFormat="1" ht="15" x14ac:dyDescent="0.25">
      <c r="A11" s="1"/>
      <c r="B11" s="1"/>
      <c r="C11" s="233" t="s">
        <v>16</v>
      </c>
      <c r="D11" s="168">
        <v>2141.4766300000001</v>
      </c>
      <c r="E11" s="229">
        <v>3329.074223383127</v>
      </c>
      <c r="F11" s="65">
        <f t="shared" si="0"/>
        <v>0.55456948572122722</v>
      </c>
      <c r="G11" s="169"/>
      <c r="H11" s="229">
        <v>659.95029999999997</v>
      </c>
      <c r="I11" s="229">
        <v>917.28160000000003</v>
      </c>
      <c r="J11" s="65">
        <f t="shared" si="1"/>
        <v>0.38992527164545582</v>
      </c>
      <c r="L11" s="222"/>
      <c r="M11" s="104"/>
      <c r="N11" s="104"/>
      <c r="O11" s="104"/>
      <c r="P11" s="104"/>
      <c r="Q11" s="104"/>
      <c r="R11" s="104"/>
    </row>
    <row r="12" spans="1:16374" s="5" customFormat="1" ht="15" x14ac:dyDescent="0.25">
      <c r="A12" s="1"/>
      <c r="B12" s="1"/>
      <c r="C12" s="234" t="s">
        <v>17</v>
      </c>
      <c r="D12" s="168">
        <v>831.26819999999998</v>
      </c>
      <c r="E12" s="229">
        <v>384.60098931855077</v>
      </c>
      <c r="F12" s="65">
        <f t="shared" si="0"/>
        <v>-0.53733224810169478</v>
      </c>
      <c r="G12" s="169"/>
      <c r="H12" s="229">
        <v>254.26949999999999</v>
      </c>
      <c r="I12" s="229">
        <v>267.26650000000001</v>
      </c>
      <c r="J12" s="65">
        <f t="shared" si="1"/>
        <v>5.1115057055604443E-2</v>
      </c>
      <c r="L12" s="222"/>
      <c r="M12" s="104"/>
      <c r="N12" s="104"/>
      <c r="O12" s="104"/>
      <c r="P12" s="104"/>
      <c r="Q12" s="104"/>
      <c r="R12" s="104"/>
    </row>
    <row r="13" spans="1:16374" s="5" customFormat="1" ht="15" x14ac:dyDescent="0.25">
      <c r="A13" s="1"/>
      <c r="B13" s="1"/>
      <c r="C13" s="233" t="s">
        <v>132</v>
      </c>
      <c r="D13" s="168">
        <v>450.12684999999999</v>
      </c>
      <c r="E13" s="229">
        <v>264.41136</v>
      </c>
      <c r="F13" s="65">
        <f t="shared" si="0"/>
        <v>-0.41258478582204106</v>
      </c>
      <c r="G13" s="169"/>
      <c r="H13" s="229">
        <v>257.25869999999998</v>
      </c>
      <c r="I13" s="229">
        <v>114.0714</v>
      </c>
      <c r="J13" s="65">
        <f t="shared" si="1"/>
        <v>-0.55658875676507735</v>
      </c>
      <c r="L13" s="222"/>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33" t="s">
        <v>130</v>
      </c>
      <c r="D14" s="229">
        <v>0</v>
      </c>
      <c r="E14" s="229">
        <v>0</v>
      </c>
      <c r="F14" s="65" t="str">
        <f t="shared" si="0"/>
        <v/>
      </c>
      <c r="G14" s="169"/>
      <c r="H14" s="229">
        <v>0</v>
      </c>
      <c r="I14" s="229">
        <v>0</v>
      </c>
      <c r="J14" s="65" t="str">
        <f t="shared" si="1"/>
        <v/>
      </c>
      <c r="L14" s="222"/>
      <c r="M14" s="104"/>
      <c r="N14" s="104"/>
      <c r="O14" s="104"/>
      <c r="P14" s="104"/>
      <c r="Q14" s="104"/>
      <c r="R14" s="104"/>
    </row>
    <row r="15" spans="1:16374" s="5" customFormat="1" ht="15" customHeight="1" x14ac:dyDescent="0.25">
      <c r="A15" s="6"/>
      <c r="B15" s="3"/>
      <c r="C15" s="233" t="s">
        <v>18</v>
      </c>
      <c r="D15" s="168">
        <v>2381.72912</v>
      </c>
      <c r="E15" s="229">
        <v>3539.7091500000001</v>
      </c>
      <c r="F15" s="65">
        <f t="shared" si="0"/>
        <v>0.4861930016625905</v>
      </c>
      <c r="G15" s="169"/>
      <c r="H15" s="229">
        <v>632.57749999999999</v>
      </c>
      <c r="I15" s="229">
        <v>827.76729999999998</v>
      </c>
      <c r="J15" s="65">
        <f t="shared" si="1"/>
        <v>0.30856266623457201</v>
      </c>
      <c r="K15" s="6"/>
      <c r="L15" s="222"/>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33" t="s">
        <v>19</v>
      </c>
      <c r="D16" s="168">
        <v>555.17753000000005</v>
      </c>
      <c r="E16" s="229">
        <v>586.52697000000001</v>
      </c>
      <c r="F16" s="65">
        <f t="shared" si="0"/>
        <v>5.6467415026685168E-2</v>
      </c>
      <c r="G16" s="169"/>
      <c r="H16" s="229">
        <v>231.179</v>
      </c>
      <c r="I16" s="229">
        <v>209.8784</v>
      </c>
      <c r="J16" s="65">
        <f t="shared" si="1"/>
        <v>-9.2138991863447817E-2</v>
      </c>
      <c r="K16" s="6"/>
      <c r="L16" s="222"/>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33" t="s">
        <v>104</v>
      </c>
      <c r="D17" s="168">
        <v>1048.7905699999999</v>
      </c>
      <c r="E17" s="229">
        <v>1274.9213199999999</v>
      </c>
      <c r="F17" s="65">
        <f t="shared" si="0"/>
        <v>0.21561096797428303</v>
      </c>
      <c r="G17" s="169"/>
      <c r="H17" s="229">
        <v>722.90449999999998</v>
      </c>
      <c r="I17" s="229">
        <v>850.3845</v>
      </c>
      <c r="J17" s="65">
        <f t="shared" si="1"/>
        <v>0.17634417824207765</v>
      </c>
      <c r="K17" s="6"/>
      <c r="L17" s="222"/>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9">
        <v>6874.9929400000001</v>
      </c>
      <c r="E18" s="229">
        <v>8373.4440899999991</v>
      </c>
      <c r="F18" s="65">
        <f t="shared" si="0"/>
        <v>0.21795675473086362</v>
      </c>
      <c r="G18" s="169"/>
      <c r="H18" s="229">
        <v>3089.7636000000002</v>
      </c>
      <c r="I18" s="229">
        <v>3151.1098999999999</v>
      </c>
      <c r="J18" s="65">
        <f t="shared" si="1"/>
        <v>1.9854690501240838E-2</v>
      </c>
      <c r="K18" s="7"/>
      <c r="L18" s="222"/>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6">
        <v>1987.9487799999999</v>
      </c>
      <c r="E19" s="166">
        <v>2296.7926299999999</v>
      </c>
      <c r="F19" s="171">
        <f t="shared" si="0"/>
        <v>0.15535805203190395</v>
      </c>
      <c r="G19" s="167"/>
      <c r="H19" s="166">
        <v>1036.4328</v>
      </c>
      <c r="I19" s="166">
        <v>909.19069999999999</v>
      </c>
      <c r="J19" s="171">
        <f t="shared" si="1"/>
        <v>-0.12276927167878134</v>
      </c>
      <c r="L19" s="223"/>
      <c r="M19" s="117"/>
      <c r="N19" s="117"/>
      <c r="O19" s="117"/>
      <c r="P19" s="117"/>
      <c r="Q19" s="117"/>
      <c r="R19" s="117"/>
    </row>
    <row r="20" spans="1:16374" s="5" customFormat="1" ht="15" x14ac:dyDescent="0.25">
      <c r="A20" s="1"/>
      <c r="B20" s="55"/>
      <c r="C20" s="55" t="s">
        <v>107</v>
      </c>
      <c r="D20" s="229">
        <v>464.24567000000002</v>
      </c>
      <c r="E20" s="229">
        <v>754.57434000000001</v>
      </c>
      <c r="F20" s="65">
        <f t="shared" si="0"/>
        <v>0.62537722753558467</v>
      </c>
      <c r="G20" s="169"/>
      <c r="H20" s="229">
        <v>266.11750000000001</v>
      </c>
      <c r="I20" s="229">
        <v>295.31209999999999</v>
      </c>
      <c r="J20" s="65">
        <f t="shared" si="1"/>
        <v>0.10970567512470987</v>
      </c>
      <c r="L20" s="222"/>
      <c r="M20" s="104"/>
      <c r="N20" s="104"/>
      <c r="O20" s="104"/>
      <c r="P20" s="104"/>
      <c r="Q20" s="104"/>
      <c r="R20" s="104"/>
    </row>
    <row r="21" spans="1:16374" s="5" customFormat="1" ht="15" x14ac:dyDescent="0.25">
      <c r="A21" s="1"/>
      <c r="B21" s="1"/>
      <c r="C21" s="71" t="s">
        <v>20</v>
      </c>
      <c r="D21" s="229">
        <v>0</v>
      </c>
      <c r="E21" s="229">
        <v>0</v>
      </c>
      <c r="F21" s="65" t="str">
        <f t="shared" si="0"/>
        <v/>
      </c>
      <c r="G21" s="169"/>
      <c r="H21" s="229">
        <v>0</v>
      </c>
      <c r="I21" s="229">
        <v>0</v>
      </c>
      <c r="J21" s="65" t="str">
        <f t="shared" si="1"/>
        <v/>
      </c>
      <c r="L21" s="222"/>
      <c r="M21" s="104"/>
      <c r="N21" s="104"/>
      <c r="O21" s="104"/>
      <c r="P21" s="104"/>
      <c r="Q21" s="104"/>
      <c r="R21" s="104"/>
    </row>
    <row r="22" spans="1:16374" s="5" customFormat="1" ht="15" x14ac:dyDescent="0.25">
      <c r="A22" s="1"/>
      <c r="B22" s="1"/>
      <c r="C22" s="1" t="s">
        <v>108</v>
      </c>
      <c r="D22" s="229">
        <v>695.17161999999996</v>
      </c>
      <c r="E22" s="229">
        <v>856.35424999999998</v>
      </c>
      <c r="F22" s="65">
        <f t="shared" si="0"/>
        <v>0.2318601987808421</v>
      </c>
      <c r="G22" s="169"/>
      <c r="H22" s="229">
        <v>365.31869999999998</v>
      </c>
      <c r="I22" s="229">
        <v>355.32389999999998</v>
      </c>
      <c r="J22" s="65">
        <f t="shared" si="1"/>
        <v>-2.7359125059845002E-2</v>
      </c>
      <c r="L22" s="222"/>
      <c r="M22" s="104"/>
      <c r="N22" s="104"/>
      <c r="O22" s="104"/>
      <c r="P22" s="104"/>
      <c r="Q22" s="104"/>
      <c r="R22" s="104"/>
    </row>
    <row r="23" spans="1:16374" s="5" customFormat="1" ht="15" customHeight="1" x14ac:dyDescent="0.25">
      <c r="A23" s="38"/>
      <c r="B23" s="52"/>
      <c r="C23" s="55" t="s">
        <v>109</v>
      </c>
      <c r="D23" s="229">
        <v>531.28330000000005</v>
      </c>
      <c r="E23" s="229">
        <v>590.16218000000003</v>
      </c>
      <c r="F23" s="65">
        <f t="shared" si="0"/>
        <v>0.11082388623922486</v>
      </c>
      <c r="G23" s="170"/>
      <c r="H23" s="229">
        <v>271.28469999999999</v>
      </c>
      <c r="I23" s="229">
        <v>223.88720000000001</v>
      </c>
      <c r="J23" s="65">
        <f t="shared" si="1"/>
        <v>-0.17471497655415136</v>
      </c>
      <c r="K23" s="38"/>
      <c r="L23" s="222"/>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9">
        <v>297.24819000000002</v>
      </c>
      <c r="E24" s="229">
        <v>95.701860000000011</v>
      </c>
      <c r="F24" s="65">
        <f t="shared" si="0"/>
        <v>-0.67804056266919577</v>
      </c>
      <c r="G24" s="170"/>
      <c r="H24" s="229">
        <v>133.71190000000001</v>
      </c>
      <c r="I24" s="229">
        <v>34.667499999999997</v>
      </c>
      <c r="J24" s="65">
        <f t="shared" si="1"/>
        <v>-0.74072988268059925</v>
      </c>
      <c r="K24" s="38"/>
      <c r="L24" s="223"/>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6">
        <v>22665.141329889353</v>
      </c>
      <c r="E25" s="166">
        <v>24411.667581702761</v>
      </c>
      <c r="F25" s="171">
        <f t="shared" si="0"/>
        <v>7.7057814305803579E-2</v>
      </c>
      <c r="G25" s="167"/>
      <c r="H25" s="166">
        <v>11199.847300000001</v>
      </c>
      <c r="I25" s="166">
        <v>11887.671100000003</v>
      </c>
      <c r="J25" s="171">
        <f t="shared" si="1"/>
        <v>6.1413676595394463E-2</v>
      </c>
      <c r="L25" s="222"/>
      <c r="M25" s="104"/>
      <c r="N25" s="104"/>
      <c r="O25" s="104"/>
      <c r="P25" s="104"/>
      <c r="Q25" s="104"/>
      <c r="R25" s="104"/>
    </row>
    <row r="26" spans="1:16374" s="5" customFormat="1" ht="15" x14ac:dyDescent="0.25">
      <c r="A26" s="1"/>
      <c r="B26" s="55"/>
      <c r="C26" s="55" t="s">
        <v>110</v>
      </c>
      <c r="D26" s="229">
        <v>832.31255999999996</v>
      </c>
      <c r="E26" s="229">
        <v>1040.6538</v>
      </c>
      <c r="F26" s="65">
        <f t="shared" si="0"/>
        <v>0.25031610720857089</v>
      </c>
      <c r="G26" s="169"/>
      <c r="H26" s="229">
        <v>324.66590000000002</v>
      </c>
      <c r="I26" s="229">
        <v>435.97879999999998</v>
      </c>
      <c r="J26" s="65">
        <f t="shared" si="1"/>
        <v>0.34285368435674934</v>
      </c>
      <c r="L26" s="222"/>
      <c r="M26" s="104"/>
      <c r="N26" s="104"/>
      <c r="O26" s="104"/>
      <c r="P26" s="104"/>
      <c r="Q26" s="104"/>
      <c r="R26" s="104"/>
    </row>
    <row r="27" spans="1:16374" s="5" customFormat="1" ht="15" x14ac:dyDescent="0.25">
      <c r="A27" s="1"/>
      <c r="B27" s="1"/>
      <c r="C27" s="71" t="s">
        <v>21</v>
      </c>
      <c r="D27" s="229">
        <v>1233.72237</v>
      </c>
      <c r="E27" s="229">
        <v>2216.3633100000002</v>
      </c>
      <c r="F27" s="65">
        <f t="shared" si="0"/>
        <v>0.796484658051552</v>
      </c>
      <c r="G27" s="169"/>
      <c r="H27" s="229">
        <v>662.40890000000002</v>
      </c>
      <c r="I27" s="229">
        <v>855.04399999999998</v>
      </c>
      <c r="J27" s="65">
        <f t="shared" si="1"/>
        <v>0.29080995137595517</v>
      </c>
      <c r="L27" s="222"/>
      <c r="M27" s="104"/>
      <c r="N27" s="104"/>
      <c r="O27" s="104"/>
      <c r="P27" s="104"/>
      <c r="Q27" s="104"/>
      <c r="R27" s="104"/>
    </row>
    <row r="28" spans="1:16374" s="5" customFormat="1" ht="15" x14ac:dyDescent="0.25">
      <c r="A28" s="1"/>
      <c r="B28" s="1"/>
      <c r="C28" s="1" t="s">
        <v>22</v>
      </c>
      <c r="D28" s="229">
        <v>985.11673999999994</v>
      </c>
      <c r="E28" s="229">
        <v>818.58495000000005</v>
      </c>
      <c r="F28" s="65">
        <f t="shared" si="0"/>
        <v>-0.16904777194223691</v>
      </c>
      <c r="G28" s="169"/>
      <c r="H28" s="229">
        <v>708.08119999999997</v>
      </c>
      <c r="I28" s="229">
        <v>583.74969999999996</v>
      </c>
      <c r="J28" s="65">
        <f t="shared" si="1"/>
        <v>-0.17558932506610825</v>
      </c>
      <c r="L28" s="222"/>
      <c r="M28" s="104"/>
      <c r="N28" s="104"/>
      <c r="O28" s="104"/>
      <c r="P28" s="104"/>
      <c r="Q28" s="104"/>
      <c r="R28" s="104"/>
    </row>
    <row r="29" spans="1:16374" s="5" customFormat="1" ht="15" x14ac:dyDescent="0.25">
      <c r="A29" s="1"/>
      <c r="B29" s="1"/>
      <c r="C29" s="1" t="s">
        <v>111</v>
      </c>
      <c r="D29" s="229">
        <v>1924.22396</v>
      </c>
      <c r="E29" s="229">
        <v>2196.9900400000001</v>
      </c>
      <c r="F29" s="65">
        <f t="shared" si="0"/>
        <v>0.14175381123515379</v>
      </c>
      <c r="G29" s="169"/>
      <c r="H29" s="229">
        <v>971.32309999999995</v>
      </c>
      <c r="I29" s="229">
        <v>977.74199999999996</v>
      </c>
      <c r="J29" s="65">
        <f t="shared" si="1"/>
        <v>6.6084086747242067E-3</v>
      </c>
      <c r="L29" s="222"/>
      <c r="M29" s="104"/>
      <c r="N29" s="104"/>
      <c r="O29" s="104"/>
      <c r="P29" s="104"/>
      <c r="Q29" s="104"/>
      <c r="R29" s="104"/>
    </row>
    <row r="30" spans="1:16374" s="5" customFormat="1" ht="15" x14ac:dyDescent="0.25">
      <c r="A30" s="1"/>
      <c r="B30" s="1"/>
      <c r="C30" s="71" t="s">
        <v>23</v>
      </c>
      <c r="D30" s="229">
        <v>6748.6399700000002</v>
      </c>
      <c r="E30" s="229">
        <v>7157.7495585171418</v>
      </c>
      <c r="F30" s="65">
        <f t="shared" si="0"/>
        <v>6.0621042215286775E-2</v>
      </c>
      <c r="G30" s="169"/>
      <c r="H30" s="229">
        <v>3512.869400000001</v>
      </c>
      <c r="I30" s="229">
        <v>3869.3695000000012</v>
      </c>
      <c r="J30" s="65">
        <f t="shared" si="1"/>
        <v>0.10148401759541648</v>
      </c>
      <c r="L30" s="222"/>
      <c r="M30" s="104"/>
      <c r="N30" s="104"/>
      <c r="O30" s="104"/>
      <c r="P30" s="104"/>
      <c r="Q30" s="104"/>
      <c r="R30" s="104"/>
    </row>
    <row r="31" spans="1:16374" s="5" customFormat="1" ht="15" x14ac:dyDescent="0.25">
      <c r="A31" s="1"/>
      <c r="B31" s="1"/>
      <c r="C31" s="1" t="s">
        <v>112</v>
      </c>
      <c r="D31" s="229">
        <v>660.43025</v>
      </c>
      <c r="E31" s="229">
        <v>280.87459000000001</v>
      </c>
      <c r="F31" s="65">
        <f t="shared" si="0"/>
        <v>-0.57470968357370056</v>
      </c>
      <c r="G31" s="169"/>
      <c r="H31" s="229">
        <v>308.65550000000002</v>
      </c>
      <c r="I31" s="229">
        <v>115.8526</v>
      </c>
      <c r="J31" s="65">
        <f t="shared" si="1"/>
        <v>-0.62465402366068323</v>
      </c>
      <c r="L31" s="222"/>
      <c r="M31" s="104"/>
      <c r="N31" s="104"/>
      <c r="O31" s="104"/>
      <c r="P31" s="104"/>
      <c r="Q31" s="104"/>
      <c r="R31" s="104"/>
    </row>
    <row r="32" spans="1:16374" s="5" customFormat="1" ht="15" x14ac:dyDescent="0.25">
      <c r="A32" s="1"/>
      <c r="B32" s="1"/>
      <c r="C32" s="1" t="s">
        <v>113</v>
      </c>
      <c r="D32" s="229">
        <v>1805.3660400000001</v>
      </c>
      <c r="E32" s="229">
        <v>2308.9239497724639</v>
      </c>
      <c r="F32" s="65">
        <f t="shared" si="0"/>
        <v>0.2789228879991914</v>
      </c>
      <c r="G32" s="169"/>
      <c r="H32" s="229">
        <v>977.04740000000004</v>
      </c>
      <c r="I32" s="229">
        <v>1176.2594999999999</v>
      </c>
      <c r="J32" s="65">
        <f t="shared" si="1"/>
        <v>0.2038919503802987</v>
      </c>
      <c r="L32" s="222"/>
      <c r="M32" s="104"/>
      <c r="N32" s="104"/>
      <c r="O32" s="104"/>
      <c r="P32" s="104"/>
      <c r="Q32" s="104"/>
      <c r="R32" s="104"/>
    </row>
    <row r="33" spans="1:18" s="5" customFormat="1" ht="15" x14ac:dyDescent="0.25">
      <c r="A33" s="1"/>
      <c r="B33" s="1"/>
      <c r="C33" s="1" t="s">
        <v>24</v>
      </c>
      <c r="D33" s="229">
        <v>2201.526009889355</v>
      </c>
      <c r="E33" s="229">
        <v>2115.0690826213722</v>
      </c>
      <c r="F33" s="65">
        <f t="shared" si="0"/>
        <v>-3.9271363081614455E-2</v>
      </c>
      <c r="G33" s="169"/>
      <c r="H33" s="229">
        <v>1151.3133</v>
      </c>
      <c r="I33" s="229">
        <v>940.89400000000001</v>
      </c>
      <c r="J33" s="65">
        <f t="shared" si="1"/>
        <v>-0.18276458718925598</v>
      </c>
      <c r="L33" s="222"/>
      <c r="M33" s="104"/>
      <c r="N33" s="104"/>
      <c r="O33" s="104"/>
      <c r="P33" s="104"/>
      <c r="Q33" s="104"/>
      <c r="R33" s="104"/>
    </row>
    <row r="34" spans="1:18" s="5" customFormat="1" ht="15" x14ac:dyDescent="0.25">
      <c r="A34" s="1"/>
      <c r="B34" s="1"/>
      <c r="C34" s="1" t="s">
        <v>114</v>
      </c>
      <c r="D34" s="229">
        <v>6273.8034299999999</v>
      </c>
      <c r="E34" s="229">
        <v>6276.4583007917818</v>
      </c>
      <c r="F34" s="65">
        <f t="shared" si="0"/>
        <v>4.2316767195586683E-4</v>
      </c>
      <c r="G34" s="169"/>
      <c r="H34" s="229">
        <v>2583.4825999999998</v>
      </c>
      <c r="I34" s="229">
        <v>2932.7809999999999</v>
      </c>
      <c r="J34" s="65">
        <f t="shared" si="1"/>
        <v>0.13520447166936606</v>
      </c>
      <c r="L34" s="223"/>
      <c r="M34" s="117"/>
      <c r="N34" s="117"/>
      <c r="O34" s="117"/>
      <c r="P34" s="117"/>
      <c r="Q34" s="117"/>
      <c r="R34" s="117"/>
    </row>
    <row r="35" spans="1:18" s="5" customFormat="1" ht="24" customHeight="1" x14ac:dyDescent="0.25">
      <c r="A35" s="1"/>
      <c r="B35" s="52" t="s">
        <v>15</v>
      </c>
      <c r="C35" s="55"/>
      <c r="D35" s="166">
        <v>1053.8836099999999</v>
      </c>
      <c r="E35" s="166">
        <v>1184.7686816730795</v>
      </c>
      <c r="F35" s="171">
        <f t="shared" si="0"/>
        <v>0.12419309915359598</v>
      </c>
      <c r="G35" s="167"/>
      <c r="H35" s="166">
        <v>567.14420000000007</v>
      </c>
      <c r="I35" s="166">
        <v>633.35069999999996</v>
      </c>
      <c r="J35" s="171">
        <f t="shared" si="1"/>
        <v>0.11673662535912363</v>
      </c>
      <c r="L35" s="222"/>
      <c r="M35" s="104"/>
      <c r="N35" s="104"/>
      <c r="O35" s="104"/>
      <c r="P35" s="104"/>
      <c r="Q35" s="104"/>
      <c r="R35" s="104"/>
    </row>
    <row r="36" spans="1:18" s="5" customFormat="1" ht="15" x14ac:dyDescent="0.25">
      <c r="A36" s="1"/>
      <c r="B36" s="55"/>
      <c r="C36" s="55" t="s">
        <v>135</v>
      </c>
      <c r="D36" s="229">
        <v>90.913939999999997</v>
      </c>
      <c r="E36" s="229">
        <v>65.409199999999998</v>
      </c>
      <c r="F36" s="65">
        <f t="shared" si="0"/>
        <v>-0.28053717614702428</v>
      </c>
      <c r="G36" s="169"/>
      <c r="H36" s="229">
        <v>58.766800000000003</v>
      </c>
      <c r="I36" s="229">
        <v>41.041499999999999</v>
      </c>
      <c r="J36" s="65">
        <f t="shared" si="1"/>
        <v>-0.30162098327627168</v>
      </c>
      <c r="L36" s="222"/>
      <c r="M36" s="104"/>
      <c r="N36" s="104"/>
      <c r="O36" s="104"/>
      <c r="P36" s="104"/>
      <c r="Q36" s="104"/>
      <c r="R36" s="104"/>
    </row>
    <row r="37" spans="1:18" s="5" customFormat="1" ht="15" x14ac:dyDescent="0.25">
      <c r="A37" s="1"/>
      <c r="B37" s="55"/>
      <c r="C37" s="55" t="s">
        <v>133</v>
      </c>
      <c r="D37" s="229">
        <v>189.89084</v>
      </c>
      <c r="E37" s="229">
        <v>143.33131167307951</v>
      </c>
      <c r="F37" s="65">
        <f>IFERROR((E37-D37)/D37,"")</f>
        <v>-0.24519101778116567</v>
      </c>
      <c r="G37" s="169"/>
      <c r="H37" s="229">
        <v>93.033799999999999</v>
      </c>
      <c r="I37" s="229">
        <v>55.870100000000001</v>
      </c>
      <c r="J37" s="65">
        <f>IFERROR((I37-H37)/H37,"")</f>
        <v>-0.39946449569941245</v>
      </c>
      <c r="L37" s="222"/>
      <c r="M37" s="104"/>
      <c r="N37" s="104"/>
      <c r="O37" s="104"/>
      <c r="P37" s="104"/>
      <c r="Q37" s="104"/>
      <c r="R37" s="104"/>
    </row>
    <row r="38" spans="1:18" s="5" customFormat="1" ht="15" x14ac:dyDescent="0.25">
      <c r="A38" s="1"/>
      <c r="B38" s="55"/>
      <c r="C38" s="55" t="s">
        <v>25</v>
      </c>
      <c r="D38" s="229">
        <v>232.29077000000001</v>
      </c>
      <c r="E38" s="229">
        <v>448.71710000000002</v>
      </c>
      <c r="F38" s="65">
        <f t="shared" si="0"/>
        <v>0.93170438928761568</v>
      </c>
      <c r="G38" s="169"/>
      <c r="H38" s="229">
        <v>96.996499999999997</v>
      </c>
      <c r="I38" s="229">
        <v>245.61099999999999</v>
      </c>
      <c r="J38" s="65">
        <f t="shared" si="1"/>
        <v>1.5321635316738234</v>
      </c>
      <c r="L38" s="222"/>
      <c r="M38" s="104"/>
      <c r="N38" s="104"/>
      <c r="O38" s="104"/>
      <c r="P38" s="104"/>
      <c r="Q38" s="104"/>
      <c r="R38" s="104"/>
    </row>
    <row r="39" spans="1:18" s="5" customFormat="1" ht="15" x14ac:dyDescent="0.25">
      <c r="A39" s="1"/>
      <c r="B39" s="55"/>
      <c r="C39" s="55" t="s">
        <v>134</v>
      </c>
      <c r="D39" s="229">
        <v>200.5829</v>
      </c>
      <c r="E39" s="229">
        <v>199.1129</v>
      </c>
      <c r="F39" s="65">
        <f t="shared" si="0"/>
        <v>-7.3286406767476137E-3</v>
      </c>
      <c r="G39" s="169"/>
      <c r="H39" s="229">
        <v>152.88300000000001</v>
      </c>
      <c r="I39" s="229">
        <v>154.7038</v>
      </c>
      <c r="J39" s="65">
        <f t="shared" si="1"/>
        <v>1.1909761059110504E-2</v>
      </c>
      <c r="L39" s="222"/>
      <c r="M39" s="104"/>
      <c r="N39" s="104"/>
      <c r="O39" s="104"/>
      <c r="P39" s="104"/>
      <c r="Q39" s="104"/>
      <c r="R39" s="104"/>
    </row>
    <row r="40" spans="1:18" s="5" customFormat="1" ht="15" x14ac:dyDescent="0.25">
      <c r="A40" s="1"/>
      <c r="B40" s="1"/>
      <c r="C40" s="71" t="s">
        <v>105</v>
      </c>
      <c r="D40" s="229">
        <v>340.20515999999998</v>
      </c>
      <c r="E40" s="229">
        <v>328.19817</v>
      </c>
      <c r="F40" s="65">
        <f t="shared" si="0"/>
        <v>-3.5293380029861904E-2</v>
      </c>
      <c r="G40" s="169"/>
      <c r="H40" s="229">
        <v>165.4641</v>
      </c>
      <c r="I40" s="229">
        <v>136.12430000000001</v>
      </c>
      <c r="J40" s="65">
        <f t="shared" si="1"/>
        <v>-0.17731822189828486</v>
      </c>
      <c r="L40" s="223"/>
      <c r="M40" s="117"/>
      <c r="N40" s="117"/>
      <c r="O40" s="117"/>
      <c r="P40" s="117"/>
      <c r="Q40" s="117"/>
      <c r="R40" s="117"/>
    </row>
    <row r="41" spans="1:18" ht="15.75" thickBot="1" x14ac:dyDescent="0.3">
      <c r="B41" s="8"/>
      <c r="C41" s="8"/>
      <c r="D41" s="8"/>
      <c r="E41" s="8"/>
      <c r="F41" s="8"/>
      <c r="G41" s="8"/>
      <c r="H41" s="8"/>
      <c r="I41" s="8"/>
      <c r="J41" s="8"/>
      <c r="L41" s="227"/>
      <c r="M41" s="227"/>
      <c r="N41" s="228"/>
      <c r="O41" s="228"/>
      <c r="P41" s="228"/>
      <c r="Q41" s="228"/>
      <c r="R41" s="228"/>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3" t="s">
        <v>126</v>
      </c>
      <c r="D45" s="273"/>
      <c r="E45" s="273"/>
      <c r="F45" s="273"/>
      <c r="G45" s="273"/>
      <c r="H45" s="273"/>
      <c r="I45" s="273"/>
      <c r="J45" s="273"/>
      <c r="N45"/>
      <c r="O45"/>
      <c r="P45"/>
      <c r="Q45"/>
      <c r="R45"/>
    </row>
    <row r="46" spans="1:18" ht="15" x14ac:dyDescent="0.25">
      <c r="B46" s="16"/>
      <c r="C46" s="273"/>
      <c r="D46" s="273"/>
      <c r="E46" s="273"/>
      <c r="F46" s="273"/>
      <c r="G46" s="273"/>
      <c r="H46" s="273"/>
      <c r="I46" s="273"/>
      <c r="J46" s="273"/>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M10" sqref="M10"/>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2">
        <v>44682</v>
      </c>
      <c r="D4" s="282"/>
      <c r="E4" s="282"/>
      <c r="F4" s="282"/>
      <c r="G4" s="283"/>
      <c r="H4" s="282"/>
      <c r="I4" s="282"/>
      <c r="J4" s="282"/>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7">
        <v>42226.041132025959</v>
      </c>
      <c r="E8" s="157">
        <v>55976.144902342159</v>
      </c>
      <c r="F8" s="172">
        <f>IF(E8&lt;1,"",IFERROR((E8-D8)/D8,""))</f>
        <v>0.32563089983558885</v>
      </c>
      <c r="G8" s="126"/>
      <c r="H8" s="157">
        <v>19297.366900000001</v>
      </c>
      <c r="I8" s="157">
        <v>23673.9575</v>
      </c>
      <c r="J8" s="172">
        <f>IF(I8&lt;1,"",IFERROR((I8-H8)/H8,""))</f>
        <v>0.22679729429821843</v>
      </c>
      <c r="K8" s="24"/>
      <c r="M8"/>
      <c r="N8"/>
      <c r="O8"/>
      <c r="P8"/>
      <c r="Q8"/>
      <c r="R8"/>
      <c r="S8"/>
    </row>
    <row r="9" spans="1:19" s="5" customFormat="1" ht="21.75" customHeight="1" x14ac:dyDescent="0.25">
      <c r="A9" s="1"/>
      <c r="B9" s="52" t="s">
        <v>33</v>
      </c>
      <c r="C9" s="55"/>
      <c r="D9" s="157">
        <v>21671.718202025953</v>
      </c>
      <c r="E9" s="157">
        <v>32279.880568761488</v>
      </c>
      <c r="F9" s="172">
        <f t="shared" ref="F9:F23" si="0">IF(E9&lt;1,"",IFERROR((E9-D9)/D9,""))</f>
        <v>0.48949336955405059</v>
      </c>
      <c r="G9" s="126"/>
      <c r="H9" s="157">
        <v>10390.876600000001</v>
      </c>
      <c r="I9" s="157">
        <v>10698.8848</v>
      </c>
      <c r="J9" s="172">
        <f t="shared" ref="J9:J23" si="1">IF(I9&lt;1,"",IFERROR((I9-H9)/H9,""))</f>
        <v>2.96421766764123E-2</v>
      </c>
      <c r="K9" s="24"/>
      <c r="M9">
        <f>I9/I8*100</f>
        <v>45.192633297580258</v>
      </c>
      <c r="N9"/>
      <c r="O9"/>
      <c r="P9"/>
      <c r="Q9"/>
      <c r="R9"/>
      <c r="S9"/>
    </row>
    <row r="10" spans="1:19" s="5" customFormat="1" ht="15" x14ac:dyDescent="0.25">
      <c r="A10" s="1"/>
      <c r="B10" s="55"/>
      <c r="C10" s="55" t="s">
        <v>5</v>
      </c>
      <c r="D10" s="158">
        <v>8386.6078598893546</v>
      </c>
      <c r="E10" s="158">
        <v>17492.90438</v>
      </c>
      <c r="F10" s="173">
        <f t="shared" si="0"/>
        <v>1.0858140349763279</v>
      </c>
      <c r="G10" s="56"/>
      <c r="H10" s="158">
        <v>3392.6491000000001</v>
      </c>
      <c r="I10" s="158">
        <v>3150.9180999999999</v>
      </c>
      <c r="J10" s="173">
        <f t="shared" si="1"/>
        <v>-7.1251400564827122E-2</v>
      </c>
      <c r="K10" s="24"/>
      <c r="M10"/>
      <c r="N10"/>
      <c r="O10"/>
      <c r="P10"/>
      <c r="Q10"/>
      <c r="R10"/>
      <c r="S10"/>
    </row>
    <row r="11" spans="1:19" s="5" customFormat="1" ht="15" x14ac:dyDescent="0.25">
      <c r="A11" s="1"/>
      <c r="B11" s="55"/>
      <c r="C11" s="55" t="s">
        <v>26</v>
      </c>
      <c r="D11" s="158">
        <v>309.30171000000001</v>
      </c>
      <c r="E11" s="158">
        <v>195.35879</v>
      </c>
      <c r="F11" s="173">
        <f t="shared" si="0"/>
        <v>-0.36838761738497988</v>
      </c>
      <c r="G11" s="56"/>
      <c r="H11" s="158">
        <v>163.9085</v>
      </c>
      <c r="I11" s="158">
        <v>138.85470000000001</v>
      </c>
      <c r="J11" s="173">
        <f t="shared" si="1"/>
        <v>-0.15285235359972177</v>
      </c>
      <c r="K11" s="24"/>
      <c r="M11"/>
      <c r="N11"/>
      <c r="O11"/>
      <c r="P11"/>
      <c r="Q11"/>
      <c r="R11"/>
      <c r="S11"/>
    </row>
    <row r="12" spans="1:19" s="5" customFormat="1" ht="15" x14ac:dyDescent="0.25">
      <c r="A12" s="1"/>
      <c r="B12" s="1"/>
      <c r="C12" s="1" t="s">
        <v>27</v>
      </c>
      <c r="D12" s="158">
        <v>12685.4750621366</v>
      </c>
      <c r="E12" s="158">
        <v>14252.11994876149</v>
      </c>
      <c r="F12" s="173">
        <f t="shared" si="0"/>
        <v>0.12349911051427521</v>
      </c>
      <c r="G12" s="56"/>
      <c r="H12" s="158">
        <v>6735.2939000000006</v>
      </c>
      <c r="I12" s="158">
        <v>7334.3192000000008</v>
      </c>
      <c r="J12" s="173">
        <f t="shared" si="1"/>
        <v>8.8938257022458986E-2</v>
      </c>
      <c r="K12" s="24"/>
      <c r="M12"/>
      <c r="N12"/>
      <c r="O12"/>
      <c r="P12"/>
      <c r="Q12"/>
      <c r="R12"/>
      <c r="S12"/>
    </row>
    <row r="13" spans="1:19" s="5" customFormat="1" ht="15" x14ac:dyDescent="0.25">
      <c r="A13" s="1"/>
      <c r="B13" s="1"/>
      <c r="C13" s="1" t="s">
        <v>28</v>
      </c>
      <c r="D13" s="158">
        <v>290.33357000000001</v>
      </c>
      <c r="E13" s="158">
        <v>339.49745000000001</v>
      </c>
      <c r="F13" s="173">
        <f t="shared" si="0"/>
        <v>0.16933584359535139</v>
      </c>
      <c r="G13" s="56"/>
      <c r="H13" s="158">
        <v>99.025099999999995</v>
      </c>
      <c r="I13" s="158">
        <v>74.7928</v>
      </c>
      <c r="J13" s="173">
        <f t="shared" si="1"/>
        <v>-0.24470866477287068</v>
      </c>
      <c r="K13" s="24"/>
      <c r="M13"/>
      <c r="N13"/>
      <c r="O13"/>
      <c r="P13"/>
      <c r="Q13"/>
      <c r="R13"/>
      <c r="S13"/>
    </row>
    <row r="14" spans="1:19" s="5" customFormat="1" ht="24.75" customHeight="1" x14ac:dyDescent="0.25">
      <c r="A14" s="1"/>
      <c r="B14" s="52" t="s">
        <v>29</v>
      </c>
      <c r="C14" s="55"/>
      <c r="D14" s="157">
        <v>141.16426999999999</v>
      </c>
      <c r="E14" s="157">
        <v>1618.2850099004038</v>
      </c>
      <c r="F14" s="172">
        <f t="shared" si="0"/>
        <v>10.463842868315076</v>
      </c>
      <c r="G14" s="126"/>
      <c r="H14" s="157">
        <v>97.443699999999993</v>
      </c>
      <c r="I14" s="157">
        <v>4075.6129000000001</v>
      </c>
      <c r="J14" s="172">
        <f t="shared" si="1"/>
        <v>40.825309383777508</v>
      </c>
      <c r="K14" s="24"/>
      <c r="M14"/>
      <c r="N14"/>
      <c r="O14"/>
      <c r="P14"/>
      <c r="Q14"/>
      <c r="R14"/>
      <c r="S14"/>
    </row>
    <row r="15" spans="1:19" s="5" customFormat="1" ht="15" x14ac:dyDescent="0.25">
      <c r="A15" s="1"/>
      <c r="B15" s="52"/>
      <c r="C15" s="55" t="s">
        <v>5</v>
      </c>
      <c r="D15" s="158">
        <v>125.4438</v>
      </c>
      <c r="E15" s="158">
        <v>1511.5560413832609</v>
      </c>
      <c r="F15" s="173">
        <f t="shared" si="0"/>
        <v>11.049667192665249</v>
      </c>
      <c r="G15" s="56"/>
      <c r="H15" s="158">
        <v>86.014899999999997</v>
      </c>
      <c r="I15" s="158">
        <v>3901.3018999999999</v>
      </c>
      <c r="J15" s="173">
        <f t="shared" si="1"/>
        <v>44.356117370362576</v>
      </c>
      <c r="K15" s="24"/>
      <c r="M15"/>
      <c r="N15"/>
      <c r="O15"/>
      <c r="P15"/>
      <c r="Q15"/>
      <c r="R15"/>
      <c r="S15"/>
    </row>
    <row r="16" spans="1:19" s="5" customFormat="1" ht="15" x14ac:dyDescent="0.25">
      <c r="A16" s="1"/>
      <c r="B16" s="52"/>
      <c r="C16" s="55" t="s">
        <v>26</v>
      </c>
      <c r="D16" s="158">
        <v>0</v>
      </c>
      <c r="E16" s="158">
        <v>0.28192</v>
      </c>
      <c r="F16" s="173" t="str">
        <f t="shared" si="0"/>
        <v/>
      </c>
      <c r="G16" s="56"/>
      <c r="H16" s="158">
        <v>0</v>
      </c>
      <c r="I16" s="158">
        <v>0.15740000000000001</v>
      </c>
      <c r="J16" s="173" t="str">
        <f t="shared" si="1"/>
        <v/>
      </c>
      <c r="K16" s="24"/>
      <c r="M16"/>
      <c r="N16"/>
      <c r="O16"/>
      <c r="P16"/>
      <c r="Q16"/>
      <c r="R16"/>
      <c r="S16"/>
    </row>
    <row r="17" spans="1:19" s="5" customFormat="1" ht="15" x14ac:dyDescent="0.25">
      <c r="A17" s="1"/>
      <c r="B17" s="55"/>
      <c r="C17" s="1" t="s">
        <v>27</v>
      </c>
      <c r="D17" s="158">
        <v>15.719469999999999</v>
      </c>
      <c r="E17" s="158">
        <v>106.4461885171429</v>
      </c>
      <c r="F17" s="173">
        <f t="shared" si="0"/>
        <v>5.7716143430499187</v>
      </c>
      <c r="G17" s="56"/>
      <c r="H17" s="158">
        <v>11.4284</v>
      </c>
      <c r="I17" s="158">
        <v>174.15289999999999</v>
      </c>
      <c r="J17" s="173">
        <f t="shared" si="1"/>
        <v>14.238607329109934</v>
      </c>
      <c r="K17" s="24"/>
      <c r="M17"/>
      <c r="N17"/>
      <c r="O17"/>
      <c r="P17"/>
      <c r="Q17"/>
      <c r="R17"/>
      <c r="S17"/>
    </row>
    <row r="18" spans="1:19" s="5" customFormat="1" ht="15" x14ac:dyDescent="0.25">
      <c r="A18" s="1"/>
      <c r="B18" s="68"/>
      <c r="C18" s="11" t="s">
        <v>28</v>
      </c>
      <c r="D18" s="158">
        <v>1E-3</v>
      </c>
      <c r="E18" s="158">
        <v>8.5999999999999998E-4</v>
      </c>
      <c r="F18" s="174" t="str">
        <f t="shared" si="0"/>
        <v/>
      </c>
      <c r="G18" s="127"/>
      <c r="H18" s="158">
        <v>4.0000000000000002E-4</v>
      </c>
      <c r="I18" s="158">
        <v>6.9999999999999999E-4</v>
      </c>
      <c r="J18" s="174" t="str">
        <f t="shared" si="1"/>
        <v/>
      </c>
      <c r="K18" s="24"/>
      <c r="M18"/>
      <c r="N18"/>
      <c r="O18"/>
      <c r="P18"/>
      <c r="Q18"/>
      <c r="R18"/>
      <c r="S18"/>
    </row>
    <row r="19" spans="1:19" s="5" customFormat="1" ht="24" customHeight="1" x14ac:dyDescent="0.25">
      <c r="A19" s="1"/>
      <c r="B19" s="52" t="s">
        <v>30</v>
      </c>
      <c r="C19" s="55"/>
      <c r="D19" s="157">
        <v>20413.158660000001</v>
      </c>
      <c r="E19" s="157">
        <v>22077.979323680269</v>
      </c>
      <c r="F19" s="172">
        <f t="shared" si="0"/>
        <v>8.1556249643153847E-2</v>
      </c>
      <c r="G19" s="126"/>
      <c r="H19" s="157">
        <v>8809.0465999999997</v>
      </c>
      <c r="I19" s="157">
        <v>8899.4598000000005</v>
      </c>
      <c r="J19" s="172">
        <f t="shared" si="1"/>
        <v>1.0263675980553999E-2</v>
      </c>
      <c r="K19" s="24"/>
      <c r="M19"/>
      <c r="N19"/>
      <c r="O19"/>
      <c r="P19"/>
      <c r="Q19"/>
      <c r="R19"/>
      <c r="S19"/>
    </row>
    <row r="20" spans="1:19" s="5" customFormat="1" ht="15" x14ac:dyDescent="0.25">
      <c r="A20" s="1"/>
      <c r="B20" s="55"/>
      <c r="C20" s="55" t="s">
        <v>5</v>
      </c>
      <c r="D20" s="158">
        <v>9020.2009899999994</v>
      </c>
      <c r="E20" s="158">
        <v>10824.963170000001</v>
      </c>
      <c r="F20" s="173">
        <f t="shared" si="0"/>
        <v>0.20008004056681244</v>
      </c>
      <c r="G20" s="56"/>
      <c r="H20" s="158">
        <v>4091.5873999999999</v>
      </c>
      <c r="I20" s="158">
        <v>4352.1653999999999</v>
      </c>
      <c r="J20" s="173">
        <f t="shared" si="1"/>
        <v>6.3686284692342138E-2</v>
      </c>
      <c r="K20" s="24"/>
      <c r="M20"/>
      <c r="N20"/>
      <c r="O20"/>
      <c r="P20"/>
      <c r="Q20"/>
      <c r="R20"/>
      <c r="S20"/>
    </row>
    <row r="21" spans="1:19" s="5" customFormat="1" ht="15" x14ac:dyDescent="0.25">
      <c r="A21" s="1"/>
      <c r="B21" s="55"/>
      <c r="C21" s="55" t="s">
        <v>26</v>
      </c>
      <c r="D21" s="158">
        <v>2242.5798399999999</v>
      </c>
      <c r="E21" s="158">
        <v>2779.1708400000002</v>
      </c>
      <c r="F21" s="173">
        <f t="shared" si="0"/>
        <v>0.23927397831240665</v>
      </c>
      <c r="G21" s="56"/>
      <c r="H21" s="158">
        <v>960.92950000000008</v>
      </c>
      <c r="I21" s="158">
        <v>914.70609999999999</v>
      </c>
      <c r="J21" s="173">
        <f t="shared" si="1"/>
        <v>-4.8102800465590949E-2</v>
      </c>
      <c r="K21" s="24"/>
      <c r="M21"/>
      <c r="N21"/>
      <c r="O21"/>
      <c r="P21"/>
      <c r="Q21"/>
      <c r="R21"/>
      <c r="S21"/>
    </row>
    <row r="22" spans="1:19" s="5" customFormat="1" ht="15" x14ac:dyDescent="0.25">
      <c r="A22" s="1"/>
      <c r="B22" s="1"/>
      <c r="C22" s="1" t="s">
        <v>27</v>
      </c>
      <c r="D22" s="158">
        <v>8471.9821599999996</v>
      </c>
      <c r="E22" s="158">
        <v>7690.6813820071884</v>
      </c>
      <c r="F22" s="173">
        <f t="shared" si="0"/>
        <v>-9.2221721344230401E-2</v>
      </c>
      <c r="G22" s="56"/>
      <c r="H22" s="158">
        <v>3352.5398</v>
      </c>
      <c r="I22" s="158">
        <v>3153.2732999999998</v>
      </c>
      <c r="J22" s="173">
        <f t="shared" si="1"/>
        <v>-5.9437474836242114E-2</v>
      </c>
      <c r="K22" s="24"/>
      <c r="M22"/>
      <c r="N22"/>
      <c r="O22"/>
      <c r="P22"/>
      <c r="Q22"/>
      <c r="R22"/>
      <c r="S22"/>
    </row>
    <row r="23" spans="1:19" s="5" customFormat="1" ht="15" x14ac:dyDescent="0.25">
      <c r="A23" s="1"/>
      <c r="B23" s="1"/>
      <c r="C23" s="1" t="s">
        <v>28</v>
      </c>
      <c r="D23" s="158">
        <v>678.39567</v>
      </c>
      <c r="E23" s="158">
        <v>783.16393167307956</v>
      </c>
      <c r="F23" s="173">
        <f t="shared" si="0"/>
        <v>0.15443533369409559</v>
      </c>
      <c r="G23" s="56"/>
      <c r="H23" s="158">
        <v>403.98989999999998</v>
      </c>
      <c r="I23" s="158">
        <v>479.315</v>
      </c>
      <c r="J23" s="173">
        <f t="shared" si="1"/>
        <v>0.18645292864994897</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3" t="s">
        <v>126</v>
      </c>
      <c r="D28" s="273"/>
      <c r="E28" s="273"/>
      <c r="F28" s="273"/>
      <c r="G28" s="273"/>
      <c r="H28" s="273"/>
      <c r="I28" s="273"/>
      <c r="J28" s="273"/>
      <c r="K28" s="19"/>
      <c r="L28" s="19"/>
      <c r="M28" s="19"/>
    </row>
    <row r="29" spans="1:19" s="5" customFormat="1" x14ac:dyDescent="0.2">
      <c r="A29" s="1"/>
      <c r="B29" s="16"/>
      <c r="C29" s="273"/>
      <c r="D29" s="273"/>
      <c r="E29" s="273"/>
      <c r="F29" s="273"/>
      <c r="G29" s="273"/>
      <c r="H29" s="273"/>
      <c r="I29" s="273"/>
      <c r="J29" s="273"/>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S28" sqref="S28:S2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3">
        <v>44682</v>
      </c>
      <c r="D4" s="283"/>
      <c r="E4" s="283"/>
      <c r="F4" s="283"/>
      <c r="G4" s="283"/>
      <c r="H4" s="283"/>
      <c r="I4" s="283"/>
      <c r="J4" s="283"/>
      <c r="K4" s="283"/>
      <c r="L4" s="283"/>
      <c r="M4" s="283"/>
      <c r="N4" s="283"/>
    </row>
    <row r="5" spans="1:14" s="5" customFormat="1" x14ac:dyDescent="0.2">
      <c r="A5" s="1"/>
      <c r="B5" s="58"/>
      <c r="C5" s="58"/>
      <c r="D5" s="59" t="s">
        <v>4</v>
      </c>
      <c r="E5" s="60"/>
      <c r="F5" s="60"/>
      <c r="G5" s="66"/>
      <c r="H5" s="59" t="s">
        <v>125</v>
      </c>
      <c r="I5" s="60"/>
      <c r="J5" s="60"/>
      <c r="K5" s="224"/>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5">
        <v>42226.041132025952</v>
      </c>
      <c r="E8" s="175">
        <v>55976.144902342174</v>
      </c>
      <c r="F8" s="160">
        <f t="shared" ref="F8:F36" si="0">(E8-D8)/D8</f>
        <v>0.3256308998355894</v>
      </c>
      <c r="G8" s="72"/>
      <c r="H8" s="177">
        <v>19297.366900000001</v>
      </c>
      <c r="I8" s="177">
        <v>23673.9575</v>
      </c>
      <c r="J8" s="160">
        <f t="shared" ref="J8:J36" si="1">(I8-H8)/H8</f>
        <v>0.22679729429821843</v>
      </c>
      <c r="K8" s="166"/>
      <c r="L8" s="177">
        <v>14799</v>
      </c>
      <c r="M8" s="177">
        <v>14174</v>
      </c>
      <c r="N8" s="195">
        <f t="shared" ref="N8:N36" si="2">(M8-L8)/L8</f>
        <v>-4.2232583282654231E-2</v>
      </c>
    </row>
    <row r="9" spans="1:14" s="5" customFormat="1" x14ac:dyDescent="0.2">
      <c r="A9" s="1"/>
      <c r="B9" s="50"/>
      <c r="C9" s="1" t="s">
        <v>34</v>
      </c>
      <c r="D9" s="176">
        <v>7931.1388299999999</v>
      </c>
      <c r="E9" s="176">
        <v>8033.6247899999998</v>
      </c>
      <c r="F9" s="179">
        <f t="shared" si="0"/>
        <v>1.2921972770460251E-2</v>
      </c>
      <c r="G9" s="51"/>
      <c r="H9" s="178">
        <v>2849.7898999999998</v>
      </c>
      <c r="I9" s="178">
        <v>2639.1783</v>
      </c>
      <c r="J9" s="161">
        <f t="shared" si="1"/>
        <v>-7.3904255187373549E-2</v>
      </c>
      <c r="K9" s="168"/>
      <c r="L9" s="178">
        <v>9847</v>
      </c>
      <c r="M9" s="178">
        <v>9554</v>
      </c>
      <c r="N9" s="196">
        <f t="shared" si="2"/>
        <v>-2.9755255407738396E-2</v>
      </c>
    </row>
    <row r="10" spans="1:14" s="5" customFormat="1" x14ac:dyDescent="0.2">
      <c r="A10" s="1"/>
      <c r="B10" s="50"/>
      <c r="C10" s="1" t="s">
        <v>35</v>
      </c>
      <c r="D10" s="176">
        <v>3162.14795</v>
      </c>
      <c r="E10" s="176">
        <v>2879.4599333831275</v>
      </c>
      <c r="F10" s="179">
        <f t="shared" si="0"/>
        <v>-8.9397466875916598E-2</v>
      </c>
      <c r="G10" s="51"/>
      <c r="H10" s="178">
        <v>1187.4102</v>
      </c>
      <c r="I10" s="178">
        <v>1165.4560999999999</v>
      </c>
      <c r="J10" s="161">
        <f t="shared" si="1"/>
        <v>-1.8489061320174065E-2</v>
      </c>
      <c r="K10" s="168"/>
      <c r="L10" s="178">
        <v>1757</v>
      </c>
      <c r="M10" s="178">
        <v>1601</v>
      </c>
      <c r="N10" s="196">
        <f t="shared" si="2"/>
        <v>-8.8787706317586798E-2</v>
      </c>
    </row>
    <row r="11" spans="1:14" s="5" customFormat="1" x14ac:dyDescent="0.2">
      <c r="A11" s="1"/>
      <c r="B11" s="1"/>
      <c r="C11" s="1" t="s">
        <v>36</v>
      </c>
      <c r="D11" s="176">
        <v>4025.6231900000002</v>
      </c>
      <c r="E11" s="176">
        <v>4625.9884099999999</v>
      </c>
      <c r="F11" s="179">
        <f t="shared" si="0"/>
        <v>0.14913597017509223</v>
      </c>
      <c r="G11" s="1"/>
      <c r="H11" s="178">
        <v>1770.3601000000001</v>
      </c>
      <c r="I11" s="178">
        <v>1914.1584</v>
      </c>
      <c r="J11" s="161">
        <f t="shared" si="1"/>
        <v>8.1225452381128521E-2</v>
      </c>
      <c r="K11" s="168"/>
      <c r="L11" s="178">
        <v>1280</v>
      </c>
      <c r="M11" s="178">
        <v>1279</v>
      </c>
      <c r="N11" s="196">
        <f t="shared" si="2"/>
        <v>-7.8125000000000004E-4</v>
      </c>
    </row>
    <row r="12" spans="1:14" s="5" customFormat="1" x14ac:dyDescent="0.2">
      <c r="A12" s="1"/>
      <c r="B12" s="1"/>
      <c r="C12" s="1" t="s">
        <v>37</v>
      </c>
      <c r="D12" s="176">
        <v>11892.827780000001</v>
      </c>
      <c r="E12" s="176">
        <v>12814.832300297141</v>
      </c>
      <c r="F12" s="179">
        <f t="shared" si="0"/>
        <v>7.7526097018546042E-2</v>
      </c>
      <c r="G12" s="1"/>
      <c r="H12" s="178">
        <v>5429.5360000000001</v>
      </c>
      <c r="I12" s="178">
        <v>4996.6302999999998</v>
      </c>
      <c r="J12" s="161">
        <f t="shared" si="1"/>
        <v>-7.9731619792188554E-2</v>
      </c>
      <c r="K12" s="168"/>
      <c r="L12" s="178">
        <v>1451</v>
      </c>
      <c r="M12" s="178">
        <v>1272</v>
      </c>
      <c r="N12" s="196">
        <f t="shared" si="2"/>
        <v>-0.1233631977946244</v>
      </c>
    </row>
    <row r="13" spans="1:14" s="5" customFormat="1" x14ac:dyDescent="0.2">
      <c r="A13" s="1"/>
      <c r="B13" s="1"/>
      <c r="C13" s="1" t="s">
        <v>38</v>
      </c>
      <c r="D13" s="176">
        <v>15214.303382025952</v>
      </c>
      <c r="E13" s="176">
        <v>27622.239468661905</v>
      </c>
      <c r="F13" s="179">
        <f t="shared" si="0"/>
        <v>0.8155441478375266</v>
      </c>
      <c r="G13" s="1"/>
      <c r="H13" s="178">
        <v>8060.2706999999991</v>
      </c>
      <c r="I13" s="178">
        <v>12958.5344</v>
      </c>
      <c r="J13" s="161">
        <f t="shared" si="1"/>
        <v>0.60770461468496362</v>
      </c>
      <c r="K13" s="168"/>
      <c r="L13" s="178">
        <v>464</v>
      </c>
      <c r="M13" s="178">
        <v>468</v>
      </c>
      <c r="N13" s="196">
        <f t="shared" si="2"/>
        <v>8.6206896551724137E-3</v>
      </c>
    </row>
    <row r="14" spans="1:14" s="5" customFormat="1" ht="23.25" customHeight="1" x14ac:dyDescent="0.25">
      <c r="A14" s="1"/>
      <c r="B14" s="57" t="s">
        <v>8</v>
      </c>
      <c r="C14" s="1"/>
      <c r="D14" s="177">
        <v>17532.252649889357</v>
      </c>
      <c r="E14" s="177">
        <v>29829.42359138326</v>
      </c>
      <c r="F14" s="160">
        <f t="shared" si="0"/>
        <v>0.70140279101964165</v>
      </c>
      <c r="G14" s="3"/>
      <c r="H14" s="177">
        <v>7570.251400000001</v>
      </c>
      <c r="I14" s="177">
        <v>11404.385399999999</v>
      </c>
      <c r="J14" s="160">
        <f t="shared" si="1"/>
        <v>0.50647380085686422</v>
      </c>
      <c r="K14" s="180"/>
      <c r="L14" s="177">
        <v>9149</v>
      </c>
      <c r="M14" s="177">
        <v>9971</v>
      </c>
      <c r="N14" s="195">
        <f t="shared" si="2"/>
        <v>8.9845884796152589E-2</v>
      </c>
    </row>
    <row r="15" spans="1:14" x14ac:dyDescent="0.2">
      <c r="C15" s="1" t="s">
        <v>34</v>
      </c>
      <c r="D15" s="178">
        <v>4357.5879100000002</v>
      </c>
      <c r="E15" s="178">
        <v>5827.8293199999998</v>
      </c>
      <c r="F15" s="161">
        <f t="shared" si="0"/>
        <v>0.33739799181699115</v>
      </c>
      <c r="H15" s="178">
        <v>1783.1904</v>
      </c>
      <c r="I15" s="178">
        <v>1902.646</v>
      </c>
      <c r="J15" s="161">
        <f t="shared" si="1"/>
        <v>6.6989817800723925E-2</v>
      </c>
      <c r="K15" s="181"/>
      <c r="L15" s="178">
        <v>6774</v>
      </c>
      <c r="M15" s="178">
        <v>7456</v>
      </c>
      <c r="N15" s="196">
        <f t="shared" si="2"/>
        <v>0.10067906702096251</v>
      </c>
    </row>
    <row r="16" spans="1:14" x14ac:dyDescent="0.2">
      <c r="C16" s="1" t="s">
        <v>35</v>
      </c>
      <c r="D16" s="178">
        <v>1624.5367900000001</v>
      </c>
      <c r="E16" s="178">
        <v>1889.68093</v>
      </c>
      <c r="F16" s="161">
        <f t="shared" si="0"/>
        <v>0.16321214861499064</v>
      </c>
      <c r="H16" s="178">
        <v>695.61450000000002</v>
      </c>
      <c r="I16" s="178">
        <v>735.91719999999998</v>
      </c>
      <c r="J16" s="161">
        <f t="shared" si="1"/>
        <v>5.7938268969378814E-2</v>
      </c>
      <c r="K16" s="181"/>
      <c r="L16" s="178">
        <v>1062</v>
      </c>
      <c r="M16" s="178">
        <v>1092</v>
      </c>
      <c r="N16" s="196">
        <f t="shared" si="2"/>
        <v>2.8248587570621469E-2</v>
      </c>
    </row>
    <row r="17" spans="2:14" x14ac:dyDescent="0.2">
      <c r="C17" s="1" t="s">
        <v>36</v>
      </c>
      <c r="D17" s="178">
        <v>3089.2428</v>
      </c>
      <c r="E17" s="178">
        <v>3829.6538700000001</v>
      </c>
      <c r="F17" s="161">
        <f t="shared" si="0"/>
        <v>0.23967396476573485</v>
      </c>
      <c r="H17" s="178">
        <v>1309.0841</v>
      </c>
      <c r="I17" s="178">
        <v>1534.4607000000001</v>
      </c>
      <c r="J17" s="161">
        <f t="shared" si="1"/>
        <v>0.17216357604526711</v>
      </c>
      <c r="K17" s="181"/>
      <c r="L17" s="178">
        <v>769</v>
      </c>
      <c r="M17" s="178">
        <v>881</v>
      </c>
      <c r="N17" s="196">
        <f t="shared" si="2"/>
        <v>0.14564369310793238</v>
      </c>
    </row>
    <row r="18" spans="2:14" x14ac:dyDescent="0.2">
      <c r="C18" s="1" t="s">
        <v>37</v>
      </c>
      <c r="D18" s="178">
        <v>3155.4819699999998</v>
      </c>
      <c r="E18" s="178">
        <v>3712.0035400000002</v>
      </c>
      <c r="F18" s="161">
        <f t="shared" si="0"/>
        <v>0.17636658212311077</v>
      </c>
      <c r="H18" s="178">
        <v>1170.2642000000001</v>
      </c>
      <c r="I18" s="178">
        <v>1070.087</v>
      </c>
      <c r="J18" s="161">
        <f t="shared" si="1"/>
        <v>-8.5602208458568654E-2</v>
      </c>
      <c r="K18" s="181"/>
      <c r="L18" s="178">
        <v>359</v>
      </c>
      <c r="M18" s="178">
        <v>371</v>
      </c>
      <c r="N18" s="196">
        <f t="shared" si="2"/>
        <v>3.3426183844011144E-2</v>
      </c>
    </row>
    <row r="19" spans="2:14" x14ac:dyDescent="0.2">
      <c r="C19" s="1" t="s">
        <v>38</v>
      </c>
      <c r="D19" s="178">
        <v>5305.4031798893548</v>
      </c>
      <c r="E19" s="178">
        <v>14570.255931383261</v>
      </c>
      <c r="F19" s="161">
        <f t="shared" si="0"/>
        <v>1.7463051227875062</v>
      </c>
      <c r="H19" s="178">
        <v>2612.0981999999999</v>
      </c>
      <c r="I19" s="178">
        <v>6161.2745000000004</v>
      </c>
      <c r="J19" s="161">
        <f t="shared" si="1"/>
        <v>1.3587453565107164</v>
      </c>
      <c r="K19" s="181"/>
      <c r="L19" s="178">
        <v>185</v>
      </c>
      <c r="M19" s="178">
        <v>171</v>
      </c>
      <c r="N19" s="196">
        <f t="shared" si="2"/>
        <v>-7.567567567567568E-2</v>
      </c>
    </row>
    <row r="20" spans="2:14" ht="24" customHeight="1" x14ac:dyDescent="0.25">
      <c r="B20" s="57" t="s">
        <v>13</v>
      </c>
      <c r="D20" s="177">
        <v>2551.8815500000001</v>
      </c>
      <c r="E20" s="177">
        <v>2974.8115500000004</v>
      </c>
      <c r="F20" s="160">
        <f t="shared" si="0"/>
        <v>0.16573261403923717</v>
      </c>
      <c r="G20" s="3"/>
      <c r="H20" s="177">
        <v>1124.8380000000002</v>
      </c>
      <c r="I20" s="177">
        <v>1053.7182</v>
      </c>
      <c r="J20" s="160">
        <f t="shared" si="1"/>
        <v>-6.322670464546909E-2</v>
      </c>
      <c r="K20" s="180"/>
      <c r="L20" s="177">
        <v>674</v>
      </c>
      <c r="M20" s="177">
        <v>513</v>
      </c>
      <c r="N20" s="195">
        <f t="shared" si="2"/>
        <v>-0.23887240356083086</v>
      </c>
    </row>
    <row r="21" spans="2:14" x14ac:dyDescent="0.2">
      <c r="C21" s="1" t="s">
        <v>34</v>
      </c>
      <c r="D21" s="178">
        <v>247.42564999999999</v>
      </c>
      <c r="E21" s="178">
        <v>209.78484</v>
      </c>
      <c r="F21" s="161">
        <f t="shared" si="0"/>
        <v>-0.15212978120902174</v>
      </c>
      <c r="H21" s="178">
        <v>113.24290000000001</v>
      </c>
      <c r="I21" s="178">
        <v>68.793800000000005</v>
      </c>
      <c r="J21" s="161">
        <f t="shared" si="1"/>
        <v>-0.39251114197887904</v>
      </c>
      <c r="K21" s="181"/>
      <c r="L21" s="178">
        <v>226</v>
      </c>
      <c r="M21" s="178">
        <v>153</v>
      </c>
      <c r="N21" s="196">
        <f t="shared" si="2"/>
        <v>-0.32300884955752213</v>
      </c>
    </row>
    <row r="22" spans="2:14" x14ac:dyDescent="0.2">
      <c r="C22" s="1" t="s">
        <v>35</v>
      </c>
      <c r="D22" s="178">
        <v>82.586429999999993</v>
      </c>
      <c r="E22" s="178">
        <v>83.07508</v>
      </c>
      <c r="F22" s="161">
        <f t="shared" si="0"/>
        <v>5.916831615072924E-3</v>
      </c>
      <c r="H22" s="178">
        <v>44.546599999999998</v>
      </c>
      <c r="I22" s="178">
        <v>48.053699999999999</v>
      </c>
      <c r="J22" s="161">
        <f t="shared" si="1"/>
        <v>7.8728791871882503E-2</v>
      </c>
      <c r="K22" s="181"/>
      <c r="L22" s="178">
        <v>67</v>
      </c>
      <c r="M22" s="178">
        <v>70</v>
      </c>
      <c r="N22" s="196">
        <f t="shared" si="2"/>
        <v>4.4776119402985072E-2</v>
      </c>
    </row>
    <row r="23" spans="2:14" x14ac:dyDescent="0.2">
      <c r="C23" s="1" t="s">
        <v>36</v>
      </c>
      <c r="D23" s="178">
        <v>377.61144000000002</v>
      </c>
      <c r="E23" s="178">
        <v>297.15820000000002</v>
      </c>
      <c r="F23" s="161">
        <f t="shared" si="0"/>
        <v>-0.2130582696329327</v>
      </c>
      <c r="H23" s="178">
        <v>177.58080000000001</v>
      </c>
      <c r="I23" s="178">
        <v>115.8843</v>
      </c>
      <c r="J23" s="161">
        <f t="shared" si="1"/>
        <v>-0.34742776246080664</v>
      </c>
      <c r="K23" s="181"/>
      <c r="L23" s="178">
        <v>129</v>
      </c>
      <c r="M23" s="178">
        <v>91</v>
      </c>
      <c r="N23" s="196">
        <f t="shared" si="2"/>
        <v>-0.29457364341085274</v>
      </c>
    </row>
    <row r="24" spans="2:14" x14ac:dyDescent="0.2">
      <c r="C24" s="1" t="s">
        <v>37</v>
      </c>
      <c r="D24" s="178">
        <v>1646.7943</v>
      </c>
      <c r="E24" s="178">
        <v>1996.0519300000001</v>
      </c>
      <c r="F24" s="161">
        <f t="shared" si="0"/>
        <v>0.21208333669845716</v>
      </c>
      <c r="H24" s="178">
        <v>734.22440000000006</v>
      </c>
      <c r="I24" s="178">
        <v>767.78690000000006</v>
      </c>
      <c r="J24" s="161">
        <f t="shared" si="1"/>
        <v>4.571150182423793E-2</v>
      </c>
      <c r="K24" s="181"/>
      <c r="L24" s="178">
        <v>244</v>
      </c>
      <c r="M24" s="178">
        <v>195</v>
      </c>
      <c r="N24" s="196">
        <f t="shared" si="2"/>
        <v>-0.20081967213114754</v>
      </c>
    </row>
    <row r="25" spans="2:14" x14ac:dyDescent="0.2">
      <c r="C25" s="1" t="s">
        <v>38</v>
      </c>
      <c r="D25" s="178">
        <v>197.46373</v>
      </c>
      <c r="E25" s="178">
        <v>388.74149999999997</v>
      </c>
      <c r="F25" s="161">
        <f t="shared" si="0"/>
        <v>0.96867293046677472</v>
      </c>
      <c r="H25" s="178">
        <v>55.243299999999998</v>
      </c>
      <c r="I25" s="178">
        <v>53.1995</v>
      </c>
      <c r="J25" s="161">
        <f t="shared" si="1"/>
        <v>-3.6996341637809425E-2</v>
      </c>
      <c r="K25" s="181"/>
      <c r="L25" s="178">
        <v>8</v>
      </c>
      <c r="M25" s="178">
        <v>4</v>
      </c>
      <c r="N25" s="196">
        <f t="shared" si="2"/>
        <v>-0.5</v>
      </c>
    </row>
    <row r="26" spans="2:14" ht="21" customHeight="1" x14ac:dyDescent="0.25">
      <c r="B26" s="57" t="s">
        <v>14</v>
      </c>
      <c r="D26" s="177">
        <v>21173.1766921366</v>
      </c>
      <c r="E26" s="177">
        <v>22049.247519285829</v>
      </c>
      <c r="F26" s="160">
        <f t="shared" si="0"/>
        <v>4.137644718539514E-2</v>
      </c>
      <c r="G26" s="3"/>
      <c r="H26" s="177">
        <v>10099.2621</v>
      </c>
      <c r="I26" s="177">
        <v>10661.745400000002</v>
      </c>
      <c r="J26" s="160">
        <f t="shared" si="1"/>
        <v>5.5695484920626204E-2</v>
      </c>
      <c r="K26" s="180"/>
      <c r="L26" s="177">
        <v>4294</v>
      </c>
      <c r="M26" s="177">
        <v>3039</v>
      </c>
      <c r="N26" s="195">
        <f t="shared" si="2"/>
        <v>-0.29226828132277599</v>
      </c>
    </row>
    <row r="27" spans="2:14" x14ac:dyDescent="0.2">
      <c r="C27" s="1" t="s">
        <v>34</v>
      </c>
      <c r="D27" s="178">
        <v>2875.94598</v>
      </c>
      <c r="E27" s="178">
        <v>1510.4302600000001</v>
      </c>
      <c r="F27" s="161">
        <f t="shared" si="0"/>
        <v>-0.47480576112907374</v>
      </c>
      <c r="H27" s="178">
        <v>711.88969999999995</v>
      </c>
      <c r="I27" s="178">
        <v>443.70429999999999</v>
      </c>
      <c r="J27" s="161">
        <f t="shared" si="1"/>
        <v>-0.37672324799754792</v>
      </c>
      <c r="K27" s="181"/>
      <c r="L27" s="178">
        <v>2273</v>
      </c>
      <c r="M27" s="178">
        <v>1420</v>
      </c>
      <c r="N27" s="196">
        <f t="shared" si="2"/>
        <v>-0.37527496700395951</v>
      </c>
    </row>
    <row r="28" spans="2:14" x14ac:dyDescent="0.2">
      <c r="C28" s="1" t="s">
        <v>35</v>
      </c>
      <c r="D28" s="178">
        <v>1213.43407</v>
      </c>
      <c r="E28" s="178">
        <v>631.72507338312744</v>
      </c>
      <c r="F28" s="161">
        <f t="shared" si="0"/>
        <v>-0.47939069043682991</v>
      </c>
      <c r="H28" s="178">
        <v>307.76069999999999</v>
      </c>
      <c r="I28" s="178">
        <v>182.64189999999999</v>
      </c>
      <c r="J28" s="161">
        <f t="shared" si="1"/>
        <v>-0.40654573504674246</v>
      </c>
      <c r="K28" s="181"/>
      <c r="L28" s="178">
        <v>538</v>
      </c>
      <c r="M28" s="178">
        <v>334</v>
      </c>
      <c r="N28" s="196">
        <f t="shared" si="2"/>
        <v>-0.379182156133829</v>
      </c>
    </row>
    <row r="29" spans="2:14" x14ac:dyDescent="0.2">
      <c r="C29" s="1" t="s">
        <v>36</v>
      </c>
      <c r="D29" s="178">
        <v>517.96528999999998</v>
      </c>
      <c r="E29" s="178">
        <v>438.91899999999993</v>
      </c>
      <c r="F29" s="161">
        <f t="shared" si="0"/>
        <v>-0.1526092414416419</v>
      </c>
      <c r="H29" s="178">
        <v>255.1739</v>
      </c>
      <c r="I29" s="178">
        <v>222.9427</v>
      </c>
      <c r="J29" s="161">
        <f t="shared" si="1"/>
        <v>-0.12631072378483849</v>
      </c>
      <c r="K29" s="181"/>
      <c r="L29" s="178">
        <v>374</v>
      </c>
      <c r="M29" s="178">
        <v>300</v>
      </c>
      <c r="N29" s="196">
        <f t="shared" si="2"/>
        <v>-0.19786096256684493</v>
      </c>
    </row>
    <row r="30" spans="2:14" x14ac:dyDescent="0.2">
      <c r="C30" s="1" t="s">
        <v>37</v>
      </c>
      <c r="D30" s="178">
        <v>7015.7986200000014</v>
      </c>
      <c r="E30" s="178">
        <v>7018.8291386240608</v>
      </c>
      <c r="F30" s="161">
        <f t="shared" si="0"/>
        <v>4.3195633002068238E-4</v>
      </c>
      <c r="H30" s="178">
        <v>3499.9189000000001</v>
      </c>
      <c r="I30" s="178">
        <v>3122.0127000000002</v>
      </c>
      <c r="J30" s="161">
        <f t="shared" si="1"/>
        <v>-0.10797570195126518</v>
      </c>
      <c r="K30" s="181"/>
      <c r="L30" s="178">
        <v>841</v>
      </c>
      <c r="M30" s="178">
        <v>696</v>
      </c>
      <c r="N30" s="196">
        <f t="shared" si="2"/>
        <v>-0.17241379310344829</v>
      </c>
    </row>
    <row r="31" spans="2:14" x14ac:dyDescent="0.2">
      <c r="C31" s="1" t="s">
        <v>38</v>
      </c>
      <c r="D31" s="178">
        <v>9550.0327321365967</v>
      </c>
      <c r="E31" s="178">
        <v>12449.344047278641</v>
      </c>
      <c r="F31" s="161">
        <f t="shared" si="0"/>
        <v>0.30359176732302057</v>
      </c>
      <c r="H31" s="178">
        <v>5324.5189</v>
      </c>
      <c r="I31" s="178">
        <v>6690.4438000000009</v>
      </c>
      <c r="J31" s="161">
        <f t="shared" si="1"/>
        <v>0.25653489557526049</v>
      </c>
      <c r="K31" s="181"/>
      <c r="L31" s="178">
        <v>268</v>
      </c>
      <c r="M31" s="178">
        <v>289</v>
      </c>
      <c r="N31" s="196">
        <f t="shared" si="2"/>
        <v>7.8358208955223885E-2</v>
      </c>
    </row>
    <row r="32" spans="2:14" ht="23.25" customHeight="1" x14ac:dyDescent="0.25">
      <c r="B32" s="57" t="s">
        <v>15</v>
      </c>
      <c r="D32" s="177">
        <v>968.73023999999998</v>
      </c>
      <c r="E32" s="177">
        <v>1122.6622416730797</v>
      </c>
      <c r="F32" s="160">
        <f t="shared" si="0"/>
        <v>0.15890079128022241</v>
      </c>
      <c r="G32" s="3"/>
      <c r="H32" s="177">
        <v>503.0154</v>
      </c>
      <c r="I32" s="177">
        <v>554.10850000000005</v>
      </c>
      <c r="J32" s="160">
        <f t="shared" si="1"/>
        <v>0.1015736297536816</v>
      </c>
      <c r="K32" s="180"/>
      <c r="L32" s="177">
        <v>682</v>
      </c>
      <c r="M32" s="177">
        <v>651</v>
      </c>
      <c r="N32" s="195">
        <f t="shared" si="2"/>
        <v>-4.5454545454545456E-2</v>
      </c>
    </row>
    <row r="33" spans="2:14" x14ac:dyDescent="0.2">
      <c r="C33" s="1" t="s">
        <v>34</v>
      </c>
      <c r="D33" s="178">
        <v>450.17928999999998</v>
      </c>
      <c r="E33" s="178">
        <v>485.58037000000002</v>
      </c>
      <c r="F33" s="161">
        <f t="shared" si="0"/>
        <v>7.8637735645280427E-2</v>
      </c>
      <c r="H33" s="178">
        <v>241.46690000000001</v>
      </c>
      <c r="I33" s="178">
        <v>224.0342</v>
      </c>
      <c r="J33" s="161">
        <f t="shared" si="1"/>
        <v>-7.2194988215776204E-2</v>
      </c>
      <c r="K33" s="181"/>
      <c r="L33" s="178">
        <v>574</v>
      </c>
      <c r="M33" s="178">
        <v>525</v>
      </c>
      <c r="N33" s="196">
        <f t="shared" si="2"/>
        <v>-8.5365853658536592E-2</v>
      </c>
    </row>
    <row r="34" spans="2:14" x14ac:dyDescent="0.2">
      <c r="C34" s="1" t="s">
        <v>35</v>
      </c>
      <c r="D34" s="178">
        <v>241.59066000000001</v>
      </c>
      <c r="E34" s="178">
        <v>274.97885000000002</v>
      </c>
      <c r="F34" s="161">
        <f t="shared" si="0"/>
        <v>0.1382014933855473</v>
      </c>
      <c r="H34" s="178">
        <v>139.48840000000001</v>
      </c>
      <c r="I34" s="178">
        <v>198.8433</v>
      </c>
      <c r="J34" s="161">
        <f t="shared" si="1"/>
        <v>0.42551853774220638</v>
      </c>
      <c r="K34" s="181"/>
      <c r="L34" s="178">
        <v>90</v>
      </c>
      <c r="M34" s="178">
        <v>105</v>
      </c>
      <c r="N34" s="196">
        <f t="shared" si="2"/>
        <v>0.16666666666666666</v>
      </c>
    </row>
    <row r="35" spans="2:14" x14ac:dyDescent="0.2">
      <c r="C35" s="1" t="s">
        <v>36</v>
      </c>
      <c r="D35" s="178">
        <v>40.803660000000001</v>
      </c>
      <c r="E35" s="178">
        <v>60.257339999999999</v>
      </c>
      <c r="F35" s="161">
        <f t="shared" si="0"/>
        <v>0.47676311389713566</v>
      </c>
      <c r="H35" s="178">
        <v>28.5213</v>
      </c>
      <c r="I35" s="178">
        <v>40.870699999999999</v>
      </c>
      <c r="J35" s="161">
        <f t="shared" si="1"/>
        <v>0.43298867863666801</v>
      </c>
      <c r="K35" s="181"/>
      <c r="L35" s="178">
        <v>8</v>
      </c>
      <c r="M35" s="178">
        <v>7</v>
      </c>
      <c r="N35" s="196">
        <f t="shared" si="2"/>
        <v>-0.125</v>
      </c>
    </row>
    <row r="36" spans="2:14" x14ac:dyDescent="0.2">
      <c r="C36" s="1" t="s">
        <v>37</v>
      </c>
      <c r="D36" s="178">
        <v>74.752889999999994</v>
      </c>
      <c r="E36" s="178">
        <v>87.947691673079561</v>
      </c>
      <c r="F36" s="161">
        <f t="shared" si="0"/>
        <v>0.17651226157382768</v>
      </c>
      <c r="H36" s="178">
        <v>25.128499999999999</v>
      </c>
      <c r="I36" s="178">
        <v>36.743699999999997</v>
      </c>
      <c r="J36" s="161">
        <f t="shared" si="1"/>
        <v>0.46223212686789894</v>
      </c>
      <c r="K36" s="181"/>
      <c r="L36" s="178">
        <v>7</v>
      </c>
      <c r="M36" s="178">
        <v>10</v>
      </c>
      <c r="N36" s="196">
        <f t="shared" si="2"/>
        <v>0.42857142857142855</v>
      </c>
    </row>
    <row r="37" spans="2:14" x14ac:dyDescent="0.2">
      <c r="C37" s="1" t="s">
        <v>38</v>
      </c>
      <c r="D37" s="178">
        <v>161.40374</v>
      </c>
      <c r="E37" s="158">
        <v>213.89798999999999</v>
      </c>
      <c r="F37" s="161">
        <f>IFERROR((E37-D37)/D37,"")</f>
        <v>0.32523564819501699</v>
      </c>
      <c r="H37" s="178">
        <v>68.410299999999992</v>
      </c>
      <c r="I37" s="178">
        <v>53.616600000000012</v>
      </c>
      <c r="J37" s="161">
        <f>IFERROR((I37-H37)/H37,"")</f>
        <v>-0.21624959984095934</v>
      </c>
      <c r="K37" s="181"/>
      <c r="L37" s="178">
        <v>3</v>
      </c>
      <c r="M37" s="178">
        <v>4</v>
      </c>
      <c r="N37" s="196">
        <f>IFERROR((M37-L37)/L37,"")</f>
        <v>0.33333333333333331</v>
      </c>
    </row>
    <row r="38" spans="2:14" ht="15" thickBot="1" x14ac:dyDescent="0.25">
      <c r="B38" s="8"/>
      <c r="C38" s="8"/>
      <c r="D38" s="8"/>
      <c r="E38" s="231"/>
      <c r="F38" s="8"/>
      <c r="G38" s="8"/>
      <c r="H38" s="73"/>
      <c r="I38" s="182"/>
      <c r="J38" s="8"/>
      <c r="K38" s="73"/>
      <c r="L38" s="73"/>
      <c r="M38" s="182"/>
      <c r="N38" s="8"/>
    </row>
    <row r="39" spans="2:14" x14ac:dyDescent="0.2">
      <c r="E39" s="218"/>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3" t="s">
        <v>126</v>
      </c>
      <c r="D42" s="273"/>
      <c r="E42" s="273"/>
      <c r="F42" s="273"/>
      <c r="G42" s="273"/>
      <c r="H42" s="273"/>
      <c r="I42" s="273"/>
      <c r="J42" s="273"/>
    </row>
    <row r="43" spans="2:14" x14ac:dyDescent="0.2">
      <c r="B43" s="16"/>
      <c r="C43" s="273"/>
      <c r="D43" s="273"/>
      <c r="E43" s="273"/>
      <c r="F43" s="273"/>
      <c r="G43" s="273"/>
      <c r="H43" s="273"/>
      <c r="I43" s="273"/>
      <c r="J43" s="273"/>
    </row>
    <row r="45" spans="2:14" x14ac:dyDescent="0.2">
      <c r="B45" s="18"/>
    </row>
  </sheetData>
  <mergeCells count="2">
    <mergeCell ref="C42:J43"/>
    <mergeCell ref="C4:N4"/>
  </mergeCells>
  <phoneticPr fontId="44"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G14" sqref="G14"/>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203</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5" t="s">
        <v>119</v>
      </c>
      <c r="D4" s="285"/>
      <c r="E4" s="287" t="s">
        <v>120</v>
      </c>
      <c r="F4" s="287"/>
      <c r="G4" s="286" t="s">
        <v>121</v>
      </c>
      <c r="H4" s="286"/>
      <c r="I4" s="287" t="s">
        <v>123</v>
      </c>
      <c r="J4" s="287"/>
      <c r="K4" s="286" t="s">
        <v>122</v>
      </c>
      <c r="L4" s="286"/>
    </row>
    <row r="5" spans="1:15" x14ac:dyDescent="0.25">
      <c r="B5" s="92"/>
      <c r="C5" s="93"/>
      <c r="D5" s="93"/>
      <c r="E5" s="93"/>
      <c r="F5" s="93"/>
      <c r="G5" s="93"/>
      <c r="H5" s="93"/>
      <c r="I5" s="93"/>
      <c r="J5" s="93"/>
      <c r="K5" s="93"/>
      <c r="L5" s="93"/>
    </row>
    <row r="6" spans="1:15" x14ac:dyDescent="0.25">
      <c r="B6" s="92"/>
      <c r="C6" s="281" t="s">
        <v>125</v>
      </c>
      <c r="D6" s="94" t="s">
        <v>56</v>
      </c>
      <c r="E6" s="281" t="s">
        <v>125</v>
      </c>
      <c r="F6" s="94" t="s">
        <v>56</v>
      </c>
      <c r="G6" s="281" t="s">
        <v>125</v>
      </c>
      <c r="H6" s="94" t="s">
        <v>56</v>
      </c>
      <c r="I6" s="281" t="s">
        <v>125</v>
      </c>
      <c r="J6" s="94" t="s">
        <v>56</v>
      </c>
      <c r="K6" s="281" t="s">
        <v>125</v>
      </c>
      <c r="L6" s="93" t="s">
        <v>56</v>
      </c>
    </row>
    <row r="7" spans="1:15" x14ac:dyDescent="0.25">
      <c r="B7" s="95"/>
      <c r="C7" s="284"/>
      <c r="D7" s="96" t="s">
        <v>118</v>
      </c>
      <c r="E7" s="284"/>
      <c r="F7" s="96" t="s">
        <v>118</v>
      </c>
      <c r="G7" s="284"/>
      <c r="H7" s="96" t="s">
        <v>118</v>
      </c>
      <c r="I7" s="284"/>
      <c r="J7" s="96" t="s">
        <v>118</v>
      </c>
      <c r="K7" s="284"/>
      <c r="L7" s="96" t="s">
        <v>118</v>
      </c>
    </row>
    <row r="8" spans="1:15" x14ac:dyDescent="0.25">
      <c r="B8" s="97"/>
      <c r="C8" s="98"/>
      <c r="D8" s="98"/>
      <c r="E8" s="98"/>
      <c r="F8" s="98"/>
      <c r="G8" s="98"/>
      <c r="H8" s="98"/>
      <c r="I8" s="98"/>
      <c r="J8" s="98"/>
      <c r="K8" s="98"/>
      <c r="L8" s="50"/>
    </row>
    <row r="9" spans="1:15" x14ac:dyDescent="0.25">
      <c r="B9" s="99">
        <v>2022</v>
      </c>
      <c r="C9" s="187"/>
      <c r="D9" s="187"/>
      <c r="E9" s="187"/>
      <c r="F9" s="187"/>
      <c r="G9" s="187"/>
      <c r="H9" s="187"/>
      <c r="I9" s="187"/>
      <c r="J9" s="187"/>
      <c r="K9" s="187"/>
      <c r="L9" s="185"/>
    </row>
    <row r="10" spans="1:15" x14ac:dyDescent="0.25">
      <c r="B10" s="100" t="s">
        <v>44</v>
      </c>
      <c r="C10" s="151">
        <v>50095.2336</v>
      </c>
      <c r="D10" s="183">
        <v>76721.342207306967</v>
      </c>
      <c r="E10" s="151">
        <v>46478.44</v>
      </c>
      <c r="F10" s="183">
        <v>56492.683610684842</v>
      </c>
      <c r="G10" s="168">
        <v>96573.673600000009</v>
      </c>
      <c r="H10" s="183">
        <v>133214.02581799179</v>
      </c>
      <c r="I10" s="183">
        <v>786.15110000000004</v>
      </c>
      <c r="J10" s="183">
        <v>1210.3758323929969</v>
      </c>
      <c r="K10" s="183">
        <v>50881.384700000002</v>
      </c>
      <c r="L10" s="183">
        <v>77931.718039699961</v>
      </c>
    </row>
    <row r="11" spans="1:15" x14ac:dyDescent="0.25">
      <c r="B11" s="100" t="s">
        <v>45</v>
      </c>
      <c r="C11" s="215">
        <v>21854.899700000002</v>
      </c>
      <c r="D11" s="215">
        <v>38332.710004721252</v>
      </c>
      <c r="E11" s="215">
        <v>14633.6697</v>
      </c>
      <c r="F11" s="215">
        <v>12625.614571801931</v>
      </c>
      <c r="G11" s="215">
        <v>36488.5694</v>
      </c>
      <c r="H11" s="215">
        <v>50958.324576523177</v>
      </c>
      <c r="I11" s="215">
        <v>1780.761</v>
      </c>
      <c r="J11" s="215">
        <v>1601.972637289007</v>
      </c>
      <c r="K11" s="215">
        <v>23635.6607</v>
      </c>
      <c r="L11" s="215">
        <v>39934.682642010259</v>
      </c>
    </row>
    <row r="12" spans="1:15" x14ac:dyDescent="0.25">
      <c r="B12" s="100" t="s">
        <v>46</v>
      </c>
      <c r="C12" s="215">
        <v>31783.694599999999</v>
      </c>
      <c r="D12" s="215">
        <v>51058.579903629106</v>
      </c>
      <c r="E12" s="215">
        <v>29441.420399999999</v>
      </c>
      <c r="F12" s="215">
        <v>12778.232766369651</v>
      </c>
      <c r="G12" s="215">
        <v>61225.114999999998</v>
      </c>
      <c r="H12" s="215">
        <v>63836.812669998762</v>
      </c>
      <c r="I12" s="215">
        <v>2693.4852999999998</v>
      </c>
      <c r="J12" s="215">
        <v>3901.4787310404122</v>
      </c>
      <c r="K12" s="215">
        <v>34477.179900000003</v>
      </c>
      <c r="L12" s="215">
        <v>54960.05863466952</v>
      </c>
    </row>
    <row r="13" spans="1:15" x14ac:dyDescent="0.25">
      <c r="B13" s="100" t="s">
        <v>47</v>
      </c>
      <c r="C13" s="215">
        <v>22999.867900000001</v>
      </c>
      <c r="D13" s="215">
        <v>47220.461199845682</v>
      </c>
      <c r="E13" s="215">
        <v>9334.6023000000005</v>
      </c>
      <c r="F13" s="215">
        <v>7628.9515925556043</v>
      </c>
      <c r="G13" s="215">
        <v>32334.4702</v>
      </c>
      <c r="H13" s="215">
        <v>54849.412792401286</v>
      </c>
      <c r="I13" s="215">
        <v>1702.1538</v>
      </c>
      <c r="J13" s="215">
        <v>2257.7101506394361</v>
      </c>
      <c r="K13" s="215">
        <v>24702.021700000001</v>
      </c>
      <c r="L13" s="215">
        <v>49478.171350485121</v>
      </c>
      <c r="N13" s="146"/>
      <c r="O13" s="146"/>
    </row>
    <row r="14" spans="1:15" x14ac:dyDescent="0.25">
      <c r="B14" s="100" t="s">
        <v>40</v>
      </c>
      <c r="C14" s="215">
        <v>18459.814699999999</v>
      </c>
      <c r="D14" s="215">
        <v>44025.47729837431</v>
      </c>
      <c r="E14" s="215">
        <v>5214.1427999999996</v>
      </c>
      <c r="F14" s="215">
        <v>11950.66760396785</v>
      </c>
      <c r="G14" s="215">
        <v>23673.9575</v>
      </c>
      <c r="H14" s="215">
        <v>55976.144902342166</v>
      </c>
      <c r="I14" s="215">
        <v>1570.8047999999999</v>
      </c>
      <c r="J14" s="215">
        <v>2506.548467703205</v>
      </c>
      <c r="K14" s="215">
        <v>20030.619500000001</v>
      </c>
      <c r="L14" s="215">
        <v>46532.025766077517</v>
      </c>
    </row>
    <row r="15" spans="1:15" x14ac:dyDescent="0.25">
      <c r="B15" s="100" t="s">
        <v>48</v>
      </c>
      <c r="C15" s="215"/>
      <c r="D15" s="215"/>
      <c r="E15" s="215"/>
      <c r="F15" s="215"/>
      <c r="G15" s="215"/>
      <c r="H15" s="215"/>
      <c r="I15" s="215"/>
      <c r="J15" s="215"/>
      <c r="K15" s="215"/>
      <c r="L15" s="215"/>
      <c r="N15" s="146"/>
    </row>
    <row r="16" spans="1:15" x14ac:dyDescent="0.25">
      <c r="B16" s="100" t="s">
        <v>49</v>
      </c>
      <c r="C16" s="215"/>
      <c r="D16" s="215"/>
      <c r="E16" s="215"/>
      <c r="F16" s="215"/>
      <c r="G16" s="215"/>
      <c r="H16" s="215"/>
      <c r="I16" s="215"/>
      <c r="J16" s="215"/>
      <c r="K16" s="215"/>
      <c r="L16" s="215"/>
    </row>
    <row r="17" spans="2:15" x14ac:dyDescent="0.25">
      <c r="B17" s="100" t="s">
        <v>50</v>
      </c>
      <c r="C17" s="215"/>
      <c r="D17" s="215"/>
      <c r="E17" s="215"/>
      <c r="F17" s="215"/>
      <c r="G17" s="215"/>
      <c r="H17" s="215"/>
      <c r="I17" s="215"/>
      <c r="J17" s="215"/>
      <c r="K17" s="215"/>
      <c r="L17" s="215"/>
    </row>
    <row r="18" spans="2:15" x14ac:dyDescent="0.25">
      <c r="B18" s="100" t="s">
        <v>51</v>
      </c>
      <c r="C18" s="215"/>
      <c r="D18" s="215"/>
      <c r="E18" s="215"/>
      <c r="F18" s="215"/>
      <c r="G18" s="215"/>
      <c r="H18" s="215"/>
      <c r="I18" s="215"/>
      <c r="J18" s="215"/>
      <c r="K18" s="215"/>
      <c r="L18" s="215"/>
    </row>
    <row r="19" spans="2:15" x14ac:dyDescent="0.25">
      <c r="B19" s="100" t="s">
        <v>52</v>
      </c>
      <c r="C19" s="215"/>
      <c r="D19" s="215"/>
      <c r="E19" s="215"/>
      <c r="F19" s="215"/>
      <c r="G19" s="215"/>
      <c r="H19" s="215"/>
      <c r="I19" s="215"/>
      <c r="J19" s="215"/>
      <c r="K19" s="215"/>
      <c r="L19" s="215"/>
      <c r="N19" s="146"/>
      <c r="O19" s="146"/>
    </row>
    <row r="20" spans="2:15" x14ac:dyDescent="0.25">
      <c r="B20" s="100" t="s">
        <v>53</v>
      </c>
      <c r="C20" s="215"/>
      <c r="D20" s="215"/>
      <c r="E20" s="215"/>
      <c r="F20" s="215"/>
      <c r="G20" s="215"/>
      <c r="H20" s="215"/>
      <c r="I20" s="215"/>
      <c r="J20" s="215"/>
      <c r="K20" s="215"/>
      <c r="L20" s="215"/>
    </row>
    <row r="21" spans="2:15" x14ac:dyDescent="0.25">
      <c r="B21" s="100" t="s">
        <v>54</v>
      </c>
      <c r="C21" s="215"/>
      <c r="D21" s="215"/>
      <c r="E21" s="215"/>
      <c r="F21" s="215"/>
      <c r="G21" s="215"/>
      <c r="H21" s="215"/>
      <c r="I21" s="215"/>
      <c r="J21" s="215"/>
      <c r="K21" s="215"/>
      <c r="L21" s="215"/>
      <c r="N21" s="146"/>
      <c r="O21" s="146"/>
    </row>
    <row r="22" spans="2:15" x14ac:dyDescent="0.25">
      <c r="B22" s="101" t="s">
        <v>55</v>
      </c>
      <c r="C22" s="154">
        <f>SUM(C10:C21)</f>
        <v>145193.5105</v>
      </c>
      <c r="D22" s="154">
        <f t="shared" ref="D22:L22" si="0">SUM(D10:D21)</f>
        <v>257358.57061387732</v>
      </c>
      <c r="E22" s="154">
        <f t="shared" si="0"/>
        <v>105102.2752</v>
      </c>
      <c r="F22" s="154">
        <f t="shared" si="0"/>
        <v>101476.15014537988</v>
      </c>
      <c r="G22" s="154">
        <f t="shared" si="0"/>
        <v>250295.78570000001</v>
      </c>
      <c r="H22" s="154">
        <f t="shared" si="0"/>
        <v>358834.72075925721</v>
      </c>
      <c r="I22" s="154">
        <f t="shared" si="0"/>
        <v>8533.3559999999998</v>
      </c>
      <c r="J22" s="154">
        <f t="shared" si="0"/>
        <v>11478.085819065058</v>
      </c>
      <c r="K22" s="154">
        <f t="shared" si="0"/>
        <v>153726.8665</v>
      </c>
      <c r="L22" s="154">
        <f t="shared" si="0"/>
        <v>268836.65643294237</v>
      </c>
      <c r="M22" s="154"/>
    </row>
    <row r="23" spans="2:15" x14ac:dyDescent="0.25">
      <c r="B23" s="100"/>
      <c r="C23" s="183"/>
      <c r="D23" s="183"/>
      <c r="E23" s="183"/>
      <c r="F23" s="183"/>
      <c r="G23" s="183"/>
      <c r="H23" s="183"/>
      <c r="I23" s="183"/>
      <c r="J23" s="183"/>
      <c r="K23" s="183"/>
      <c r="L23" s="184"/>
    </row>
    <row r="24" spans="2:15" x14ac:dyDescent="0.25">
      <c r="B24" s="99">
        <v>2021</v>
      </c>
      <c r="C24" s="183"/>
      <c r="D24" s="183"/>
      <c r="E24" s="183"/>
      <c r="F24" s="183"/>
      <c r="G24" s="183"/>
      <c r="H24" s="183"/>
      <c r="I24" s="183"/>
      <c r="J24" s="183"/>
      <c r="K24" s="183"/>
      <c r="L24" s="185"/>
    </row>
    <row r="25" spans="2:15" x14ac:dyDescent="0.25">
      <c r="B25" s="100" t="s">
        <v>44</v>
      </c>
      <c r="C25" s="186">
        <v>57218.029699999999</v>
      </c>
      <c r="D25" s="186">
        <v>72846.281249684194</v>
      </c>
      <c r="E25" s="186">
        <v>57961.917699999998</v>
      </c>
      <c r="F25" s="186">
        <v>57014.401981743853</v>
      </c>
      <c r="G25" s="186">
        <v>115179.9474</v>
      </c>
      <c r="H25" s="186">
        <v>129860.683231428</v>
      </c>
      <c r="I25" s="186">
        <v>1392.5842</v>
      </c>
      <c r="J25" s="186">
        <v>738.73742113631681</v>
      </c>
      <c r="K25" s="186">
        <v>58610.613899999997</v>
      </c>
      <c r="L25" s="185">
        <v>73585.018670820515</v>
      </c>
      <c r="N25" s="146"/>
      <c r="O25" s="146"/>
    </row>
    <row r="26" spans="2:15" x14ac:dyDescent="0.25">
      <c r="B26" s="100" t="s">
        <v>45</v>
      </c>
      <c r="C26" s="186">
        <v>18317.029699999999</v>
      </c>
      <c r="D26" s="186">
        <v>31736.205480000001</v>
      </c>
      <c r="E26" s="186">
        <v>7810.6048000000001</v>
      </c>
      <c r="F26" s="186">
        <v>8285.9979786937402</v>
      </c>
      <c r="G26" s="186">
        <v>26127.6345</v>
      </c>
      <c r="H26" s="186">
        <v>40022.203458693737</v>
      </c>
      <c r="I26" s="186">
        <v>1697.9774</v>
      </c>
      <c r="J26" s="186">
        <v>1709.5559000000001</v>
      </c>
      <c r="K26" s="186">
        <v>20015.007099999999</v>
      </c>
      <c r="L26" s="185">
        <v>33445.761380000004</v>
      </c>
    </row>
    <row r="27" spans="2:15" x14ac:dyDescent="0.25">
      <c r="B27" s="100" t="s">
        <v>46</v>
      </c>
      <c r="C27" s="186">
        <v>29288.38</v>
      </c>
      <c r="D27" s="186">
        <v>43921.040346266273</v>
      </c>
      <c r="E27" s="186">
        <v>32052.7709</v>
      </c>
      <c r="F27" s="186">
        <v>15013.18324746404</v>
      </c>
      <c r="G27" s="186">
        <v>61341.150900000001</v>
      </c>
      <c r="H27" s="186">
        <v>58934.223593730312</v>
      </c>
      <c r="I27" s="186">
        <v>2853.7483999999999</v>
      </c>
      <c r="J27" s="186">
        <v>3270.6937766769361</v>
      </c>
      <c r="K27" s="186">
        <v>32142.128400000001</v>
      </c>
      <c r="L27" s="184">
        <v>47191.734122943213</v>
      </c>
    </row>
    <row r="28" spans="2:15" x14ac:dyDescent="0.25">
      <c r="B28" s="100" t="s">
        <v>47</v>
      </c>
      <c r="C28" s="186">
        <v>33207.0527</v>
      </c>
      <c r="D28" s="186">
        <v>45440.751535424657</v>
      </c>
      <c r="E28" s="186">
        <v>26281.722900000001</v>
      </c>
      <c r="F28" s="186">
        <v>13925.44965686447</v>
      </c>
      <c r="G28" s="186">
        <v>59488.775600000001</v>
      </c>
      <c r="H28" s="186">
        <v>59366.201192289132</v>
      </c>
      <c r="I28" s="186">
        <v>1610.0528999999999</v>
      </c>
      <c r="J28" s="186">
        <v>1263.308666030809</v>
      </c>
      <c r="K28" s="186">
        <v>34817.105600000003</v>
      </c>
      <c r="L28" s="184">
        <v>46704.060201455468</v>
      </c>
    </row>
    <row r="29" spans="2:15" x14ac:dyDescent="0.25">
      <c r="B29" s="100" t="s">
        <v>40</v>
      </c>
      <c r="C29" s="186">
        <v>17835.225299999998</v>
      </c>
      <c r="D29" s="186">
        <v>39752.789429889352</v>
      </c>
      <c r="E29" s="186">
        <v>1462.1415999999999</v>
      </c>
      <c r="F29" s="186">
        <v>2473.2517021365961</v>
      </c>
      <c r="G29" s="186">
        <v>19297.366900000001</v>
      </c>
      <c r="H29" s="186">
        <v>42226.041132025952</v>
      </c>
      <c r="I29" s="186">
        <v>999.01730000000009</v>
      </c>
      <c r="J29" s="186">
        <v>848.77828999999997</v>
      </c>
      <c r="K29" s="186">
        <v>18834.242600000001</v>
      </c>
      <c r="L29" s="184">
        <v>40601.567719889354</v>
      </c>
    </row>
    <row r="30" spans="2:15" x14ac:dyDescent="0.25">
      <c r="B30" s="100" t="s">
        <v>48</v>
      </c>
      <c r="C30" s="186">
        <v>24662.553100000001</v>
      </c>
      <c r="D30" s="186">
        <v>51161.944890909013</v>
      </c>
      <c r="E30" s="186">
        <v>3045.0801000000001</v>
      </c>
      <c r="F30" s="186">
        <v>4023.9825500000002</v>
      </c>
      <c r="G30" s="186">
        <v>27707.6332</v>
      </c>
      <c r="H30" s="186">
        <v>55185.927440909007</v>
      </c>
      <c r="I30" s="186">
        <v>1115.1581000000001</v>
      </c>
      <c r="J30" s="186">
        <v>767.13432999999998</v>
      </c>
      <c r="K30" s="186">
        <v>25777.711200000002</v>
      </c>
      <c r="L30" s="184">
        <v>51929.079220909007</v>
      </c>
    </row>
    <row r="31" spans="2:15" x14ac:dyDescent="0.25">
      <c r="B31" s="100" t="s">
        <v>49</v>
      </c>
      <c r="C31" s="186">
        <v>27230.912</v>
      </c>
      <c r="D31" s="186">
        <v>60537.065200000012</v>
      </c>
      <c r="E31" s="186">
        <v>7819.6980999999996</v>
      </c>
      <c r="F31" s="186">
        <v>7304.4699700000001</v>
      </c>
      <c r="G31" s="186">
        <v>35050.610099999998</v>
      </c>
      <c r="H31" s="186">
        <v>67841.535170000003</v>
      </c>
      <c r="I31" s="186">
        <v>1574.2079000000001</v>
      </c>
      <c r="J31" s="186">
        <v>1061.0099700000001</v>
      </c>
      <c r="K31" s="186">
        <v>28805.119900000002</v>
      </c>
      <c r="L31" s="184">
        <v>61598.075169999996</v>
      </c>
    </row>
    <row r="32" spans="2:15" x14ac:dyDescent="0.25">
      <c r="B32" s="100" t="s">
        <v>50</v>
      </c>
      <c r="C32" s="186">
        <v>39220.766500000012</v>
      </c>
      <c r="D32" s="186">
        <v>75913.844186271614</v>
      </c>
      <c r="E32" s="186">
        <v>11225.6252</v>
      </c>
      <c r="F32" s="186">
        <v>10350.039421905491</v>
      </c>
      <c r="G32" s="186">
        <v>50446.3917</v>
      </c>
      <c r="H32" s="186">
        <v>86263.883608177115</v>
      </c>
      <c r="I32" s="186">
        <v>1107.4865</v>
      </c>
      <c r="J32" s="186">
        <v>619.82050000000004</v>
      </c>
      <c r="K32" s="186">
        <v>40328.252999999997</v>
      </c>
      <c r="L32" s="184">
        <v>76533.664686271615</v>
      </c>
    </row>
    <row r="33" spans="1:15" x14ac:dyDescent="0.25">
      <c r="B33" s="100" t="s">
        <v>51</v>
      </c>
      <c r="C33" s="186">
        <v>43943.812400000003</v>
      </c>
      <c r="D33" s="186">
        <v>67812.963544622049</v>
      </c>
      <c r="E33" s="186">
        <v>23312.253700000001</v>
      </c>
      <c r="F33" s="186">
        <v>16605.750800000002</v>
      </c>
      <c r="G33" s="186">
        <v>67256.066099999996</v>
      </c>
      <c r="H33" s="186">
        <v>84418.714344622058</v>
      </c>
      <c r="I33" s="186">
        <v>1612.2889</v>
      </c>
      <c r="J33" s="186">
        <v>1355.0762634922389</v>
      </c>
      <c r="K33" s="186">
        <v>45556.101300000002</v>
      </c>
      <c r="L33" s="184">
        <v>69168.039808114292</v>
      </c>
    </row>
    <row r="34" spans="1:15" x14ac:dyDescent="0.25">
      <c r="B34" s="100" t="s">
        <v>52</v>
      </c>
      <c r="C34" s="186">
        <v>45179.099000000002</v>
      </c>
      <c r="D34" s="186">
        <v>81261.680427523796</v>
      </c>
      <c r="E34" s="186">
        <v>39873.818500000001</v>
      </c>
      <c r="F34" s="186">
        <v>45735.606677504067</v>
      </c>
      <c r="G34" s="186">
        <v>85052.917499999996</v>
      </c>
      <c r="H34" s="186">
        <v>126997.28710502791</v>
      </c>
      <c r="I34" s="186">
        <v>3259.4324999999999</v>
      </c>
      <c r="J34" s="186">
        <v>2482.523193784335</v>
      </c>
      <c r="K34" s="186">
        <v>48438.531500000012</v>
      </c>
      <c r="L34" s="184">
        <v>83744.20362130813</v>
      </c>
    </row>
    <row r="35" spans="1:15" x14ac:dyDescent="0.25">
      <c r="B35" s="100" t="s">
        <v>53</v>
      </c>
      <c r="C35" s="186">
        <v>42744.625500000002</v>
      </c>
      <c r="D35" s="186">
        <v>78464.992025335028</v>
      </c>
      <c r="E35" s="186">
        <v>23118.901000000002</v>
      </c>
      <c r="F35" s="186">
        <v>26534.191015818189</v>
      </c>
      <c r="G35" s="186">
        <v>65863.526500000007</v>
      </c>
      <c r="H35" s="186">
        <v>104999.1830411532</v>
      </c>
      <c r="I35" s="186">
        <v>1802.3104000000001</v>
      </c>
      <c r="J35" s="186">
        <v>1174.6980436877241</v>
      </c>
      <c r="K35" s="186">
        <v>44546.935899999997</v>
      </c>
      <c r="L35" s="184">
        <v>79639.690069022749</v>
      </c>
    </row>
    <row r="36" spans="1:15" x14ac:dyDescent="0.25">
      <c r="B36" s="100" t="s">
        <v>54</v>
      </c>
      <c r="C36" s="186">
        <v>15351.5789</v>
      </c>
      <c r="D36" s="186">
        <v>42407.915463457757</v>
      </c>
      <c r="E36" s="186">
        <v>9440.1646000000001</v>
      </c>
      <c r="F36" s="186">
        <v>10181.080499002541</v>
      </c>
      <c r="G36" s="186">
        <v>24791.7435</v>
      </c>
      <c r="H36" s="186">
        <v>52588.9959624603</v>
      </c>
      <c r="I36" s="186">
        <v>819.56550000000004</v>
      </c>
      <c r="J36" s="186">
        <v>1040.940325313582</v>
      </c>
      <c r="K36" s="186">
        <v>16171.144399999999</v>
      </c>
      <c r="L36" s="184">
        <v>43448.85578877134</v>
      </c>
      <c r="N36" s="146"/>
      <c r="O36" s="146"/>
    </row>
    <row r="37" spans="1:15" x14ac:dyDescent="0.25">
      <c r="B37" s="101" t="s">
        <v>55</v>
      </c>
      <c r="C37" s="187">
        <f t="shared" ref="C37:L37" si="1">SUM(C25:C36)</f>
        <v>394199.06480000005</v>
      </c>
      <c r="D37" s="187">
        <f t="shared" si="1"/>
        <v>691257.47377938381</v>
      </c>
      <c r="E37" s="187">
        <f t="shared" si="1"/>
        <v>243404.6991</v>
      </c>
      <c r="F37" s="187">
        <f t="shared" si="1"/>
        <v>217447.40550113298</v>
      </c>
      <c r="G37" s="187">
        <f t="shared" si="1"/>
        <v>637603.76390000002</v>
      </c>
      <c r="H37" s="187">
        <f t="shared" si="1"/>
        <v>908704.87928051676</v>
      </c>
      <c r="I37" s="187">
        <f t="shared" si="1"/>
        <v>19843.829999999998</v>
      </c>
      <c r="J37" s="187">
        <f t="shared" si="1"/>
        <v>16332.276680121942</v>
      </c>
      <c r="K37" s="187">
        <f t="shared" si="1"/>
        <v>414042.89479999995</v>
      </c>
      <c r="L37" s="187">
        <f t="shared" si="1"/>
        <v>707589.75045950559</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3" t="s">
        <v>126</v>
      </c>
      <c r="C41" s="273"/>
      <c r="D41" s="273"/>
      <c r="E41" s="273"/>
      <c r="F41" s="273"/>
      <c r="G41" s="273"/>
      <c r="H41" s="273"/>
      <c r="I41" s="273"/>
      <c r="J41" s="273"/>
      <c r="K41" s="273"/>
      <c r="L41" s="273"/>
    </row>
    <row r="42" spans="1:15" x14ac:dyDescent="0.25">
      <c r="A42" s="16"/>
      <c r="B42" s="273"/>
      <c r="C42" s="273"/>
      <c r="D42" s="273"/>
      <c r="E42" s="273"/>
      <c r="F42" s="273"/>
      <c r="G42" s="273"/>
      <c r="H42" s="273"/>
      <c r="I42" s="273"/>
      <c r="J42" s="273"/>
      <c r="K42" s="273"/>
      <c r="L42" s="273"/>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4"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90"/>
    </row>
    <row r="3" spans="5:18" ht="15" x14ac:dyDescent="0.25">
      <c r="E3" s="191" t="s">
        <v>32</v>
      </c>
      <c r="F3" s="1" t="s">
        <v>141</v>
      </c>
    </row>
    <row r="4" spans="5:18" ht="15" x14ac:dyDescent="0.25">
      <c r="E4" s="191"/>
    </row>
    <row r="5" spans="5:18" ht="15" x14ac:dyDescent="0.25">
      <c r="E5" s="191" t="s">
        <v>6</v>
      </c>
      <c r="F5" s="1" t="s">
        <v>142</v>
      </c>
    </row>
    <row r="6" spans="5:18" ht="15" x14ac:dyDescent="0.25">
      <c r="E6" s="191"/>
    </row>
    <row r="7" spans="5:18" ht="15" x14ac:dyDescent="0.25">
      <c r="E7" s="191" t="s">
        <v>7</v>
      </c>
      <c r="F7" s="1" t="s">
        <v>143</v>
      </c>
    </row>
    <row r="8" spans="5:18" ht="15" x14ac:dyDescent="0.25">
      <c r="E8" s="192"/>
    </row>
    <row r="9" spans="5:18" ht="15" x14ac:dyDescent="0.25">
      <c r="E9" s="190" t="s">
        <v>144</v>
      </c>
      <c r="F9" s="193" t="s">
        <v>145</v>
      </c>
    </row>
    <row r="10" spans="5:18" ht="15" x14ac:dyDescent="0.25">
      <c r="E10" s="190"/>
    </row>
    <row r="11" spans="5:18" ht="15" x14ac:dyDescent="0.25">
      <c r="E11" s="190" t="s">
        <v>56</v>
      </c>
      <c r="F11" s="1" t="s">
        <v>149</v>
      </c>
    </row>
    <row r="12" spans="5:18" ht="15" x14ac:dyDescent="0.25">
      <c r="E12" s="190"/>
      <c r="F12" s="15"/>
      <c r="G12" s="15"/>
      <c r="H12" s="15"/>
      <c r="I12" s="15"/>
      <c r="J12" s="15"/>
      <c r="K12" s="15"/>
      <c r="L12" s="15"/>
      <c r="M12" s="15"/>
      <c r="N12" s="15"/>
      <c r="O12" s="15"/>
      <c r="P12" s="15"/>
      <c r="Q12" s="15"/>
      <c r="R12" s="15"/>
    </row>
    <row r="13" spans="5:18" ht="15" x14ac:dyDescent="0.25">
      <c r="E13" s="190" t="s">
        <v>146</v>
      </c>
      <c r="F13" s="1" t="s">
        <v>147</v>
      </c>
    </row>
    <row r="14" spans="5:18" x14ac:dyDescent="0.2">
      <c r="E14" s="194"/>
    </row>
    <row r="15" spans="5:18" ht="15" x14ac:dyDescent="0.25">
      <c r="E15" s="3" t="s">
        <v>57</v>
      </c>
      <c r="F15" s="211"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0"/>
      <c r="F22" s="270"/>
      <c r="G22" s="270"/>
      <c r="H22" s="270"/>
      <c r="I22" s="270"/>
      <c r="J22" s="270"/>
      <c r="K22" s="270"/>
      <c r="L22" s="270"/>
      <c r="M22" s="270"/>
      <c r="N22" s="270"/>
      <c r="O22" s="270"/>
      <c r="P22" s="270"/>
      <c r="Q22" s="270"/>
      <c r="R22" s="270"/>
    </row>
    <row r="23" spans="5:18" x14ac:dyDescent="0.2">
      <c r="E23" s="270"/>
      <c r="F23" s="270"/>
      <c r="G23" s="270"/>
      <c r="H23" s="270"/>
      <c r="I23" s="270"/>
      <c r="J23" s="270"/>
      <c r="K23" s="270"/>
      <c r="L23" s="270"/>
      <c r="M23" s="270"/>
      <c r="N23" s="270"/>
      <c r="O23" s="270"/>
      <c r="P23" s="270"/>
      <c r="Q23" s="270"/>
      <c r="R23" s="270"/>
    </row>
    <row r="24" spans="5:18" x14ac:dyDescent="0.2">
      <c r="E24" s="270"/>
      <c r="F24" s="270"/>
      <c r="G24" s="270"/>
      <c r="H24" s="270"/>
      <c r="I24" s="270"/>
      <c r="J24" s="270"/>
      <c r="K24" s="270"/>
      <c r="L24" s="270"/>
      <c r="M24" s="270"/>
      <c r="N24" s="270"/>
      <c r="O24" s="270"/>
      <c r="P24" s="270"/>
      <c r="Q24" s="270"/>
      <c r="R24" s="270"/>
    </row>
    <row r="25" spans="5:18" x14ac:dyDescent="0.2">
      <c r="E25" s="270"/>
      <c r="F25" s="270"/>
      <c r="G25" s="270"/>
      <c r="H25" s="270"/>
      <c r="I25" s="270"/>
      <c r="J25" s="270"/>
      <c r="K25" s="270"/>
      <c r="L25" s="270"/>
      <c r="M25" s="270"/>
      <c r="N25" s="270"/>
      <c r="O25" s="270"/>
      <c r="P25" s="270"/>
      <c r="Q25" s="270"/>
      <c r="R25" s="270"/>
    </row>
    <row r="26" spans="5:18" x14ac:dyDescent="0.2">
      <c r="E26" s="270"/>
      <c r="F26" s="270"/>
      <c r="G26" s="270"/>
      <c r="H26" s="270"/>
      <c r="I26" s="270"/>
      <c r="J26" s="270"/>
      <c r="K26" s="270"/>
      <c r="L26" s="270"/>
      <c r="M26" s="270"/>
      <c r="N26" s="270"/>
      <c r="O26" s="270"/>
      <c r="P26" s="270"/>
      <c r="Q26" s="270"/>
      <c r="R26" s="270"/>
    </row>
    <row r="27" spans="5:18" x14ac:dyDescent="0.2">
      <c r="E27" s="270"/>
      <c r="F27" s="270"/>
      <c r="G27" s="270"/>
      <c r="H27" s="270"/>
      <c r="I27" s="270"/>
      <c r="J27" s="270"/>
      <c r="K27" s="270"/>
      <c r="L27" s="270"/>
      <c r="M27" s="270"/>
      <c r="N27" s="270"/>
      <c r="O27" s="270"/>
      <c r="P27" s="270"/>
      <c r="Q27" s="270"/>
      <c r="R27" s="270"/>
    </row>
    <row r="28" spans="5:18" x14ac:dyDescent="0.2">
      <c r="E28" s="270"/>
      <c r="F28" s="270"/>
      <c r="G28" s="270"/>
      <c r="H28" s="270"/>
      <c r="I28" s="270"/>
      <c r="J28" s="270"/>
      <c r="K28" s="270"/>
      <c r="L28" s="270"/>
      <c r="M28" s="270"/>
      <c r="N28" s="270"/>
      <c r="O28" s="270"/>
      <c r="P28" s="270"/>
      <c r="Q28" s="270"/>
      <c r="R28" s="270"/>
    </row>
    <row r="29" spans="5:18" x14ac:dyDescent="0.2">
      <c r="E29" s="270"/>
      <c r="F29" s="270"/>
      <c r="G29" s="270"/>
      <c r="H29" s="270"/>
      <c r="I29" s="270"/>
      <c r="J29" s="270"/>
      <c r="K29" s="270"/>
      <c r="L29" s="270"/>
      <c r="M29" s="270"/>
      <c r="N29" s="270"/>
      <c r="O29" s="270"/>
      <c r="P29" s="270"/>
      <c r="Q29" s="270"/>
      <c r="R29" s="270"/>
    </row>
    <row r="30" spans="5:18" x14ac:dyDescent="0.2">
      <c r="E30" s="270"/>
      <c r="F30" s="270"/>
      <c r="G30" s="270"/>
      <c r="H30" s="270"/>
      <c r="I30" s="270"/>
      <c r="J30" s="270"/>
      <c r="K30" s="270"/>
      <c r="L30" s="270"/>
      <c r="M30" s="270"/>
      <c r="N30" s="270"/>
      <c r="O30" s="270"/>
      <c r="P30" s="270"/>
      <c r="Q30" s="270"/>
      <c r="R30" s="270"/>
    </row>
    <row r="31" spans="5:18" x14ac:dyDescent="0.2">
      <c r="E31" s="270"/>
      <c r="F31" s="270"/>
      <c r="G31" s="270"/>
      <c r="H31" s="270"/>
      <c r="I31" s="270"/>
      <c r="J31" s="270"/>
      <c r="K31" s="270"/>
      <c r="L31" s="270"/>
      <c r="M31" s="270"/>
      <c r="N31" s="270"/>
      <c r="O31" s="270"/>
      <c r="P31" s="270"/>
      <c r="Q31" s="270"/>
      <c r="R31" s="270"/>
    </row>
    <row r="32" spans="5: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95" zoomScaleNormal="95" workbookViewId="0">
      <selection activeCell="H49" sqref="H49"/>
    </sheetView>
  </sheetViews>
  <sheetFormatPr defaultRowHeight="15" x14ac:dyDescent="0.25"/>
  <cols>
    <col min="3" max="3" width="9.140625" customWidth="1"/>
    <col min="4" max="4" width="18.7109375" customWidth="1"/>
    <col min="5" max="5" width="26.7109375" style="240" customWidth="1"/>
    <col min="12" max="12" width="9.140625" customWidth="1"/>
  </cols>
  <sheetData>
    <row r="2" spans="4:18" ht="20.25" x14ac:dyDescent="0.3">
      <c r="D2" s="2"/>
      <c r="E2" s="2" t="s">
        <v>181</v>
      </c>
    </row>
    <row r="4" spans="4:18" ht="15" customHeight="1" x14ac:dyDescent="0.25">
      <c r="D4" s="247"/>
      <c r="G4" s="246"/>
      <c r="H4" s="246"/>
      <c r="I4" s="242"/>
      <c r="J4" s="242"/>
      <c r="K4" s="242"/>
      <c r="L4" s="242"/>
      <c r="M4" s="242"/>
      <c r="N4" s="242"/>
      <c r="O4" s="242"/>
      <c r="P4" s="242"/>
      <c r="Q4" s="242"/>
      <c r="R4" s="242"/>
    </row>
    <row r="5" spans="4:18" x14ac:dyDescent="0.25">
      <c r="D5" s="240"/>
      <c r="E5" s="245"/>
      <c r="F5" s="245"/>
      <c r="G5" s="245"/>
      <c r="H5" s="242"/>
      <c r="I5" s="242"/>
      <c r="J5" s="242"/>
      <c r="K5" s="242"/>
      <c r="L5" s="242"/>
      <c r="M5" s="242"/>
      <c r="N5" s="242"/>
      <c r="O5" s="242"/>
      <c r="P5" s="242"/>
      <c r="Q5" s="242"/>
      <c r="R5" s="242"/>
    </row>
    <row r="6" spans="4:18" x14ac:dyDescent="0.25">
      <c r="H6" s="242"/>
      <c r="I6" s="242"/>
      <c r="J6" s="242"/>
      <c r="K6" s="242"/>
      <c r="L6" s="242"/>
      <c r="M6" s="242"/>
      <c r="N6" s="242"/>
      <c r="O6" s="242"/>
      <c r="P6" s="242"/>
      <c r="Q6" s="242"/>
      <c r="R6" s="242"/>
    </row>
    <row r="7" spans="4:18" x14ac:dyDescent="0.25">
      <c r="E7" s="242"/>
      <c r="F7" s="242"/>
      <c r="G7" s="242"/>
      <c r="H7" s="242"/>
      <c r="I7" s="242"/>
      <c r="J7" s="242"/>
      <c r="K7" s="242"/>
      <c r="L7" s="242"/>
      <c r="M7" s="242"/>
      <c r="N7" s="242"/>
      <c r="O7" s="242"/>
      <c r="P7" s="242"/>
      <c r="Q7" s="242"/>
      <c r="R7" s="242"/>
    </row>
    <row r="8" spans="4:18" x14ac:dyDescent="0.25">
      <c r="E8" s="242"/>
      <c r="F8" s="242"/>
      <c r="G8" s="242"/>
      <c r="H8" s="242"/>
      <c r="I8" s="242"/>
      <c r="J8" s="242"/>
      <c r="K8" s="242"/>
      <c r="L8" s="242"/>
      <c r="M8" s="242"/>
      <c r="N8" s="242"/>
      <c r="O8" s="242"/>
      <c r="P8" s="242"/>
      <c r="Q8" s="242"/>
      <c r="R8" s="242"/>
    </row>
    <row r="9" spans="4:18" x14ac:dyDescent="0.25">
      <c r="E9" s="242"/>
      <c r="F9" s="242"/>
      <c r="G9" s="242"/>
      <c r="H9" s="242"/>
      <c r="I9" s="242"/>
      <c r="J9" s="242"/>
      <c r="K9" s="242"/>
      <c r="L9" s="242"/>
      <c r="M9" s="242"/>
      <c r="N9" s="242"/>
      <c r="O9" s="242"/>
      <c r="P9" s="242"/>
      <c r="Q9" s="242"/>
      <c r="R9" s="242"/>
    </row>
    <row r="10" spans="4:18" x14ac:dyDescent="0.25">
      <c r="E10" s="242"/>
      <c r="F10" s="242"/>
      <c r="G10" s="242"/>
      <c r="H10" s="242"/>
      <c r="I10" s="242"/>
      <c r="J10" s="242"/>
      <c r="K10" s="242"/>
      <c r="L10" s="242"/>
      <c r="M10" s="242"/>
      <c r="N10" s="242"/>
      <c r="O10" s="242"/>
      <c r="P10" s="242"/>
      <c r="Q10" s="242"/>
      <c r="R10" s="242"/>
    </row>
    <row r="11" spans="4:18" x14ac:dyDescent="0.25">
      <c r="E11" s="242"/>
      <c r="F11" s="242"/>
      <c r="G11" s="242"/>
      <c r="H11" s="242"/>
      <c r="I11" s="242"/>
      <c r="J11" s="242"/>
      <c r="K11" s="242"/>
      <c r="L11" s="242"/>
      <c r="M11" s="242"/>
      <c r="N11" s="242"/>
      <c r="O11" s="242"/>
      <c r="P11" s="242"/>
      <c r="Q11" s="242"/>
      <c r="R11" s="242"/>
    </row>
    <row r="12" spans="4:18" x14ac:dyDescent="0.25">
      <c r="E12" s="242"/>
      <c r="F12" s="242"/>
      <c r="G12" s="242"/>
      <c r="H12" s="242"/>
      <c r="I12" s="242"/>
      <c r="J12" s="242"/>
      <c r="K12" s="242"/>
      <c r="L12" s="242"/>
      <c r="M12" s="242"/>
      <c r="N12" s="242"/>
      <c r="O12" s="242"/>
      <c r="P12" s="242"/>
      <c r="Q12" s="242"/>
      <c r="R12" s="242"/>
    </row>
    <row r="13" spans="4:18" x14ac:dyDescent="0.25">
      <c r="E13" s="242"/>
      <c r="F13" s="242"/>
      <c r="G13" s="242"/>
      <c r="H13" s="242"/>
      <c r="I13" s="242"/>
      <c r="J13" s="242"/>
      <c r="K13" s="242"/>
      <c r="L13" s="242"/>
      <c r="M13" s="242"/>
      <c r="N13" s="242"/>
      <c r="O13" s="242"/>
      <c r="P13" s="242"/>
      <c r="Q13" s="242"/>
      <c r="R13" s="242"/>
    </row>
    <row r="14" spans="4:18" x14ac:dyDescent="0.25">
      <c r="E14" s="242"/>
      <c r="F14" s="242"/>
      <c r="G14" s="242"/>
      <c r="H14" s="242"/>
      <c r="I14" s="242"/>
      <c r="J14" s="242"/>
      <c r="K14" s="242"/>
      <c r="L14" s="242"/>
      <c r="M14" s="242"/>
      <c r="N14" s="242"/>
      <c r="O14" s="242"/>
      <c r="P14" s="242"/>
      <c r="Q14" s="242"/>
      <c r="R14" s="242"/>
    </row>
    <row r="15" spans="4:18" x14ac:dyDescent="0.25">
      <c r="E15" s="242"/>
      <c r="F15" s="242"/>
      <c r="G15" s="242"/>
      <c r="H15" s="242"/>
      <c r="I15" s="242"/>
      <c r="J15" s="242"/>
      <c r="K15" s="242"/>
      <c r="L15" s="242"/>
      <c r="M15" s="242"/>
      <c r="N15" s="242"/>
      <c r="O15" s="242"/>
      <c r="P15" s="242"/>
      <c r="Q15" s="242"/>
      <c r="R15" s="242"/>
    </row>
    <row r="16" spans="4:18" x14ac:dyDescent="0.25">
      <c r="E16" s="242"/>
      <c r="F16" s="242"/>
      <c r="G16" s="242"/>
      <c r="H16" s="242"/>
      <c r="I16" s="242"/>
      <c r="J16" s="242"/>
      <c r="K16" s="242"/>
      <c r="L16" s="242"/>
      <c r="M16" s="242"/>
      <c r="N16" s="242"/>
      <c r="O16" s="242"/>
      <c r="P16" s="242"/>
      <c r="Q16" s="242"/>
      <c r="R16" s="242"/>
    </row>
    <row r="17" spans="5:18" x14ac:dyDescent="0.25">
      <c r="E17" s="242"/>
      <c r="F17" s="242"/>
      <c r="G17" s="242"/>
      <c r="H17" s="242"/>
      <c r="I17" s="242"/>
      <c r="J17" s="242"/>
      <c r="K17" s="242"/>
      <c r="L17" s="242"/>
      <c r="M17" s="242"/>
      <c r="N17" s="242"/>
      <c r="O17" s="242"/>
      <c r="P17" s="242"/>
      <c r="Q17" s="242"/>
      <c r="R17" s="242"/>
    </row>
    <row r="18" spans="5:18" x14ac:dyDescent="0.25">
      <c r="E18" s="242"/>
      <c r="F18" s="242"/>
      <c r="G18" s="242"/>
      <c r="H18" s="242"/>
      <c r="I18" s="242"/>
      <c r="J18" s="242"/>
      <c r="K18" s="242"/>
      <c r="L18" s="242"/>
      <c r="M18" s="242"/>
      <c r="N18" s="242"/>
      <c r="O18" s="242"/>
      <c r="P18" s="242"/>
      <c r="Q18" s="242"/>
      <c r="R18" s="242"/>
    </row>
    <row r="19" spans="5:18" x14ac:dyDescent="0.25">
      <c r="E19" s="242"/>
      <c r="F19" s="242"/>
      <c r="G19" s="242"/>
      <c r="H19" s="242"/>
      <c r="I19" s="242"/>
      <c r="J19" s="242"/>
      <c r="K19" s="242"/>
      <c r="L19" s="242"/>
      <c r="M19" s="242"/>
      <c r="N19" s="242"/>
      <c r="O19" s="242"/>
      <c r="P19" s="242"/>
      <c r="Q19" s="242"/>
      <c r="R19" s="242"/>
    </row>
    <row r="20" spans="5:18" x14ac:dyDescent="0.25">
      <c r="E20" s="242"/>
      <c r="F20" s="242"/>
      <c r="G20" s="242"/>
      <c r="H20" s="242"/>
      <c r="I20" s="242"/>
      <c r="J20" s="242"/>
      <c r="K20" s="242"/>
      <c r="L20" s="242"/>
      <c r="M20" s="242"/>
      <c r="N20" s="242"/>
      <c r="O20" s="242"/>
      <c r="P20" s="242"/>
      <c r="Q20" s="242"/>
      <c r="R20" s="242"/>
    </row>
    <row r="21" spans="5:18" x14ac:dyDescent="0.25">
      <c r="E21" s="242"/>
      <c r="F21" s="242"/>
      <c r="G21" s="242"/>
      <c r="H21" s="242"/>
      <c r="I21" s="242"/>
      <c r="J21" s="242"/>
      <c r="K21" s="242"/>
      <c r="L21" s="242"/>
      <c r="M21" s="242"/>
      <c r="N21" s="242"/>
      <c r="O21" s="242"/>
      <c r="P21" s="242"/>
      <c r="Q21" s="242"/>
      <c r="R21" s="242"/>
    </row>
    <row r="22" spans="5:18" x14ac:dyDescent="0.25">
      <c r="F22" s="242"/>
      <c r="G22" s="242"/>
      <c r="H22" s="242"/>
      <c r="I22" s="242"/>
      <c r="J22" s="242"/>
      <c r="K22" s="242"/>
      <c r="L22" s="242"/>
      <c r="N22" s="242"/>
      <c r="O22" s="242"/>
      <c r="P22" s="242"/>
      <c r="Q22" s="242"/>
      <c r="R22" s="242"/>
    </row>
    <row r="23" spans="5:18" x14ac:dyDescent="0.25">
      <c r="E23" s="242"/>
      <c r="F23" s="242"/>
      <c r="G23" s="242"/>
      <c r="H23" s="242"/>
      <c r="I23" s="242"/>
      <c r="J23" s="242"/>
      <c r="K23" s="242"/>
      <c r="L23" s="242"/>
      <c r="M23" s="242"/>
      <c r="N23" s="242"/>
      <c r="O23" s="242"/>
      <c r="P23" s="242"/>
      <c r="Q23" s="242"/>
      <c r="R23" s="242"/>
    </row>
    <row r="24" spans="5:18" ht="15" customHeight="1" x14ac:dyDescent="0.25">
      <c r="E24" s="242"/>
      <c r="F24" s="242"/>
      <c r="G24" s="242"/>
      <c r="H24" s="242"/>
      <c r="I24" s="242"/>
      <c r="J24" s="242"/>
      <c r="K24" s="242"/>
      <c r="L24" s="242"/>
      <c r="M24" s="242"/>
      <c r="N24" s="242"/>
      <c r="O24" s="242"/>
      <c r="P24" s="242"/>
      <c r="Q24" s="242"/>
      <c r="R24" s="242"/>
    </row>
    <row r="25" spans="5:18" x14ac:dyDescent="0.25">
      <c r="E25" s="242"/>
      <c r="F25" s="242"/>
      <c r="G25" s="242"/>
      <c r="H25" s="242"/>
      <c r="I25" s="242"/>
      <c r="J25" s="242"/>
      <c r="K25" s="242"/>
      <c r="L25" s="242"/>
      <c r="M25" s="242"/>
      <c r="N25" s="242"/>
      <c r="O25" s="242"/>
      <c r="P25" s="242"/>
      <c r="Q25" s="242"/>
      <c r="R25" s="242"/>
    </row>
    <row r="26" spans="5:18" x14ac:dyDescent="0.25">
      <c r="E26" s="242"/>
      <c r="F26" s="242"/>
      <c r="G26" s="242"/>
      <c r="H26" s="242"/>
      <c r="I26" s="242"/>
      <c r="J26" s="242"/>
      <c r="K26" s="242"/>
      <c r="L26" s="242"/>
      <c r="M26" s="242"/>
      <c r="N26" s="242"/>
      <c r="O26" s="242"/>
      <c r="P26" s="242"/>
      <c r="Q26" s="242"/>
      <c r="R26" s="242"/>
    </row>
    <row r="27" spans="5:18" x14ac:dyDescent="0.25">
      <c r="E27" s="242"/>
      <c r="F27" s="242"/>
      <c r="G27" s="242"/>
      <c r="H27" s="242"/>
      <c r="I27" s="242"/>
      <c r="J27" s="242"/>
      <c r="K27" s="242"/>
      <c r="L27" s="242"/>
      <c r="M27" s="242"/>
      <c r="N27" s="242"/>
      <c r="O27" s="242"/>
      <c r="P27" s="242"/>
      <c r="Q27" s="242"/>
      <c r="R27" s="242"/>
    </row>
    <row r="28" spans="5:18" x14ac:dyDescent="0.25">
      <c r="E28" s="242"/>
      <c r="F28" s="242"/>
      <c r="G28" s="242"/>
      <c r="H28" s="242"/>
      <c r="I28" s="242"/>
      <c r="J28" s="242"/>
      <c r="K28" s="242"/>
      <c r="L28" s="242"/>
      <c r="M28" s="242"/>
      <c r="N28" s="242"/>
      <c r="O28" s="242"/>
      <c r="P28" s="242"/>
      <c r="Q28" s="242"/>
      <c r="R28" s="242"/>
    </row>
    <row r="29" spans="5:18" x14ac:dyDescent="0.25">
      <c r="E29" s="242"/>
      <c r="F29" s="242"/>
      <c r="G29" s="242"/>
      <c r="H29" s="242"/>
      <c r="I29" s="242"/>
      <c r="J29" s="242"/>
      <c r="K29" s="242"/>
      <c r="L29" s="242"/>
      <c r="M29" s="242"/>
      <c r="N29" s="242"/>
      <c r="O29" s="242"/>
      <c r="P29" s="242"/>
      <c r="Q29" s="242"/>
      <c r="R29" s="242"/>
    </row>
    <row r="30" spans="5:18" x14ac:dyDescent="0.25">
      <c r="E30" s="242"/>
      <c r="F30" s="242"/>
      <c r="G30" s="242"/>
      <c r="H30" s="242"/>
      <c r="I30" s="242"/>
      <c r="J30" s="242"/>
      <c r="K30" s="242"/>
      <c r="L30" s="242"/>
      <c r="M30" s="242"/>
      <c r="N30" s="242"/>
      <c r="O30" s="242"/>
      <c r="P30" s="242"/>
      <c r="Q30" s="242"/>
      <c r="R30" s="242"/>
    </row>
    <row r="31" spans="5:18" x14ac:dyDescent="0.25">
      <c r="E31" s="242"/>
      <c r="F31" s="242"/>
      <c r="G31" s="242"/>
      <c r="H31" s="242"/>
      <c r="I31" s="242"/>
      <c r="J31" s="242"/>
      <c r="K31" s="242"/>
      <c r="L31" s="242"/>
      <c r="M31" s="242"/>
      <c r="N31" s="242"/>
      <c r="O31" s="242"/>
      <c r="P31" s="242"/>
      <c r="Q31" s="242"/>
      <c r="R31" s="242"/>
    </row>
    <row r="32" spans="5:18" x14ac:dyDescent="0.25">
      <c r="E32" s="242"/>
      <c r="F32" s="242"/>
      <c r="G32" s="242"/>
      <c r="H32" s="242"/>
      <c r="I32" s="242"/>
      <c r="J32" s="242"/>
      <c r="K32" s="242"/>
      <c r="L32" s="242"/>
      <c r="M32" s="242"/>
      <c r="N32" s="242"/>
      <c r="O32" s="242"/>
      <c r="P32" s="242"/>
      <c r="Q32" s="242"/>
      <c r="R32" s="242"/>
    </row>
    <row r="33" spans="5:22" x14ac:dyDescent="0.25">
      <c r="E33" s="242"/>
      <c r="F33" s="242"/>
      <c r="G33" s="242"/>
      <c r="H33" s="242"/>
      <c r="I33" s="242"/>
      <c r="J33" s="242"/>
      <c r="K33" s="242"/>
      <c r="L33" s="242"/>
      <c r="M33" s="242"/>
      <c r="N33" s="242"/>
      <c r="O33" s="242"/>
      <c r="P33" s="242"/>
      <c r="Q33" s="242"/>
      <c r="R33" s="242"/>
    </row>
    <row r="34" spans="5:22" x14ac:dyDescent="0.25">
      <c r="E34" s="242"/>
      <c r="F34" s="242"/>
      <c r="G34" s="242"/>
      <c r="H34" s="242"/>
      <c r="I34" s="242"/>
      <c r="J34" s="242"/>
      <c r="K34" s="242"/>
      <c r="L34" s="242"/>
      <c r="M34" s="242"/>
      <c r="N34" s="242"/>
      <c r="O34" s="242"/>
      <c r="P34" s="242"/>
      <c r="Q34" s="242"/>
      <c r="R34" s="242"/>
    </row>
    <row r="35" spans="5:22" x14ac:dyDescent="0.25">
      <c r="E35" s="242"/>
      <c r="F35" s="242"/>
      <c r="G35" s="242"/>
      <c r="H35" s="242"/>
      <c r="I35" s="242"/>
      <c r="J35" s="242"/>
      <c r="K35" s="242"/>
      <c r="L35" s="242"/>
      <c r="M35" s="242"/>
      <c r="N35" s="242"/>
      <c r="O35" s="242"/>
      <c r="P35" s="242"/>
      <c r="Q35" s="242"/>
      <c r="R35" s="242"/>
    </row>
    <row r="36" spans="5:22" x14ac:dyDescent="0.25">
      <c r="E36" s="242"/>
      <c r="F36" s="242"/>
      <c r="G36" s="242"/>
      <c r="H36" s="242"/>
      <c r="I36" s="242"/>
      <c r="J36" s="242"/>
      <c r="K36" s="242"/>
      <c r="L36" s="242"/>
      <c r="M36" s="242"/>
      <c r="N36" s="242"/>
      <c r="O36" s="242"/>
      <c r="P36" s="242"/>
      <c r="Q36" s="242"/>
      <c r="R36" s="242"/>
    </row>
    <row r="37" spans="5:22" x14ac:dyDescent="0.25">
      <c r="E37" s="242"/>
      <c r="F37" s="242"/>
      <c r="G37" s="242"/>
      <c r="H37" s="242"/>
      <c r="I37" s="242"/>
      <c r="J37" s="242"/>
      <c r="K37" s="242"/>
      <c r="L37" s="242"/>
      <c r="M37" s="242"/>
      <c r="N37" s="242"/>
      <c r="O37" s="242"/>
      <c r="P37" s="242"/>
      <c r="Q37" s="242"/>
      <c r="R37" s="242"/>
    </row>
    <row r="38" spans="5:22" x14ac:dyDescent="0.25">
      <c r="E38" s="242"/>
      <c r="F38" s="242"/>
      <c r="G38" s="242"/>
      <c r="H38" s="242"/>
      <c r="I38" s="242"/>
      <c r="J38" s="242"/>
      <c r="K38" s="242"/>
      <c r="L38" s="242"/>
      <c r="M38" s="242"/>
      <c r="N38" s="242"/>
      <c r="O38" s="242"/>
      <c r="P38" s="242"/>
      <c r="Q38" s="242"/>
      <c r="R38" s="242"/>
    </row>
    <row r="39" spans="5:22" x14ac:dyDescent="0.25">
      <c r="E39" s="242"/>
      <c r="F39" s="242"/>
      <c r="G39" s="242"/>
      <c r="H39" s="242"/>
      <c r="I39" s="242"/>
      <c r="J39" s="242"/>
      <c r="K39" s="242"/>
      <c r="L39" s="242"/>
      <c r="M39" s="242"/>
      <c r="N39" s="242"/>
      <c r="O39" s="242"/>
      <c r="P39" s="242"/>
      <c r="Q39" s="242"/>
    </row>
    <row r="40" spans="5:22" x14ac:dyDescent="0.25">
      <c r="E40" s="242"/>
      <c r="F40" s="242"/>
      <c r="G40" s="242"/>
      <c r="H40" s="242"/>
      <c r="I40" s="242"/>
      <c r="J40" s="242"/>
      <c r="K40" s="242"/>
      <c r="L40" s="242"/>
      <c r="M40" s="242"/>
      <c r="N40" s="242"/>
      <c r="O40" s="242"/>
      <c r="P40" s="242"/>
      <c r="Q40" s="242"/>
    </row>
    <row r="44" spans="5:22" ht="15" customHeight="1" x14ac:dyDescent="0.25">
      <c r="E44" s="244"/>
      <c r="F44" s="242"/>
      <c r="G44" s="242"/>
      <c r="H44" s="242"/>
      <c r="I44" s="242"/>
      <c r="J44" s="242"/>
      <c r="K44" s="242"/>
      <c r="L44" s="242"/>
      <c r="M44" s="242"/>
      <c r="N44" s="244"/>
      <c r="O44" s="242"/>
      <c r="P44" s="242"/>
      <c r="Q44" s="242"/>
    </row>
    <row r="45" spans="5:22" x14ac:dyDescent="0.25">
      <c r="E45" s="243"/>
      <c r="F45" s="242"/>
      <c r="G45" s="242"/>
      <c r="H45" s="242"/>
      <c r="I45" s="242"/>
      <c r="J45" s="242"/>
      <c r="K45" s="242"/>
      <c r="L45" s="242"/>
      <c r="M45" s="242"/>
      <c r="N45" s="243"/>
      <c r="O45" s="242"/>
      <c r="P45" s="242"/>
      <c r="Q45" s="242"/>
    </row>
    <row r="46" spans="5:22" ht="15" customHeight="1" x14ac:dyDescent="0.25">
      <c r="E46" s="242"/>
      <c r="F46" s="242"/>
      <c r="G46" s="242"/>
      <c r="H46" s="242"/>
      <c r="I46" s="242"/>
      <c r="J46" s="242"/>
      <c r="K46" s="242"/>
      <c r="L46" s="242"/>
      <c r="M46" s="242"/>
      <c r="N46" s="242"/>
      <c r="O46" s="242"/>
      <c r="P46" s="242"/>
      <c r="Q46" s="242"/>
    </row>
    <row r="47" spans="5:22" x14ac:dyDescent="0.25">
      <c r="E47" s="242"/>
      <c r="F47" s="242"/>
      <c r="G47" s="242"/>
      <c r="H47" s="242"/>
      <c r="I47" s="242"/>
      <c r="J47" s="242"/>
      <c r="K47" s="242"/>
      <c r="L47" s="242"/>
      <c r="M47" s="242"/>
      <c r="N47" s="242"/>
      <c r="O47" s="242"/>
      <c r="P47" s="242"/>
      <c r="Q47" s="242"/>
      <c r="R47" s="242"/>
      <c r="S47" s="242"/>
      <c r="T47" s="242"/>
      <c r="U47" s="242"/>
      <c r="V47" s="242"/>
    </row>
    <row r="48" spans="5:22" x14ac:dyDescent="0.25">
      <c r="E48" s="242"/>
      <c r="F48" s="242"/>
      <c r="G48" s="242"/>
      <c r="H48" s="242"/>
      <c r="I48" s="242"/>
      <c r="J48" s="242"/>
      <c r="K48" s="242"/>
      <c r="L48" s="242"/>
      <c r="M48" s="242"/>
      <c r="N48" s="242"/>
      <c r="O48" s="242"/>
      <c r="P48" s="242"/>
      <c r="Q48" s="242"/>
      <c r="R48" s="242"/>
      <c r="S48" s="242"/>
      <c r="T48" s="242"/>
      <c r="U48" s="242"/>
      <c r="V48" s="242"/>
    </row>
    <row r="49" spans="5:22" ht="71.25" customHeight="1" x14ac:dyDescent="0.25">
      <c r="E49" s="242"/>
      <c r="F49" s="242"/>
      <c r="G49" s="242"/>
      <c r="H49" s="242"/>
      <c r="I49" s="242"/>
      <c r="J49" s="242"/>
      <c r="K49" s="242"/>
      <c r="L49" s="242"/>
      <c r="M49" s="242"/>
      <c r="N49" s="242"/>
      <c r="O49" s="242"/>
      <c r="P49" s="242"/>
      <c r="Q49" s="242"/>
      <c r="R49" s="242"/>
      <c r="S49" s="242"/>
      <c r="T49" s="242"/>
      <c r="U49" s="241"/>
      <c r="V49" s="241"/>
    </row>
    <row r="50" spans="5:22" x14ac:dyDescent="0.25">
      <c r="E50" s="242"/>
      <c r="F50" s="242"/>
      <c r="G50" s="242"/>
      <c r="H50" s="242"/>
      <c r="I50" s="242"/>
      <c r="J50" s="242"/>
      <c r="K50" s="242"/>
      <c r="L50" s="242"/>
      <c r="M50" s="242"/>
      <c r="N50" s="242"/>
      <c r="O50" s="242"/>
      <c r="P50" s="242"/>
      <c r="Q50" s="242"/>
      <c r="R50" s="242"/>
      <c r="S50" s="242"/>
      <c r="T50" s="242"/>
      <c r="U50" s="241"/>
      <c r="V50" s="241"/>
    </row>
    <row r="51" spans="5:22" x14ac:dyDescent="0.25">
      <c r="E51" s="242"/>
      <c r="F51" s="242"/>
      <c r="G51" s="242"/>
      <c r="H51" s="242"/>
      <c r="I51" s="242"/>
      <c r="J51" s="242"/>
      <c r="K51" s="242"/>
      <c r="L51" s="242"/>
      <c r="M51" s="242"/>
      <c r="N51" s="242"/>
      <c r="O51" s="242"/>
      <c r="P51" s="242"/>
      <c r="Q51" s="242"/>
      <c r="R51" s="242"/>
      <c r="S51" s="242"/>
      <c r="T51" s="242"/>
      <c r="U51" s="241"/>
      <c r="V51" s="241"/>
    </row>
    <row r="52" spans="5:22" x14ac:dyDescent="0.25">
      <c r="E52" s="242"/>
      <c r="F52" s="242"/>
      <c r="G52" s="242"/>
      <c r="H52" s="242"/>
      <c r="I52" s="242"/>
      <c r="J52" s="242"/>
      <c r="K52" s="242"/>
      <c r="L52" s="242"/>
      <c r="M52" s="242"/>
      <c r="N52" s="242"/>
      <c r="O52" s="242"/>
      <c r="P52" s="242"/>
      <c r="Q52" s="242"/>
      <c r="R52" s="242"/>
      <c r="S52" s="242"/>
      <c r="T52" s="242"/>
      <c r="U52" s="241"/>
      <c r="V52" s="241"/>
    </row>
    <row r="53" spans="5:22" x14ac:dyDescent="0.25">
      <c r="E53" s="242"/>
      <c r="F53" s="242"/>
      <c r="G53" s="242"/>
      <c r="H53" s="242"/>
      <c r="I53" s="242"/>
      <c r="J53" s="242"/>
      <c r="K53" s="242"/>
      <c r="L53" s="242"/>
      <c r="M53" s="242"/>
      <c r="N53" s="242"/>
      <c r="O53" s="242"/>
      <c r="P53" s="242"/>
      <c r="Q53" s="242"/>
      <c r="R53" s="242"/>
      <c r="S53" s="242"/>
      <c r="T53" s="242"/>
      <c r="U53" s="241"/>
      <c r="V53" s="241"/>
    </row>
    <row r="54" spans="5:22" x14ac:dyDescent="0.25">
      <c r="E54" s="242"/>
      <c r="F54" s="242"/>
      <c r="G54" s="242"/>
      <c r="H54" s="242"/>
      <c r="I54" s="242"/>
      <c r="J54" s="242"/>
      <c r="K54" s="242"/>
      <c r="L54" s="242"/>
      <c r="M54" s="242"/>
      <c r="N54" s="242"/>
      <c r="O54" s="242"/>
      <c r="P54" s="242"/>
      <c r="Q54" s="242"/>
      <c r="R54" s="242"/>
      <c r="S54" s="242"/>
      <c r="T54" s="242"/>
      <c r="U54" s="241"/>
      <c r="V54" s="241"/>
    </row>
    <row r="55" spans="5:22" x14ac:dyDescent="0.25">
      <c r="E55" s="242"/>
      <c r="F55" s="242"/>
      <c r="G55" s="242"/>
      <c r="H55" s="242"/>
      <c r="I55" s="242"/>
      <c r="J55" s="242"/>
      <c r="K55" s="242"/>
      <c r="L55" s="242"/>
      <c r="M55" s="242"/>
      <c r="N55" s="242"/>
      <c r="O55" s="242"/>
      <c r="P55" s="242"/>
      <c r="Q55" s="242"/>
      <c r="R55" s="242"/>
      <c r="S55" s="242"/>
      <c r="T55" s="242"/>
      <c r="U55" s="241"/>
      <c r="V55" s="241"/>
    </row>
    <row r="56" spans="5:22" x14ac:dyDescent="0.25">
      <c r="E56" s="242"/>
      <c r="F56" s="242"/>
      <c r="G56" s="242"/>
      <c r="H56" s="242"/>
      <c r="I56" s="242"/>
      <c r="J56" s="242"/>
      <c r="K56" s="242"/>
      <c r="L56" s="242"/>
      <c r="M56" s="242"/>
      <c r="N56" s="242"/>
      <c r="O56" s="242"/>
      <c r="P56" s="242"/>
      <c r="Q56" s="242"/>
      <c r="R56" s="242"/>
      <c r="S56" s="242"/>
      <c r="T56" s="242"/>
      <c r="U56" s="241"/>
      <c r="V56" s="241"/>
    </row>
    <row r="57" spans="5:22" x14ac:dyDescent="0.25">
      <c r="E57" s="242"/>
      <c r="F57" s="242"/>
      <c r="G57" s="242"/>
      <c r="H57" s="242"/>
      <c r="I57" s="242"/>
      <c r="J57" s="242"/>
      <c r="K57" s="242"/>
      <c r="L57" s="242"/>
      <c r="M57" s="242"/>
      <c r="N57" s="242"/>
      <c r="O57" s="242"/>
      <c r="P57" s="242"/>
      <c r="Q57" s="242"/>
      <c r="R57" s="242"/>
      <c r="S57" s="242"/>
      <c r="T57" s="242"/>
      <c r="U57" s="241"/>
      <c r="V57" s="241"/>
    </row>
    <row r="58" spans="5:22" x14ac:dyDescent="0.25">
      <c r="E58" s="242"/>
      <c r="F58" s="242"/>
      <c r="G58" s="242"/>
      <c r="H58" s="242"/>
      <c r="I58" s="242"/>
      <c r="J58" s="242"/>
      <c r="K58" s="242"/>
      <c r="L58" s="242"/>
      <c r="M58" s="242"/>
      <c r="N58" s="242"/>
      <c r="O58" s="242"/>
      <c r="P58" s="242"/>
      <c r="Q58" s="242"/>
      <c r="R58" s="242"/>
      <c r="S58" s="242"/>
      <c r="T58" s="242"/>
      <c r="U58" s="241"/>
      <c r="V58" s="241"/>
    </row>
    <row r="59" spans="5:22" x14ac:dyDescent="0.25">
      <c r="E59" s="242"/>
      <c r="F59" s="242"/>
      <c r="G59" s="242"/>
      <c r="H59" s="242"/>
      <c r="I59" s="242"/>
      <c r="J59" s="242"/>
      <c r="K59" s="242"/>
      <c r="L59" s="242"/>
      <c r="M59" s="242"/>
      <c r="N59" s="242"/>
      <c r="O59" s="242"/>
      <c r="P59" s="242"/>
      <c r="Q59" s="242"/>
      <c r="R59" s="242"/>
      <c r="S59" s="242"/>
      <c r="T59" s="242"/>
      <c r="U59" s="241"/>
      <c r="V59" s="241"/>
    </row>
    <row r="60" spans="5:22" x14ac:dyDescent="0.25">
      <c r="E60" s="242"/>
      <c r="F60" s="242"/>
      <c r="G60" s="242"/>
      <c r="H60" s="242"/>
      <c r="I60" s="242"/>
      <c r="J60" s="242"/>
      <c r="K60" s="242"/>
      <c r="L60" s="242"/>
      <c r="M60" s="242"/>
      <c r="N60" s="242"/>
      <c r="O60" s="242"/>
      <c r="P60" s="242"/>
      <c r="Q60" s="242"/>
      <c r="R60" s="242"/>
      <c r="S60" s="242"/>
      <c r="T60" s="242"/>
      <c r="U60" s="241"/>
      <c r="V60" s="241"/>
    </row>
    <row r="61" spans="5:22" x14ac:dyDescent="0.25">
      <c r="E61"/>
      <c r="F61" s="241"/>
      <c r="G61" s="241"/>
      <c r="H61" s="241"/>
      <c r="I61" s="241"/>
      <c r="J61" s="241"/>
      <c r="K61" s="241"/>
      <c r="L61" s="241"/>
      <c r="M61" s="241"/>
      <c r="N61" s="241"/>
      <c r="O61" s="241"/>
      <c r="P61" s="241"/>
      <c r="Q61" s="241"/>
      <c r="R61" s="241"/>
      <c r="S61" s="241"/>
      <c r="T61" s="241"/>
      <c r="U61" s="241"/>
      <c r="V61" s="241"/>
    </row>
    <row r="62" spans="5:22" x14ac:dyDescent="0.25">
      <c r="E62" s="241"/>
      <c r="F62" s="241"/>
      <c r="G62" s="241"/>
      <c r="H62" s="241"/>
      <c r="I62" s="241"/>
      <c r="J62" s="241"/>
      <c r="K62" s="241"/>
      <c r="L62" s="241"/>
      <c r="M62" s="241"/>
      <c r="N62" s="241"/>
      <c r="O62" s="241"/>
      <c r="P62" s="241"/>
      <c r="Q62" s="241"/>
      <c r="R62" s="241"/>
      <c r="S62" s="241"/>
      <c r="T62" s="241"/>
      <c r="U62" s="241"/>
      <c r="V62" s="241"/>
    </row>
    <row r="63" spans="5:22" x14ac:dyDescent="0.25">
      <c r="E63" s="241"/>
      <c r="F63" s="241"/>
      <c r="G63" s="241"/>
      <c r="H63" s="241"/>
      <c r="I63" s="241"/>
      <c r="J63" s="241"/>
      <c r="K63" s="241"/>
      <c r="L63" s="241"/>
      <c r="M63" s="241"/>
      <c r="N63" s="241"/>
      <c r="O63" s="241"/>
      <c r="P63" s="241"/>
      <c r="Q63" s="241"/>
      <c r="R63" s="241"/>
      <c r="S63" s="241"/>
      <c r="T63" s="241"/>
      <c r="U63" s="241"/>
      <c r="V63" s="241"/>
    </row>
    <row r="64" spans="5:22" x14ac:dyDescent="0.25">
      <c r="E64" s="241"/>
      <c r="F64" s="241"/>
      <c r="G64" s="241"/>
      <c r="H64" s="241"/>
      <c r="I64" s="241"/>
      <c r="J64" s="241"/>
      <c r="K64" s="241"/>
      <c r="L64" s="241"/>
      <c r="M64" s="241"/>
      <c r="N64" s="241"/>
      <c r="O64" s="241"/>
      <c r="P64" s="241"/>
      <c r="Q64" s="241"/>
      <c r="R64" s="241"/>
      <c r="S64" s="241"/>
      <c r="T64" s="241"/>
      <c r="U64" s="241"/>
      <c r="V64" s="241"/>
    </row>
    <row r="65" spans="5:22" x14ac:dyDescent="0.25">
      <c r="E65" s="241"/>
      <c r="F65" s="241"/>
      <c r="G65" s="241"/>
      <c r="H65" s="241"/>
      <c r="I65" s="241"/>
      <c r="J65" s="241"/>
      <c r="K65" s="241"/>
      <c r="L65" s="241"/>
      <c r="M65" s="241"/>
      <c r="N65" s="241"/>
      <c r="O65" s="241"/>
      <c r="P65" s="241"/>
      <c r="Q65" s="241"/>
      <c r="R65" s="241"/>
      <c r="S65" s="241"/>
      <c r="T65" s="241"/>
      <c r="U65" s="241"/>
      <c r="V65" s="241"/>
    </row>
    <row r="66" spans="5:22" x14ac:dyDescent="0.25">
      <c r="E66" s="241"/>
      <c r="F66" s="241"/>
      <c r="G66" s="241"/>
      <c r="H66" s="241"/>
      <c r="I66" s="241"/>
      <c r="J66" s="241"/>
      <c r="K66" s="241"/>
      <c r="L66" s="241"/>
      <c r="M66" s="241"/>
      <c r="N66" s="241"/>
      <c r="O66" s="241"/>
      <c r="P66" s="241"/>
      <c r="Q66" s="241"/>
      <c r="R66" s="241"/>
      <c r="S66" s="241"/>
      <c r="T66" s="241"/>
      <c r="U66" s="241"/>
      <c r="V66" s="241"/>
    </row>
    <row r="67" spans="5:22" x14ac:dyDescent="0.25">
      <c r="E67" s="241"/>
      <c r="F67" s="241"/>
      <c r="G67" s="241"/>
      <c r="H67" s="241"/>
      <c r="I67" s="241"/>
      <c r="J67" s="241"/>
      <c r="K67" s="241"/>
      <c r="L67" s="241"/>
      <c r="M67" s="241"/>
      <c r="N67" s="241"/>
      <c r="O67" s="241"/>
      <c r="P67" s="241"/>
      <c r="Q67" s="241"/>
      <c r="R67" s="241"/>
      <c r="S67" s="241"/>
      <c r="T67" s="241"/>
      <c r="U67" s="241"/>
      <c r="V67" s="241"/>
    </row>
    <row r="68" spans="5:22" x14ac:dyDescent="0.25">
      <c r="E68" s="241"/>
      <c r="F68" s="241"/>
      <c r="G68" s="241"/>
      <c r="H68" s="241"/>
      <c r="I68" s="241"/>
      <c r="J68" s="241"/>
      <c r="K68" s="241"/>
      <c r="L68" s="241"/>
      <c r="M68" s="241"/>
      <c r="N68" s="241"/>
      <c r="O68" s="241"/>
      <c r="P68" s="241"/>
      <c r="Q68" s="241"/>
      <c r="R68" s="241"/>
      <c r="S68" s="241"/>
      <c r="T68" s="241"/>
      <c r="U68" s="241"/>
      <c r="V68" s="241"/>
    </row>
    <row r="69" spans="5:22" x14ac:dyDescent="0.25">
      <c r="E69" s="241"/>
      <c r="F69" s="241"/>
      <c r="G69" s="241"/>
      <c r="H69" s="241"/>
      <c r="I69" s="241"/>
      <c r="J69" s="241"/>
      <c r="K69" s="241"/>
      <c r="L69" s="241"/>
      <c r="M69" s="241"/>
      <c r="N69" s="241"/>
      <c r="O69" s="241"/>
      <c r="P69" s="241"/>
      <c r="Q69" s="241"/>
      <c r="R69" s="241"/>
      <c r="S69" s="241"/>
      <c r="T69" s="241"/>
      <c r="U69" s="241"/>
      <c r="V69" s="241"/>
    </row>
    <row r="70" spans="5:22" x14ac:dyDescent="0.25">
      <c r="E70" s="241"/>
      <c r="F70" s="241"/>
      <c r="G70" s="241"/>
      <c r="H70" s="241"/>
      <c r="I70" s="241"/>
      <c r="J70" s="241"/>
      <c r="K70" s="241"/>
      <c r="L70" s="241"/>
      <c r="M70" s="241"/>
      <c r="N70" s="241"/>
      <c r="O70" s="241"/>
      <c r="P70" s="241"/>
      <c r="Q70" s="241"/>
      <c r="R70" s="241"/>
      <c r="S70" s="241"/>
      <c r="T70" s="241"/>
      <c r="U70" s="241"/>
      <c r="V70" s="241"/>
    </row>
    <row r="71" spans="5:22" x14ac:dyDescent="0.25">
      <c r="E71" s="241"/>
      <c r="F71" s="241"/>
      <c r="G71" s="241"/>
      <c r="H71" s="241"/>
      <c r="I71" s="241"/>
      <c r="J71" s="241"/>
      <c r="K71" s="241"/>
      <c r="L71" s="241"/>
      <c r="M71" s="241"/>
      <c r="N71" s="241"/>
      <c r="O71" s="241"/>
      <c r="P71" s="241"/>
      <c r="Q71" s="241"/>
      <c r="R71" s="241"/>
      <c r="S71" s="241"/>
      <c r="T71" s="241"/>
      <c r="U71" s="241"/>
      <c r="V71" s="241"/>
    </row>
    <row r="72" spans="5:22" x14ac:dyDescent="0.25">
      <c r="E72" s="241"/>
      <c r="F72" s="241"/>
      <c r="G72" s="241"/>
      <c r="H72" s="241"/>
      <c r="I72" s="241"/>
      <c r="J72" s="241"/>
      <c r="K72" s="241"/>
      <c r="L72" s="241"/>
      <c r="M72" s="241"/>
      <c r="N72" s="241"/>
      <c r="O72" s="241"/>
      <c r="P72" s="241"/>
      <c r="Q72" s="241"/>
      <c r="R72" s="241"/>
      <c r="S72" s="241"/>
      <c r="T72" s="241"/>
      <c r="U72" s="241"/>
      <c r="V72" s="241"/>
    </row>
    <row r="73" spans="5:22" x14ac:dyDescent="0.25">
      <c r="E73" s="241"/>
      <c r="F73" s="241"/>
      <c r="G73" s="241"/>
      <c r="H73" s="241"/>
      <c r="I73" s="241"/>
      <c r="J73" s="241"/>
      <c r="K73" s="241"/>
      <c r="L73" s="241"/>
      <c r="M73" s="241"/>
      <c r="N73" s="241"/>
      <c r="O73" s="241"/>
      <c r="P73" s="241"/>
      <c r="Q73" s="241"/>
      <c r="R73" s="241"/>
      <c r="S73" s="241"/>
      <c r="T73" s="241"/>
      <c r="U73" s="241"/>
      <c r="V73" s="241"/>
    </row>
    <row r="74" spans="5:22" x14ac:dyDescent="0.25">
      <c r="E74" s="241"/>
      <c r="F74" s="241"/>
      <c r="G74" s="241"/>
      <c r="H74" s="241"/>
      <c r="I74" s="241"/>
      <c r="J74" s="241"/>
      <c r="K74" s="241"/>
      <c r="L74" s="241"/>
      <c r="M74" s="241"/>
      <c r="N74" s="241"/>
      <c r="O74" s="241"/>
      <c r="P74" s="241"/>
      <c r="Q74" s="241"/>
      <c r="R74" s="241"/>
      <c r="S74" s="241"/>
      <c r="T74" s="241"/>
      <c r="U74" s="241"/>
      <c r="V74" s="241"/>
    </row>
    <row r="75" spans="5:22" x14ac:dyDescent="0.25">
      <c r="E75" s="241"/>
      <c r="F75" s="241"/>
      <c r="G75" s="241"/>
      <c r="H75" s="241"/>
      <c r="I75" s="241"/>
      <c r="J75" s="241"/>
      <c r="K75" s="241"/>
      <c r="L75" s="241"/>
      <c r="M75" s="241"/>
      <c r="N75" s="241"/>
      <c r="O75" s="241"/>
      <c r="P75" s="241"/>
      <c r="Q75" s="241"/>
      <c r="R75" s="241"/>
      <c r="S75" s="241"/>
      <c r="T75" s="241"/>
      <c r="U75" s="241"/>
      <c r="V75" s="241"/>
    </row>
    <row r="76" spans="5:22" x14ac:dyDescent="0.25">
      <c r="E76" s="241"/>
      <c r="F76" s="241"/>
      <c r="G76" s="241"/>
      <c r="H76" s="241"/>
      <c r="I76" s="241"/>
      <c r="J76" s="241"/>
      <c r="K76" s="241"/>
      <c r="L76" s="241"/>
      <c r="M76" s="241"/>
      <c r="N76" s="241"/>
      <c r="O76" s="241"/>
      <c r="P76" s="241"/>
      <c r="Q76" s="241"/>
      <c r="R76" s="241"/>
      <c r="S76" s="241"/>
      <c r="T76" s="241"/>
      <c r="U76" s="241"/>
      <c r="V76" s="241"/>
    </row>
    <row r="77" spans="5:22" x14ac:dyDescent="0.25">
      <c r="E77" s="241"/>
      <c r="F77" s="241"/>
      <c r="G77" s="241"/>
      <c r="H77" s="241"/>
      <c r="I77" s="241"/>
      <c r="J77" s="241"/>
      <c r="K77" s="241"/>
      <c r="L77" s="241"/>
      <c r="M77" s="241"/>
      <c r="N77" s="241"/>
      <c r="O77" s="241"/>
      <c r="P77" s="241"/>
      <c r="Q77" s="241"/>
      <c r="R77" s="241"/>
      <c r="S77" s="241"/>
      <c r="T77" s="241"/>
      <c r="U77" s="241"/>
      <c r="V77" s="241"/>
    </row>
    <row r="78" spans="5:22" x14ac:dyDescent="0.25">
      <c r="E78" s="241"/>
      <c r="F78" s="241"/>
      <c r="G78" s="241"/>
      <c r="H78" s="241"/>
      <c r="I78" s="241"/>
      <c r="J78" s="241"/>
      <c r="K78" s="241"/>
      <c r="L78" s="241"/>
      <c r="M78" s="241"/>
      <c r="N78" s="241"/>
      <c r="O78" s="241"/>
      <c r="P78" s="241"/>
      <c r="Q78" s="241"/>
      <c r="R78" s="241"/>
      <c r="S78" s="241"/>
      <c r="T78" s="241"/>
      <c r="U78" s="241"/>
      <c r="V78" s="241"/>
    </row>
    <row r="79" spans="5:22" x14ac:dyDescent="0.25">
      <c r="E79" s="241"/>
      <c r="F79" s="241"/>
      <c r="G79" s="241"/>
      <c r="H79" s="241"/>
      <c r="I79" s="241"/>
      <c r="J79" s="241"/>
      <c r="K79" s="241"/>
      <c r="L79" s="241"/>
      <c r="M79" s="241"/>
      <c r="N79" s="241"/>
      <c r="O79" s="241"/>
      <c r="P79" s="241"/>
      <c r="Q79" s="241"/>
      <c r="R79" s="241"/>
      <c r="S79" s="241"/>
      <c r="T79" s="241"/>
      <c r="U79" s="241"/>
      <c r="V79" s="241"/>
    </row>
    <row r="80" spans="5:22" x14ac:dyDescent="0.25">
      <c r="E80" s="241"/>
      <c r="F80" s="241"/>
      <c r="G80" s="241"/>
      <c r="H80" s="241"/>
      <c r="I80" s="241"/>
      <c r="J80" s="241"/>
      <c r="K80" s="241"/>
      <c r="L80" s="241"/>
      <c r="M80" s="241"/>
      <c r="N80" s="241"/>
      <c r="O80" s="241"/>
      <c r="P80" s="241"/>
      <c r="Q80" s="241"/>
      <c r="R80" s="241"/>
      <c r="S80" s="241"/>
      <c r="T80" s="241"/>
      <c r="U80" s="241"/>
      <c r="V80" s="241"/>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workbookViewId="0">
      <selection activeCell="M17" sqref="M17"/>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202</v>
      </c>
    </row>
    <row r="6" spans="5:16" x14ac:dyDescent="0.25">
      <c r="E6" s="257" t="s">
        <v>196</v>
      </c>
      <c r="F6" s="253"/>
      <c r="G6" s="253"/>
      <c r="H6" s="253"/>
      <c r="I6" s="248"/>
      <c r="J6" s="257" t="s">
        <v>195</v>
      </c>
      <c r="K6" s="253"/>
      <c r="L6" s="253"/>
      <c r="M6" s="253"/>
    </row>
    <row r="7" spans="5:16" x14ac:dyDescent="0.25">
      <c r="E7" s="253" t="s">
        <v>43</v>
      </c>
      <c r="F7" s="253">
        <v>2021</v>
      </c>
      <c r="G7" s="253">
        <v>2022</v>
      </c>
      <c r="H7" s="258" t="s">
        <v>178</v>
      </c>
      <c r="I7" s="248"/>
      <c r="J7" s="253" t="s">
        <v>43</v>
      </c>
      <c r="K7" s="253">
        <v>2021</v>
      </c>
      <c r="L7" s="253">
        <v>2022</v>
      </c>
      <c r="M7" s="258" t="s">
        <v>178</v>
      </c>
    </row>
    <row r="8" spans="5:16" x14ac:dyDescent="0.25">
      <c r="E8" s="253" t="s">
        <v>192</v>
      </c>
      <c r="F8" s="252">
        <v>129860.683231428</v>
      </c>
      <c r="G8" s="252">
        <v>133214.02581799179</v>
      </c>
      <c r="H8" s="251">
        <f>(G8-F8)/F8</f>
        <v>2.5822616230870333E-2</v>
      </c>
      <c r="I8" s="248"/>
      <c r="J8" s="253" t="s">
        <v>192</v>
      </c>
      <c r="K8" s="252">
        <v>115179.9474</v>
      </c>
      <c r="L8" s="252">
        <v>96573.673600000009</v>
      </c>
      <c r="M8" s="251">
        <f>(L8-K8)/K8</f>
        <v>-0.16154091245921159</v>
      </c>
    </row>
    <row r="9" spans="5:16" x14ac:dyDescent="0.25">
      <c r="E9" s="248" t="s">
        <v>191</v>
      </c>
      <c r="F9" s="250">
        <v>40022.203458693737</v>
      </c>
      <c r="G9" s="250">
        <v>50958.324576523177</v>
      </c>
      <c r="H9" s="249">
        <f>(G9-F9)/F9</f>
        <v>0.27325134981926802</v>
      </c>
      <c r="I9" s="248"/>
      <c r="J9" s="248" t="s">
        <v>191</v>
      </c>
      <c r="K9" s="250">
        <v>26127.6345</v>
      </c>
      <c r="L9" s="250">
        <v>36488.5694</v>
      </c>
      <c r="M9" s="249">
        <f>(L9-K9)/K9</f>
        <v>0.39655082054978991</v>
      </c>
    </row>
    <row r="10" spans="5:16" x14ac:dyDescent="0.25">
      <c r="E10" s="248" t="s">
        <v>190</v>
      </c>
      <c r="F10" s="250">
        <v>58934.223593730312</v>
      </c>
      <c r="G10" s="250">
        <v>63836.812669998762</v>
      </c>
      <c r="H10" s="249">
        <f>(G10-F10)/F10</f>
        <v>8.3187472020756534E-2</v>
      </c>
      <c r="I10" s="248"/>
      <c r="J10" s="248" t="s">
        <v>190</v>
      </c>
      <c r="K10" s="250">
        <v>61341.150900000001</v>
      </c>
      <c r="L10" s="250">
        <v>61225.114999999998</v>
      </c>
      <c r="M10" s="249">
        <f>(L10-K10)/K10</f>
        <v>-1.8916485637703055E-3</v>
      </c>
      <c r="P10" s="219"/>
    </row>
    <row r="11" spans="5:16" x14ac:dyDescent="0.25">
      <c r="E11" s="248" t="s">
        <v>189</v>
      </c>
      <c r="F11" s="250">
        <v>59366.201192289132</v>
      </c>
      <c r="G11" s="250">
        <v>54849.412792401286</v>
      </c>
      <c r="H11" s="249">
        <f>(G11-F11)/F11</f>
        <v>-7.6083500530172307E-2</v>
      </c>
      <c r="I11" s="248"/>
      <c r="J11" s="248" t="s">
        <v>189</v>
      </c>
      <c r="K11" s="250">
        <v>59488.775600000001</v>
      </c>
      <c r="L11" s="250">
        <v>32334.4702</v>
      </c>
      <c r="M11" s="249">
        <f>(L11-K11)/K11</f>
        <v>-0.45646098992832523</v>
      </c>
    </row>
    <row r="12" spans="5:16" x14ac:dyDescent="0.25">
      <c r="E12" s="248" t="s">
        <v>40</v>
      </c>
      <c r="F12" s="250">
        <v>42226.041132025952</v>
      </c>
      <c r="G12" s="250">
        <v>55976.144902342166</v>
      </c>
      <c r="H12" s="249">
        <f>(G12-F12)/F12</f>
        <v>0.32563089983558924</v>
      </c>
      <c r="I12" s="248"/>
      <c r="J12" s="248" t="s">
        <v>40</v>
      </c>
      <c r="K12" s="250">
        <v>19297.366900000001</v>
      </c>
      <c r="L12" s="250">
        <v>23673.9575</v>
      </c>
      <c r="M12" s="249">
        <f>(L12-K12)/K12</f>
        <v>0.22679729429821843</v>
      </c>
    </row>
    <row r="13" spans="5:16" x14ac:dyDescent="0.25">
      <c r="E13" s="248" t="s">
        <v>188</v>
      </c>
      <c r="F13" s="250">
        <v>55185.927440909007</v>
      </c>
      <c r="G13" s="250"/>
      <c r="H13" s="249"/>
      <c r="I13" s="248"/>
      <c r="J13" s="248" t="s">
        <v>188</v>
      </c>
      <c r="K13" s="250">
        <v>27707.6332</v>
      </c>
      <c r="L13" s="250"/>
      <c r="M13" s="249"/>
    </row>
    <row r="14" spans="5:16" x14ac:dyDescent="0.25">
      <c r="E14" s="248" t="s">
        <v>187</v>
      </c>
      <c r="F14" s="250">
        <v>67841.535170000003</v>
      </c>
      <c r="G14" s="250"/>
      <c r="H14" s="249"/>
      <c r="I14" s="248"/>
      <c r="J14" s="248" t="s">
        <v>187</v>
      </c>
      <c r="K14" s="250">
        <v>35050.610099999998</v>
      </c>
      <c r="L14" s="250"/>
      <c r="M14" s="249"/>
    </row>
    <row r="15" spans="5:16" x14ac:dyDescent="0.25">
      <c r="E15" s="248" t="s">
        <v>186</v>
      </c>
      <c r="F15" s="250">
        <v>86263.883608177115</v>
      </c>
      <c r="G15" s="250"/>
      <c r="H15" s="249"/>
      <c r="I15" s="248"/>
      <c r="J15" s="248" t="s">
        <v>186</v>
      </c>
      <c r="K15" s="250">
        <v>50446.3917</v>
      </c>
      <c r="L15" s="250"/>
      <c r="M15" s="249"/>
    </row>
    <row r="16" spans="5:16" x14ac:dyDescent="0.25">
      <c r="E16" s="248" t="s">
        <v>185</v>
      </c>
      <c r="F16" s="250">
        <v>84418.714344622058</v>
      </c>
      <c r="G16" s="250"/>
      <c r="H16" s="249"/>
      <c r="I16" s="248"/>
      <c r="J16" s="248" t="s">
        <v>185</v>
      </c>
      <c r="K16" s="250">
        <v>67256.066099999996</v>
      </c>
      <c r="L16" s="250"/>
      <c r="M16" s="249"/>
    </row>
    <row r="17" spans="5:13" x14ac:dyDescent="0.25">
      <c r="E17" s="248" t="s">
        <v>184</v>
      </c>
      <c r="F17" s="250">
        <v>126997.28710502791</v>
      </c>
      <c r="G17" s="250"/>
      <c r="H17" s="249"/>
      <c r="I17" s="248"/>
      <c r="J17" s="248" t="s">
        <v>184</v>
      </c>
      <c r="K17" s="250">
        <v>85052.917499999996</v>
      </c>
      <c r="L17" s="250"/>
      <c r="M17" s="249"/>
    </row>
    <row r="18" spans="5:13" x14ac:dyDescent="0.25">
      <c r="E18" s="248" t="s">
        <v>183</v>
      </c>
      <c r="F18" s="250">
        <v>104999.1830411532</v>
      </c>
      <c r="G18" s="250"/>
      <c r="H18" s="249"/>
      <c r="I18" s="248"/>
      <c r="J18" s="248" t="s">
        <v>183</v>
      </c>
      <c r="K18" s="250">
        <v>65863.526500000007</v>
      </c>
      <c r="L18" s="250"/>
      <c r="M18" s="249"/>
    </row>
    <row r="19" spans="5:13" x14ac:dyDescent="0.25">
      <c r="E19" s="248" t="s">
        <v>182</v>
      </c>
      <c r="F19" s="250">
        <v>52588.9959624603</v>
      </c>
      <c r="G19" s="250"/>
      <c r="H19" s="249"/>
      <c r="I19" s="248"/>
      <c r="J19" s="248" t="s">
        <v>182</v>
      </c>
      <c r="K19" s="250">
        <v>24791.7435</v>
      </c>
      <c r="L19" s="250"/>
      <c r="M19" s="249"/>
    </row>
    <row r="20" spans="5:13" x14ac:dyDescent="0.25">
      <c r="E20" s="248"/>
      <c r="F20" s="248"/>
      <c r="G20" s="248"/>
      <c r="H20" s="248"/>
      <c r="I20" s="248"/>
      <c r="J20" s="248"/>
      <c r="K20" s="248"/>
      <c r="L20" s="248"/>
      <c r="M20" s="248"/>
    </row>
    <row r="21" spans="5:13" x14ac:dyDescent="0.25">
      <c r="E21" s="248"/>
      <c r="F21" s="248"/>
      <c r="G21" s="248"/>
      <c r="H21" s="248"/>
      <c r="I21" s="248"/>
      <c r="J21" s="248"/>
      <c r="K21" s="248"/>
      <c r="L21" s="248"/>
      <c r="M21" s="248"/>
    </row>
    <row r="22" spans="5:13" x14ac:dyDescent="0.25">
      <c r="E22" s="248"/>
      <c r="F22" s="248"/>
      <c r="G22" s="248"/>
      <c r="H22" s="248"/>
      <c r="I22" s="248"/>
      <c r="J22" s="248"/>
      <c r="K22" s="248"/>
      <c r="L22" s="248"/>
      <c r="M22" s="248"/>
    </row>
    <row r="23" spans="5:13" x14ac:dyDescent="0.25">
      <c r="E23" s="248"/>
      <c r="F23" s="248"/>
      <c r="G23" s="248"/>
      <c r="H23" s="248"/>
      <c r="I23" s="248"/>
      <c r="J23" s="248"/>
      <c r="K23" s="248"/>
      <c r="L23" s="248"/>
      <c r="M23" s="248"/>
    </row>
    <row r="24" spans="5:13" x14ac:dyDescent="0.25">
      <c r="E24" s="248"/>
      <c r="F24" s="248"/>
      <c r="G24" s="248"/>
      <c r="H24" s="248"/>
      <c r="I24" s="248"/>
      <c r="J24" s="248"/>
      <c r="K24" s="248"/>
      <c r="L24" s="248"/>
      <c r="M24" s="248"/>
    </row>
    <row r="25" spans="5:13" x14ac:dyDescent="0.25">
      <c r="E25" s="257" t="s">
        <v>194</v>
      </c>
      <c r="F25" s="253"/>
      <c r="G25" s="253"/>
      <c r="H25" s="253"/>
      <c r="I25" s="248"/>
      <c r="J25" s="256" t="s">
        <v>193</v>
      </c>
      <c r="K25" s="255"/>
      <c r="L25" s="255"/>
      <c r="M25" s="255"/>
    </row>
    <row r="26" spans="5:13" x14ac:dyDescent="0.25">
      <c r="E26" s="253" t="s">
        <v>43</v>
      </c>
      <c r="F26" s="253">
        <v>2021</v>
      </c>
      <c r="G26" s="253">
        <v>2022</v>
      </c>
      <c r="H26" s="258" t="s">
        <v>178</v>
      </c>
      <c r="I26" s="248"/>
      <c r="J26" s="254" t="s">
        <v>43</v>
      </c>
      <c r="K26" s="254">
        <v>2021</v>
      </c>
      <c r="L26" s="254">
        <v>2022</v>
      </c>
      <c r="M26" s="259" t="s">
        <v>178</v>
      </c>
    </row>
    <row r="27" spans="5:13" x14ac:dyDescent="0.25">
      <c r="E27" s="253" t="s">
        <v>192</v>
      </c>
      <c r="F27" s="252">
        <f>F8</f>
        <v>129860.683231428</v>
      </c>
      <c r="G27" s="252">
        <f>G8</f>
        <v>133214.02581799179</v>
      </c>
      <c r="H27" s="251">
        <f>(G27-F27)/F27</f>
        <v>2.5822616230870333E-2</v>
      </c>
      <c r="I27" s="248"/>
      <c r="J27" s="248" t="s">
        <v>192</v>
      </c>
      <c r="K27" s="250">
        <f>K8</f>
        <v>115179.9474</v>
      </c>
      <c r="L27" s="250">
        <f>L8</f>
        <v>96573.673600000009</v>
      </c>
      <c r="M27" s="251">
        <f>(L27-K27)/K27</f>
        <v>-0.16154091245921159</v>
      </c>
    </row>
    <row r="28" spans="5:13" x14ac:dyDescent="0.25">
      <c r="E28" s="248" t="s">
        <v>191</v>
      </c>
      <c r="F28" s="250">
        <f>F27+F9</f>
        <v>169882.88669012173</v>
      </c>
      <c r="G28" s="250">
        <f>G27+G9</f>
        <v>184172.35039451497</v>
      </c>
      <c r="H28" s="249">
        <f>(G28-F28)/F28</f>
        <v>8.4113614871980755E-2</v>
      </c>
      <c r="I28" s="248"/>
      <c r="J28" s="248" t="s">
        <v>191</v>
      </c>
      <c r="K28" s="250">
        <f>K27+K9</f>
        <v>141307.58189999999</v>
      </c>
      <c r="L28" s="250">
        <f>L27+L9</f>
        <v>133062.24300000002</v>
      </c>
      <c r="M28" s="249">
        <f>(L28-K28)/K28</f>
        <v>-5.8350293658234159E-2</v>
      </c>
    </row>
    <row r="29" spans="5:13" x14ac:dyDescent="0.25">
      <c r="E29" s="248" t="s">
        <v>190</v>
      </c>
      <c r="F29" s="250">
        <f t="shared" ref="F29:F38" si="0">F28+F10</f>
        <v>228817.11028385203</v>
      </c>
      <c r="G29" s="250">
        <f>G28+G10</f>
        <v>248009.16306451373</v>
      </c>
      <c r="H29" s="249">
        <f>(G29-F29)/F29</f>
        <v>8.387507716032945E-2</v>
      </c>
      <c r="I29" s="248"/>
      <c r="J29" s="248" t="s">
        <v>190</v>
      </c>
      <c r="K29" s="250">
        <f t="shared" ref="K29:K38" si="1">K28+K10</f>
        <v>202648.7328</v>
      </c>
      <c r="L29" s="250">
        <f>L28+L10</f>
        <v>194287.35800000001</v>
      </c>
      <c r="M29" s="249">
        <f>(L29-K29)/K29</f>
        <v>-4.1260434666779179E-2</v>
      </c>
    </row>
    <row r="30" spans="5:13" x14ac:dyDescent="0.25">
      <c r="E30" s="248" t="s">
        <v>189</v>
      </c>
      <c r="F30" s="250">
        <f t="shared" si="0"/>
        <v>288183.31147614116</v>
      </c>
      <c r="G30" s="250">
        <f>G29+G11</f>
        <v>302858.57585691503</v>
      </c>
      <c r="H30" s="249">
        <f>(G30-F30)/F30</f>
        <v>5.0923366469778561E-2</v>
      </c>
      <c r="I30" s="248"/>
      <c r="J30" s="248" t="s">
        <v>189</v>
      </c>
      <c r="K30" s="250">
        <f t="shared" si="1"/>
        <v>262137.50839999999</v>
      </c>
      <c r="L30" s="250">
        <f>L29+L11</f>
        <v>226621.82820000002</v>
      </c>
      <c r="M30" s="249">
        <f>(L30-K30)/K30</f>
        <v>-0.13548492322512659</v>
      </c>
    </row>
    <row r="31" spans="5:13" x14ac:dyDescent="0.25">
      <c r="E31" s="248" t="s">
        <v>40</v>
      </c>
      <c r="F31" s="250">
        <f t="shared" si="0"/>
        <v>330409.3526081671</v>
      </c>
      <c r="G31" s="250">
        <f>G30+G12</f>
        <v>358834.72075925721</v>
      </c>
      <c r="H31" s="249">
        <f>(G31-F31)/F31</f>
        <v>8.6030761316855914E-2</v>
      </c>
      <c r="I31" s="248"/>
      <c r="J31" s="248" t="s">
        <v>40</v>
      </c>
      <c r="K31" s="250">
        <f t="shared" si="1"/>
        <v>281434.87530000001</v>
      </c>
      <c r="L31" s="250">
        <f>L30+L12</f>
        <v>250295.78570000001</v>
      </c>
      <c r="M31" s="249">
        <f t="shared" ref="M31" si="2">(L31-K31)/K31</f>
        <v>-0.11064403289324677</v>
      </c>
    </row>
    <row r="32" spans="5:13" x14ac:dyDescent="0.25">
      <c r="E32" s="248" t="s">
        <v>188</v>
      </c>
      <c r="F32" s="250">
        <f t="shared" si="0"/>
        <v>385595.28004907613</v>
      </c>
      <c r="G32" s="250"/>
      <c r="H32" s="249"/>
      <c r="I32" s="248"/>
      <c r="J32" s="248" t="s">
        <v>188</v>
      </c>
      <c r="K32" s="250">
        <f t="shared" si="1"/>
        <v>309142.5085</v>
      </c>
      <c r="L32" s="250"/>
      <c r="M32" s="249"/>
    </row>
    <row r="33" spans="5:13" x14ac:dyDescent="0.25">
      <c r="E33" s="248" t="s">
        <v>187</v>
      </c>
      <c r="F33" s="250">
        <f t="shared" si="0"/>
        <v>453436.81521907612</v>
      </c>
      <c r="G33" s="250"/>
      <c r="H33" s="249"/>
      <c r="I33" s="248"/>
      <c r="J33" s="248" t="s">
        <v>187</v>
      </c>
      <c r="K33" s="250">
        <f t="shared" si="1"/>
        <v>344193.11859999999</v>
      </c>
      <c r="L33" s="250"/>
      <c r="M33" s="249"/>
    </row>
    <row r="34" spans="5:13" x14ac:dyDescent="0.25">
      <c r="E34" s="248" t="s">
        <v>186</v>
      </c>
      <c r="F34" s="250">
        <f t="shared" si="0"/>
        <v>539700.69882725319</v>
      </c>
      <c r="G34" s="250"/>
      <c r="H34" s="249"/>
      <c r="I34" s="248"/>
      <c r="J34" s="248" t="s">
        <v>186</v>
      </c>
      <c r="K34" s="250">
        <f t="shared" si="1"/>
        <v>394639.51029999997</v>
      </c>
      <c r="L34" s="250"/>
      <c r="M34" s="249"/>
    </row>
    <row r="35" spans="5:13" x14ac:dyDescent="0.25">
      <c r="E35" s="248" t="s">
        <v>185</v>
      </c>
      <c r="F35" s="250">
        <f t="shared" si="0"/>
        <v>624119.41317187529</v>
      </c>
      <c r="G35" s="250"/>
      <c r="H35" s="249"/>
      <c r="I35" s="248"/>
      <c r="J35" s="248" t="s">
        <v>185</v>
      </c>
      <c r="K35" s="250">
        <f t="shared" si="1"/>
        <v>461895.57639999996</v>
      </c>
      <c r="L35" s="250"/>
      <c r="M35" s="249"/>
    </row>
    <row r="36" spans="5:13" x14ac:dyDescent="0.25">
      <c r="E36" s="248" t="s">
        <v>184</v>
      </c>
      <c r="F36" s="250">
        <f t="shared" si="0"/>
        <v>751116.70027690323</v>
      </c>
      <c r="G36" s="250"/>
      <c r="H36" s="249"/>
      <c r="I36" s="248"/>
      <c r="J36" s="248" t="s">
        <v>184</v>
      </c>
      <c r="K36" s="250">
        <f t="shared" si="1"/>
        <v>546948.4939</v>
      </c>
      <c r="L36" s="250"/>
      <c r="M36" s="249"/>
    </row>
    <row r="37" spans="5:13" x14ac:dyDescent="0.25">
      <c r="E37" s="248" t="s">
        <v>183</v>
      </c>
      <c r="F37" s="250">
        <f t="shared" si="0"/>
        <v>856115.88331805647</v>
      </c>
      <c r="G37" s="250"/>
      <c r="H37" s="249"/>
      <c r="I37" s="248"/>
      <c r="J37" s="248" t="s">
        <v>183</v>
      </c>
      <c r="K37" s="250">
        <f t="shared" si="1"/>
        <v>612812.02040000004</v>
      </c>
      <c r="L37" s="250"/>
      <c r="M37" s="249"/>
    </row>
    <row r="38" spans="5:13" x14ac:dyDescent="0.25">
      <c r="E38" s="248" t="s">
        <v>182</v>
      </c>
      <c r="F38" s="250">
        <f t="shared" si="0"/>
        <v>908704.87928051676</v>
      </c>
      <c r="G38" s="250"/>
      <c r="H38" s="249"/>
      <c r="I38" s="248"/>
      <c r="J38" s="248" t="s">
        <v>182</v>
      </c>
      <c r="K38" s="250">
        <f t="shared" si="1"/>
        <v>637603.76390000002</v>
      </c>
      <c r="L38" s="250"/>
      <c r="M38" s="249"/>
    </row>
    <row r="39" spans="5:13" x14ac:dyDescent="0.25">
      <c r="E39" s="248"/>
      <c r="F39" s="248"/>
      <c r="G39" s="248"/>
      <c r="H39" s="248"/>
      <c r="I39" s="248"/>
      <c r="J39" s="248"/>
      <c r="K39" s="248"/>
      <c r="L39" s="248"/>
      <c r="M39" s="248"/>
    </row>
    <row r="40" spans="5:13" x14ac:dyDescent="0.25">
      <c r="E40" s="248"/>
      <c r="F40" s="248"/>
      <c r="G40" s="248"/>
      <c r="H40" s="248"/>
      <c r="I40" s="248"/>
      <c r="J40" s="248"/>
      <c r="K40" s="248"/>
      <c r="L40" s="248"/>
      <c r="M40" s="248"/>
    </row>
    <row r="41" spans="5:13" x14ac:dyDescent="0.25">
      <c r="E41" s="248"/>
      <c r="F41" s="248"/>
      <c r="G41" s="248"/>
      <c r="H41" s="248"/>
      <c r="I41" s="248"/>
      <c r="J41" s="248"/>
      <c r="K41" s="248"/>
      <c r="L41" s="248"/>
      <c r="M41" s="248"/>
    </row>
    <row r="42" spans="5:13" x14ac:dyDescent="0.25">
      <c r="E42" s="248"/>
      <c r="F42" s="248"/>
      <c r="G42" s="248"/>
      <c r="H42" s="248"/>
      <c r="I42" s="248"/>
      <c r="J42" s="248"/>
      <c r="K42" s="248"/>
      <c r="L42" s="248"/>
      <c r="M42" s="248"/>
    </row>
    <row r="43" spans="5:13" x14ac:dyDescent="0.25">
      <c r="E43" t="s">
        <v>201</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Normal="100" workbookViewId="0">
      <selection activeCell="X54" sqref="X54"/>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210</v>
      </c>
    </row>
    <row r="4" spans="4:34" ht="15" customHeight="1" x14ac:dyDescent="0.25">
      <c r="F4" s="23"/>
      <c r="G4" s="23"/>
      <c r="H4" s="23"/>
      <c r="I4" s="23"/>
      <c r="J4" s="23"/>
      <c r="K4" s="23"/>
      <c r="L4" s="23"/>
      <c r="M4" s="23"/>
      <c r="N4" s="23"/>
      <c r="O4" s="23"/>
      <c r="P4" s="23"/>
      <c r="Q4" s="23"/>
      <c r="R4" s="23"/>
      <c r="Y4" s="147"/>
      <c r="Z4" s="147"/>
      <c r="AA4" s="147"/>
      <c r="AB4" s="147"/>
      <c r="AC4" s="147"/>
      <c r="AD4" s="147"/>
      <c r="AE4" s="147"/>
      <c r="AF4" s="147"/>
      <c r="AG4" s="147"/>
      <c r="AH4" s="147"/>
    </row>
    <row r="5" spans="4:34" x14ac:dyDescent="0.25">
      <c r="E5" s="23"/>
      <c r="F5" s="23"/>
      <c r="G5" s="23"/>
      <c r="H5" s="23"/>
      <c r="I5" s="23"/>
      <c r="J5" s="23"/>
      <c r="K5" s="23"/>
      <c r="L5" s="23"/>
      <c r="M5" s="23"/>
      <c r="N5" s="23"/>
      <c r="O5" s="23"/>
      <c r="P5" s="23"/>
      <c r="Q5" s="23"/>
      <c r="R5" s="23"/>
      <c r="Y5" s="147"/>
      <c r="Z5" s="147"/>
      <c r="AA5" s="147"/>
      <c r="AB5" s="147"/>
      <c r="AC5" s="147"/>
      <c r="AD5" s="147"/>
      <c r="AE5" s="147"/>
      <c r="AF5" s="147"/>
      <c r="AG5" s="147"/>
      <c r="AH5" s="147"/>
    </row>
    <row r="6" spans="4:34" x14ac:dyDescent="0.25">
      <c r="E6" s="23"/>
      <c r="F6" s="23"/>
      <c r="G6" s="23"/>
      <c r="H6" s="23"/>
      <c r="I6" s="23"/>
      <c r="J6" s="23"/>
      <c r="K6" s="23"/>
      <c r="L6" s="23"/>
      <c r="M6" s="23"/>
      <c r="N6" s="23"/>
      <c r="O6" s="23"/>
      <c r="P6" s="23"/>
      <c r="Q6" s="23"/>
      <c r="R6" s="23"/>
      <c r="Y6" s="147"/>
      <c r="Z6" s="147"/>
      <c r="AA6" s="147"/>
      <c r="AB6" s="147"/>
      <c r="AC6" s="147"/>
      <c r="AD6" s="147"/>
      <c r="AE6" s="147"/>
      <c r="AF6" s="147"/>
      <c r="AG6" s="147"/>
      <c r="AH6" s="147"/>
    </row>
    <row r="7" spans="4:34" x14ac:dyDescent="0.25">
      <c r="E7" s="23"/>
      <c r="F7" s="23"/>
      <c r="G7" s="23"/>
      <c r="H7" s="23"/>
      <c r="I7" s="23"/>
      <c r="J7" s="23"/>
      <c r="K7" s="23"/>
      <c r="L7" s="23"/>
      <c r="M7" s="23"/>
      <c r="N7" s="23"/>
      <c r="O7" s="23"/>
      <c r="P7" s="23"/>
      <c r="Q7" s="23"/>
      <c r="R7" s="23"/>
      <c r="Y7" s="147"/>
      <c r="Z7" s="147"/>
      <c r="AA7" s="147"/>
      <c r="AB7" s="147"/>
      <c r="AC7" s="147"/>
      <c r="AD7" s="147"/>
      <c r="AE7" s="147"/>
      <c r="AF7" s="147"/>
      <c r="AG7" s="147"/>
      <c r="AH7" s="147"/>
    </row>
    <row r="8" spans="4:34" x14ac:dyDescent="0.25">
      <c r="E8" s="23"/>
      <c r="F8" s="23"/>
      <c r="G8" s="23"/>
      <c r="H8" s="23"/>
      <c r="I8" s="23"/>
      <c r="J8" s="23"/>
      <c r="K8" s="23"/>
      <c r="L8" s="23"/>
      <c r="M8" s="23"/>
      <c r="N8" s="23"/>
      <c r="O8" s="23"/>
      <c r="P8" s="23"/>
      <c r="Q8" s="23"/>
      <c r="R8" s="23"/>
      <c r="Y8" s="147"/>
      <c r="Z8" s="147"/>
      <c r="AA8" s="147"/>
      <c r="AB8" s="147"/>
      <c r="AC8" s="147"/>
      <c r="AD8" s="147"/>
      <c r="AE8" s="147"/>
      <c r="AF8" s="147"/>
      <c r="AG8" s="147"/>
      <c r="AH8" s="147"/>
    </row>
    <row r="9" spans="4:34" x14ac:dyDescent="0.25">
      <c r="E9" s="23"/>
      <c r="F9" s="23"/>
      <c r="G9" s="23"/>
      <c r="H9" s="23"/>
      <c r="I9" s="23"/>
      <c r="J9" s="23"/>
      <c r="K9" s="23"/>
      <c r="L9" s="23"/>
      <c r="M9" s="23"/>
      <c r="N9" s="23"/>
      <c r="O9" s="23"/>
      <c r="P9" s="23"/>
      <c r="Q9" s="23"/>
      <c r="R9" s="23"/>
      <c r="Y9" s="147"/>
      <c r="Z9" s="147"/>
      <c r="AA9" s="147"/>
      <c r="AB9" s="147"/>
      <c r="AC9" s="147"/>
      <c r="AD9" s="147"/>
      <c r="AE9" s="147"/>
      <c r="AF9" s="147"/>
      <c r="AG9" s="147"/>
      <c r="AH9" s="147"/>
    </row>
    <row r="10" spans="4:34" x14ac:dyDescent="0.25">
      <c r="E10" s="23"/>
      <c r="F10" s="23"/>
      <c r="G10" s="23"/>
      <c r="H10" s="23"/>
      <c r="I10" s="23"/>
      <c r="J10" s="23"/>
      <c r="K10" s="23"/>
      <c r="L10" s="23"/>
      <c r="M10" s="23"/>
      <c r="N10" s="23"/>
      <c r="O10" s="23"/>
      <c r="P10" s="23"/>
      <c r="Q10" s="23"/>
      <c r="R10" s="23"/>
      <c r="Y10" s="147"/>
      <c r="Z10" s="147"/>
      <c r="AA10" s="147"/>
      <c r="AB10" s="147"/>
      <c r="AC10" s="147"/>
      <c r="AD10" s="147"/>
      <c r="AE10" s="147"/>
      <c r="AF10" s="147"/>
      <c r="AG10" s="147"/>
      <c r="AH10" s="147"/>
    </row>
    <row r="11" spans="4:34" x14ac:dyDescent="0.25">
      <c r="E11" s="23"/>
      <c r="F11" s="23"/>
      <c r="G11" s="23"/>
      <c r="H11" s="23"/>
      <c r="I11" s="23"/>
      <c r="J11" s="23"/>
      <c r="K11" s="23"/>
      <c r="L11" s="23"/>
      <c r="M11" s="23"/>
      <c r="N11" s="23"/>
      <c r="O11" s="23"/>
      <c r="P11" s="23"/>
      <c r="Q11" s="23"/>
      <c r="R11" s="23"/>
      <c r="Y11" s="147"/>
      <c r="Z11" s="147"/>
      <c r="AA11" s="147"/>
      <c r="AB11" s="147"/>
      <c r="AC11" s="147"/>
      <c r="AD11" s="147"/>
      <c r="AE11" s="147"/>
      <c r="AF11" s="147"/>
      <c r="AG11" s="147"/>
      <c r="AH11" s="147"/>
    </row>
    <row r="12" spans="4:34" x14ac:dyDescent="0.25">
      <c r="E12" s="23"/>
      <c r="F12" s="23"/>
      <c r="G12" s="23"/>
      <c r="H12" s="23"/>
      <c r="I12" s="23"/>
      <c r="J12" s="23"/>
      <c r="K12" s="23"/>
      <c r="L12" s="23"/>
      <c r="M12" s="23"/>
      <c r="N12" s="23"/>
      <c r="O12" s="23"/>
      <c r="P12" s="23"/>
      <c r="Q12" s="23"/>
      <c r="R12" s="23"/>
      <c r="Y12" s="147"/>
      <c r="Z12" s="147"/>
      <c r="AA12" s="147"/>
      <c r="AB12" s="147"/>
      <c r="AC12" s="147"/>
      <c r="AD12" s="147"/>
      <c r="AE12" s="147"/>
      <c r="AF12" s="147"/>
      <c r="AG12" s="147"/>
      <c r="AH12" s="147"/>
    </row>
    <row r="13" spans="4:34" x14ac:dyDescent="0.25">
      <c r="E13" s="23"/>
      <c r="F13" s="23"/>
      <c r="G13" s="23"/>
      <c r="H13" s="23"/>
      <c r="I13" s="23"/>
      <c r="J13" s="23"/>
      <c r="K13" s="23"/>
      <c r="L13" s="23"/>
      <c r="M13" s="23"/>
      <c r="N13" s="23"/>
      <c r="O13" s="23"/>
      <c r="P13" s="23"/>
      <c r="Q13" s="23"/>
      <c r="R13" s="23"/>
      <c r="Y13" s="147"/>
      <c r="Z13" s="147"/>
      <c r="AA13" s="147"/>
      <c r="AB13" s="147"/>
      <c r="AC13" s="267"/>
      <c r="AD13" s="147"/>
      <c r="AE13" s="147"/>
      <c r="AF13" s="147"/>
      <c r="AG13" s="147"/>
      <c r="AH13" s="147"/>
    </row>
    <row r="14" spans="4:34" x14ac:dyDescent="0.25">
      <c r="E14" s="23"/>
      <c r="F14" s="23"/>
      <c r="G14" s="23"/>
      <c r="H14" s="23"/>
      <c r="I14" s="23"/>
      <c r="J14" s="23"/>
      <c r="K14" s="23"/>
      <c r="L14" s="23"/>
      <c r="M14" s="23"/>
      <c r="N14" s="23"/>
      <c r="O14" s="23"/>
      <c r="P14" s="23"/>
      <c r="Q14" s="23"/>
      <c r="R14" s="23"/>
      <c r="Y14" s="147"/>
      <c r="Z14" s="147"/>
      <c r="AA14" s="147"/>
      <c r="AB14" s="145"/>
      <c r="AC14" s="139"/>
      <c r="AD14" s="145"/>
      <c r="AE14" s="147"/>
      <c r="AF14" s="147"/>
      <c r="AG14" s="147"/>
      <c r="AH14" s="147"/>
    </row>
    <row r="15" spans="4:34" x14ac:dyDescent="0.25">
      <c r="E15" s="23"/>
      <c r="F15" s="23"/>
      <c r="G15" s="23"/>
      <c r="H15"/>
      <c r="I15" s="23"/>
      <c r="J15" s="23"/>
      <c r="K15" s="23"/>
      <c r="L15" s="23"/>
      <c r="M15" s="23"/>
      <c r="N15" s="23"/>
      <c r="O15" s="23"/>
      <c r="P15" s="23"/>
      <c r="Q15" s="23"/>
      <c r="R15" s="23"/>
      <c r="Y15" s="147"/>
      <c r="Z15" s="147"/>
      <c r="AA15" s="147"/>
      <c r="AB15" s="145"/>
      <c r="AC15" s="139"/>
      <c r="AD15" s="145"/>
      <c r="AE15" s="147"/>
      <c r="AF15" s="147"/>
      <c r="AG15" s="147"/>
      <c r="AH15" s="147"/>
    </row>
    <row r="16" spans="4:34" x14ac:dyDescent="0.25">
      <c r="E16" s="23"/>
      <c r="F16" s="23"/>
      <c r="G16" s="23"/>
      <c r="H16" s="23"/>
      <c r="I16" s="23"/>
      <c r="J16" s="23"/>
      <c r="K16" s="23"/>
      <c r="L16" s="23"/>
      <c r="M16" s="23"/>
      <c r="N16" s="23"/>
      <c r="O16" s="23"/>
      <c r="P16" s="23"/>
      <c r="Q16" s="23"/>
      <c r="R16" s="23"/>
      <c r="Y16" s="147"/>
      <c r="Z16" s="147"/>
      <c r="AA16" s="147"/>
      <c r="AB16" s="145"/>
      <c r="AC16" s="139"/>
      <c r="AD16" s="145"/>
      <c r="AE16" s="147"/>
      <c r="AF16" s="147"/>
      <c r="AG16" s="147"/>
      <c r="AH16" s="147"/>
    </row>
    <row r="17" spans="5:35" x14ac:dyDescent="0.25">
      <c r="E17" s="23"/>
      <c r="F17" s="23"/>
      <c r="G17" s="23"/>
      <c r="H17" s="23"/>
      <c r="I17" s="23"/>
      <c r="J17" s="23"/>
      <c r="K17" s="23"/>
      <c r="L17" s="23"/>
      <c r="M17" s="23"/>
      <c r="N17" s="23"/>
      <c r="O17" s="23"/>
      <c r="P17" s="23"/>
      <c r="Q17" s="23"/>
      <c r="R17" s="23"/>
      <c r="Y17" s="147"/>
      <c r="Z17" s="147"/>
      <c r="AA17" s="147"/>
      <c r="AB17" s="147"/>
      <c r="AC17" s="267"/>
      <c r="AD17" s="147"/>
      <c r="AE17" s="147"/>
      <c r="AF17" s="147"/>
      <c r="AG17" s="147"/>
      <c r="AH17" s="147"/>
    </row>
    <row r="18" spans="5:35" x14ac:dyDescent="0.25">
      <c r="E18" s="23"/>
      <c r="F18" s="23"/>
      <c r="G18" s="23"/>
      <c r="H18" s="23"/>
      <c r="I18" s="23"/>
      <c r="J18" s="23"/>
      <c r="K18" s="23"/>
      <c r="L18" s="23"/>
      <c r="M18" s="23"/>
      <c r="N18" s="23"/>
      <c r="O18" s="23"/>
      <c r="P18" s="23"/>
      <c r="Q18" s="23"/>
      <c r="R18" s="23"/>
      <c r="Y18" s="147"/>
      <c r="Z18" s="147"/>
      <c r="AA18" s="147"/>
      <c r="AB18" s="147"/>
      <c r="AC18" s="147"/>
      <c r="AD18" s="147"/>
      <c r="AE18" s="147"/>
      <c r="AF18" s="147"/>
      <c r="AG18" s="147"/>
      <c r="AH18" s="147"/>
    </row>
    <row r="19" spans="5:35" x14ac:dyDescent="0.25">
      <c r="E19" s="23"/>
      <c r="F19" s="23"/>
      <c r="G19" s="23"/>
      <c r="H19" s="23"/>
      <c r="I19" s="23"/>
      <c r="J19" s="23"/>
      <c r="K19" s="23"/>
      <c r="L19" s="23"/>
      <c r="M19" s="23"/>
      <c r="N19" s="23"/>
      <c r="O19" s="23"/>
      <c r="P19" s="23"/>
      <c r="Q19" s="23"/>
      <c r="R19" s="23"/>
      <c r="Y19" s="147"/>
      <c r="Z19" s="147"/>
      <c r="AA19" s="147"/>
      <c r="AB19" s="147"/>
      <c r="AC19" s="147"/>
      <c r="AD19" s="147"/>
      <c r="AE19" s="147"/>
      <c r="AF19" s="147"/>
      <c r="AG19" s="147"/>
      <c r="AH19" s="147"/>
    </row>
    <row r="20" spans="5:35" x14ac:dyDescent="0.25">
      <c r="E20" s="23"/>
      <c r="F20" s="23"/>
      <c r="G20" s="23"/>
      <c r="H20" s="23"/>
      <c r="I20" s="23"/>
      <c r="J20" s="23"/>
      <c r="K20" s="23"/>
      <c r="L20" s="23"/>
      <c r="M20" s="23"/>
      <c r="N20" s="23"/>
      <c r="O20" s="23"/>
      <c r="P20" s="23"/>
      <c r="Q20" s="23"/>
      <c r="R20" s="23"/>
      <c r="Y20" s="147"/>
      <c r="Z20" s="147"/>
      <c r="AA20" s="147"/>
      <c r="AB20" s="147"/>
      <c r="AC20" s="147"/>
      <c r="AD20" s="147"/>
      <c r="AE20" s="147"/>
      <c r="AF20" s="147"/>
      <c r="AG20" s="147"/>
      <c r="AH20" s="147"/>
    </row>
    <row r="21" spans="5:35" x14ac:dyDescent="0.25">
      <c r="E21" s="23"/>
      <c r="F21" s="23"/>
      <c r="G21" s="23"/>
      <c r="H21" s="23"/>
      <c r="I21" s="23"/>
      <c r="J21" s="23"/>
      <c r="K21" s="23"/>
      <c r="L21" s="23"/>
      <c r="M21" s="23"/>
      <c r="N21" s="23"/>
      <c r="O21" s="23"/>
      <c r="P21" s="23"/>
      <c r="Q21" s="23"/>
      <c r="R21" s="23"/>
      <c r="Y21" s="147"/>
      <c r="Z21" s="147"/>
      <c r="AA21" s="147"/>
      <c r="AB21" s="147"/>
      <c r="AC21" s="147"/>
      <c r="AD21" s="147"/>
      <c r="AE21" s="147"/>
      <c r="AF21" s="147"/>
      <c r="AG21" s="147"/>
      <c r="AH21" s="147"/>
    </row>
    <row r="22" spans="5:35" ht="15" customHeight="1" x14ac:dyDescent="0.25">
      <c r="E22" s="23" t="s">
        <v>102</v>
      </c>
      <c r="F22" s="23"/>
      <c r="G22" s="23"/>
      <c r="H22" s="23"/>
      <c r="I22" s="23"/>
      <c r="J22" s="23"/>
      <c r="K22" s="23"/>
      <c r="L22" s="23"/>
      <c r="M22" s="23"/>
      <c r="N22" s="23"/>
      <c r="O22" s="23"/>
      <c r="P22" s="23"/>
      <c r="Q22" s="23"/>
      <c r="R22" s="23"/>
      <c r="Y22" s="147"/>
      <c r="Z22" s="147"/>
      <c r="AA22" s="147"/>
      <c r="AB22" s="147"/>
      <c r="AC22" s="147"/>
      <c r="AD22" s="147"/>
      <c r="AE22" s="147"/>
      <c r="AF22" s="147"/>
      <c r="AG22" s="147"/>
      <c r="AH22" s="147"/>
    </row>
    <row r="23" spans="5:35" x14ac:dyDescent="0.25">
      <c r="E23" s="23"/>
      <c r="F23" s="23"/>
      <c r="G23" s="23"/>
      <c r="H23" s="23"/>
      <c r="I23" s="23"/>
      <c r="J23" s="23"/>
      <c r="K23" s="23"/>
      <c r="L23" s="23"/>
      <c r="M23" s="23"/>
      <c r="N23" s="23"/>
      <c r="O23" s="23"/>
      <c r="P23" s="23"/>
      <c r="Q23" s="23"/>
      <c r="R23" s="23"/>
      <c r="Y23" s="147"/>
      <c r="Z23" s="147"/>
      <c r="AA23" s="147"/>
      <c r="AB23" s="147"/>
      <c r="AC23" s="147"/>
      <c r="AD23" s="147"/>
      <c r="AE23" s="147"/>
      <c r="AF23" s="147"/>
      <c r="AG23" s="147"/>
      <c r="AH23" s="147"/>
    </row>
    <row r="24" spans="5:35" x14ac:dyDescent="0.25">
      <c r="E24" s="23" t="s">
        <v>41</v>
      </c>
      <c r="F24" s="23"/>
      <c r="G24" s="23"/>
      <c r="H24" s="23"/>
      <c r="I24" s="23"/>
      <c r="J24" s="23"/>
      <c r="K24" s="23"/>
      <c r="L24" s="23"/>
      <c r="M24" s="23"/>
      <c r="N24" s="23"/>
      <c r="O24" s="23"/>
      <c r="P24" s="23"/>
      <c r="Q24" s="23"/>
      <c r="R24" s="23"/>
      <c r="Y24" s="147"/>
      <c r="Z24" s="147"/>
      <c r="AA24" s="147"/>
      <c r="AB24" s="147"/>
      <c r="AC24" s="147"/>
      <c r="AD24" s="147"/>
      <c r="AE24" s="147"/>
      <c r="AF24" s="147"/>
      <c r="AG24" s="145"/>
      <c r="AH24" s="139"/>
      <c r="AI24" s="145"/>
    </row>
    <row r="25" spans="5:35" x14ac:dyDescent="0.25">
      <c r="E25" s="23"/>
      <c r="F25" s="23"/>
      <c r="G25" s="23"/>
      <c r="H25" s="23"/>
      <c r="I25" s="23"/>
      <c r="J25" s="23"/>
      <c r="K25" s="23"/>
      <c r="L25" s="23"/>
      <c r="M25" s="23"/>
      <c r="N25" s="23"/>
      <c r="O25" s="23"/>
      <c r="P25" s="23"/>
      <c r="Q25" s="23"/>
      <c r="R25" s="23"/>
      <c r="Y25" s="147"/>
      <c r="Z25" s="147"/>
      <c r="AA25" s="147"/>
      <c r="AB25" s="147"/>
      <c r="AC25" s="147"/>
      <c r="AD25" s="147"/>
      <c r="AE25" s="147"/>
      <c r="AF25" s="147"/>
      <c r="AG25" s="145"/>
      <c r="AH25" s="147"/>
    </row>
    <row r="26" spans="5:35" x14ac:dyDescent="0.25">
      <c r="E26" s="23"/>
      <c r="F26" s="23"/>
      <c r="G26" s="23"/>
      <c r="H26" s="23"/>
      <c r="I26" s="23"/>
      <c r="J26" s="23"/>
      <c r="K26" s="23"/>
      <c r="L26" s="23"/>
      <c r="M26" s="23"/>
      <c r="N26" s="23"/>
      <c r="O26" s="23"/>
      <c r="P26" s="23"/>
      <c r="Q26" s="23"/>
      <c r="R26" s="23"/>
      <c r="Y26" s="147"/>
      <c r="Z26" s="147"/>
      <c r="AA26" s="147"/>
      <c r="AB26" s="147"/>
      <c r="AC26" s="147"/>
      <c r="AD26" s="147"/>
      <c r="AE26" s="147"/>
      <c r="AF26" s="147"/>
      <c r="AG26" s="145"/>
      <c r="AH26" s="147"/>
    </row>
    <row r="27" spans="5:35" x14ac:dyDescent="0.25">
      <c r="E27" s="23"/>
      <c r="F27" s="23"/>
      <c r="G27" s="23"/>
      <c r="H27" s="23"/>
      <c r="I27" s="23"/>
      <c r="J27" s="23"/>
      <c r="K27" s="23"/>
      <c r="L27" s="23"/>
      <c r="M27" s="23"/>
      <c r="N27" s="23"/>
      <c r="O27" s="23"/>
      <c r="P27" s="23"/>
      <c r="Q27" s="23"/>
      <c r="R27" s="23"/>
      <c r="Y27" s="147"/>
      <c r="Z27" s="147"/>
      <c r="AA27" s="147"/>
      <c r="AB27" s="147"/>
      <c r="AC27" s="147"/>
      <c r="AD27" s="147"/>
      <c r="AE27" s="147"/>
      <c r="AF27" s="147"/>
      <c r="AG27" s="139"/>
      <c r="AH27" s="147"/>
    </row>
    <row r="28" spans="5:35" x14ac:dyDescent="0.25">
      <c r="E28" s="23"/>
      <c r="F28" s="23"/>
      <c r="G28" s="23"/>
      <c r="H28" s="23"/>
      <c r="I28" s="23"/>
      <c r="J28" s="23"/>
      <c r="K28" s="23"/>
      <c r="L28" s="23"/>
      <c r="M28" s="23"/>
      <c r="N28" s="23"/>
      <c r="O28" s="23"/>
      <c r="P28" s="23"/>
      <c r="Q28" s="23"/>
      <c r="R28" s="23"/>
      <c r="Y28" s="147"/>
      <c r="Z28" s="147"/>
      <c r="AA28" s="147"/>
      <c r="AB28" s="147"/>
      <c r="AC28" s="147"/>
      <c r="AD28" s="147"/>
      <c r="AE28" s="147"/>
      <c r="AF28" s="147"/>
      <c r="AG28" s="139"/>
      <c r="AH28" s="147"/>
    </row>
    <row r="29" spans="5:35" x14ac:dyDescent="0.25">
      <c r="E29" s="23"/>
      <c r="F29" s="23"/>
      <c r="G29" s="23"/>
      <c r="H29" s="23"/>
      <c r="I29" s="23"/>
      <c r="J29" s="23"/>
      <c r="K29" s="23"/>
      <c r="L29" s="23"/>
      <c r="M29" s="23"/>
      <c r="N29" s="23"/>
      <c r="O29" s="23"/>
      <c r="P29" s="23"/>
      <c r="Q29" s="23"/>
      <c r="R29" s="23"/>
      <c r="Y29" s="147"/>
      <c r="Z29" s="147"/>
      <c r="AA29" s="147"/>
      <c r="AB29" s="147"/>
      <c r="AC29" s="147"/>
      <c r="AD29" s="147"/>
      <c r="AE29" s="147"/>
      <c r="AF29" s="147"/>
      <c r="AG29" s="139"/>
      <c r="AH29" s="147"/>
    </row>
    <row r="30" spans="5:35" x14ac:dyDescent="0.25">
      <c r="E30" s="23"/>
      <c r="F30" s="23"/>
      <c r="G30" s="23"/>
      <c r="H30" s="23"/>
      <c r="I30" s="23"/>
      <c r="J30" s="23"/>
      <c r="K30" s="23"/>
      <c r="L30" s="23"/>
      <c r="M30" s="23"/>
      <c r="N30" s="23"/>
      <c r="O30" s="23"/>
      <c r="P30" s="23"/>
      <c r="Q30" s="23"/>
      <c r="R30" s="23"/>
      <c r="Y30" s="147"/>
      <c r="Z30" s="147"/>
      <c r="AA30" s="147"/>
      <c r="AB30" s="147"/>
      <c r="AC30" s="147"/>
      <c r="AD30" s="147"/>
      <c r="AE30" s="147"/>
      <c r="AF30" s="147"/>
      <c r="AG30" s="147"/>
      <c r="AH30" s="147"/>
    </row>
    <row r="31" spans="5:35" x14ac:dyDescent="0.25">
      <c r="E31" s="23"/>
      <c r="F31" s="23"/>
      <c r="G31" s="23"/>
      <c r="H31" s="23"/>
      <c r="I31" s="23"/>
      <c r="J31" s="23"/>
      <c r="K31" s="23"/>
      <c r="L31" s="23"/>
      <c r="M31" s="23"/>
      <c r="N31" s="23"/>
      <c r="O31" s="23"/>
      <c r="P31" s="23"/>
      <c r="Q31" s="23"/>
      <c r="R31" s="23"/>
      <c r="Y31" s="147"/>
      <c r="Z31" s="147"/>
      <c r="AA31" s="147"/>
      <c r="AB31" s="147"/>
      <c r="AC31" s="147"/>
      <c r="AD31" s="147"/>
      <c r="AE31" s="147"/>
      <c r="AF31" s="147"/>
      <c r="AG31" s="145"/>
      <c r="AH31" s="147"/>
    </row>
    <row r="32" spans="5:35" x14ac:dyDescent="0.25">
      <c r="E32" s="23"/>
      <c r="F32" s="23"/>
      <c r="G32" s="23"/>
      <c r="H32" s="23"/>
      <c r="I32" s="23"/>
      <c r="J32" s="23"/>
      <c r="K32" s="23"/>
      <c r="L32" s="23"/>
      <c r="M32" s="23"/>
      <c r="N32" s="23"/>
      <c r="O32" s="23"/>
      <c r="P32" s="23"/>
      <c r="Q32" s="23"/>
      <c r="R32" s="23"/>
      <c r="Y32" s="147"/>
      <c r="Z32" s="147"/>
      <c r="AA32" s="147"/>
      <c r="AB32" s="147"/>
      <c r="AC32" s="147"/>
      <c r="AD32" s="147"/>
      <c r="AE32" s="147"/>
      <c r="AF32" s="147"/>
      <c r="AG32" s="145"/>
      <c r="AH32" s="147"/>
    </row>
    <row r="33" spans="5:34" x14ac:dyDescent="0.25">
      <c r="E33" s="23"/>
      <c r="F33" s="23"/>
      <c r="G33" s="23"/>
      <c r="H33" s="23"/>
      <c r="I33" s="23"/>
      <c r="J33" s="23"/>
      <c r="K33" s="23"/>
      <c r="L33" s="23"/>
      <c r="M33" s="23"/>
      <c r="N33" s="23"/>
      <c r="O33" s="23"/>
      <c r="P33" s="23"/>
      <c r="Q33" s="23"/>
      <c r="R33" s="23"/>
      <c r="Y33" s="147"/>
      <c r="Z33" s="147"/>
      <c r="AA33" s="147"/>
      <c r="AB33" s="147"/>
      <c r="AC33" s="147"/>
      <c r="AD33" s="147"/>
      <c r="AE33" s="147"/>
      <c r="AF33" s="147"/>
      <c r="AG33" s="147"/>
      <c r="AH33" s="147"/>
    </row>
    <row r="34" spans="5:34" x14ac:dyDescent="0.25">
      <c r="E34" s="23"/>
      <c r="F34" s="23"/>
      <c r="G34" s="23"/>
      <c r="H34" s="23"/>
      <c r="I34" s="23"/>
      <c r="J34" s="23"/>
      <c r="K34" s="23"/>
      <c r="L34" s="23"/>
      <c r="M34" s="23"/>
      <c r="N34" s="23"/>
      <c r="O34" s="23"/>
      <c r="P34" s="23"/>
      <c r="Q34" s="23"/>
      <c r="R34" s="23"/>
      <c r="Y34" s="147"/>
      <c r="Z34" s="147"/>
      <c r="AA34" s="147"/>
      <c r="AB34" s="147"/>
      <c r="AC34" s="147"/>
      <c r="AD34" s="147"/>
      <c r="AE34" s="147"/>
      <c r="AF34" s="147"/>
      <c r="AG34" s="147"/>
      <c r="AH34" s="147"/>
    </row>
    <row r="35" spans="5:34" x14ac:dyDescent="0.25">
      <c r="E35" s="23"/>
      <c r="F35" s="23"/>
      <c r="G35" s="23"/>
      <c r="H35" s="23"/>
      <c r="I35" s="23"/>
      <c r="J35" s="23"/>
      <c r="K35" s="23"/>
      <c r="L35" s="23"/>
      <c r="M35" s="23"/>
      <c r="N35" s="23"/>
      <c r="O35" s="23"/>
      <c r="P35" s="23"/>
      <c r="Q35" s="23"/>
      <c r="R35" s="23"/>
      <c r="Y35" s="147"/>
      <c r="Z35" s="147"/>
      <c r="AA35" s="147"/>
      <c r="AB35" s="147"/>
      <c r="AC35" s="147"/>
      <c r="AD35" s="147"/>
      <c r="AE35" s="147"/>
      <c r="AF35" s="147"/>
      <c r="AG35" s="147"/>
      <c r="AH35" s="147"/>
    </row>
    <row r="36" spans="5:34" x14ac:dyDescent="0.25">
      <c r="E36" s="23"/>
      <c r="F36" s="23"/>
      <c r="G36" s="23"/>
      <c r="H36" s="23"/>
      <c r="I36" s="23"/>
      <c r="J36" s="23"/>
      <c r="K36" s="23"/>
      <c r="L36" s="23"/>
      <c r="M36" s="23"/>
      <c r="N36" s="23"/>
      <c r="O36" s="23"/>
      <c r="P36" s="23"/>
      <c r="Q36" s="23"/>
      <c r="R36" s="23"/>
      <c r="Y36" s="147"/>
      <c r="Z36" s="147"/>
      <c r="AA36" s="147"/>
      <c r="AB36" s="147"/>
      <c r="AC36" s="147"/>
      <c r="AD36" s="147"/>
      <c r="AE36" s="147"/>
      <c r="AF36" s="147"/>
      <c r="AG36" s="147"/>
      <c r="AH36" s="147"/>
    </row>
    <row r="37" spans="5:34" x14ac:dyDescent="0.25">
      <c r="E37" s="23"/>
      <c r="F37" s="23"/>
      <c r="G37" s="23"/>
      <c r="H37" s="23"/>
      <c r="I37" s="23"/>
      <c r="J37" s="23"/>
      <c r="K37" s="23"/>
      <c r="L37" s="23"/>
      <c r="M37" s="23"/>
      <c r="N37" s="23"/>
      <c r="O37" s="23"/>
      <c r="P37" s="23"/>
      <c r="Q37" s="23"/>
      <c r="Y37" s="147"/>
      <c r="Z37" s="147"/>
      <c r="AA37" s="147"/>
      <c r="AB37" s="147"/>
      <c r="AC37" s="147"/>
      <c r="AD37" s="147"/>
      <c r="AE37" s="147"/>
      <c r="AF37" s="147"/>
      <c r="AG37" s="147"/>
      <c r="AH37" s="147"/>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L12" sqref="L12"/>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71">
        <v>44682</v>
      </c>
      <c r="D4" s="271"/>
      <c r="E4" s="271"/>
      <c r="F4" s="271"/>
      <c r="G4" s="272"/>
      <c r="H4" s="271"/>
      <c r="I4" s="271"/>
      <c r="J4" s="271"/>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3" t="s">
        <v>178</v>
      </c>
      <c r="G6" s="61"/>
      <c r="H6" s="63">
        <v>2021</v>
      </c>
      <c r="I6" s="61">
        <v>2022</v>
      </c>
      <c r="J6" s="62" t="s">
        <v>178</v>
      </c>
    </row>
    <row r="7" spans="1:19" s="5" customFormat="1" x14ac:dyDescent="0.2">
      <c r="A7" s="1"/>
      <c r="B7" s="50"/>
      <c r="C7" s="50"/>
      <c r="D7" s="51"/>
      <c r="E7" s="168"/>
      <c r="F7" s="51"/>
      <c r="G7" s="51"/>
      <c r="H7" s="64"/>
      <c r="I7" s="51"/>
      <c r="J7" s="51"/>
    </row>
    <row r="8" spans="1:19" s="5" customFormat="1" ht="16.5" customHeight="1" x14ac:dyDescent="0.25">
      <c r="A8" s="1"/>
      <c r="B8" s="57" t="s">
        <v>11</v>
      </c>
      <c r="C8" s="50"/>
      <c r="D8" s="212">
        <v>42226.041132025952</v>
      </c>
      <c r="E8" s="212">
        <v>55976.144902342159</v>
      </c>
      <c r="F8" s="149">
        <f t="shared" ref="F8:F39" si="0">IF(D8&lt;1,"",IFERROR((E8-D8)/D8,""))</f>
        <v>0.32563089983558907</v>
      </c>
      <c r="G8" s="116"/>
      <c r="H8" s="212">
        <v>19297.366900000001</v>
      </c>
      <c r="I8" s="212">
        <v>23673.9575</v>
      </c>
      <c r="J8" s="149">
        <f t="shared" ref="J8:J39" si="1">IF(H8&lt;1,"",IFERROR(($I8-$H8)/$H8,""))</f>
        <v>0.22679729429821843</v>
      </c>
      <c r="L8" s="202"/>
      <c r="M8" s="138"/>
    </row>
    <row r="9" spans="1:19" s="6" customFormat="1" ht="22.5" customHeight="1" x14ac:dyDescent="0.25">
      <c r="A9" s="3"/>
      <c r="B9" s="57"/>
      <c r="C9" s="55" t="s">
        <v>12</v>
      </c>
      <c r="D9" s="150">
        <v>7931.1388299999999</v>
      </c>
      <c r="E9" s="151">
        <v>8033.6247900000008</v>
      </c>
      <c r="F9" s="148">
        <f t="shared" si="0"/>
        <v>1.2921972770460366E-2</v>
      </c>
      <c r="G9" s="115"/>
      <c r="H9" s="150">
        <v>2849.7898999999998</v>
      </c>
      <c r="I9" s="151">
        <v>2639.1783</v>
      </c>
      <c r="J9" s="148">
        <f t="shared" si="1"/>
        <v>-7.3904255187373549E-2</v>
      </c>
      <c r="L9" s="202"/>
      <c r="M9" s="203"/>
    </row>
    <row r="10" spans="1:19" s="5" customFormat="1" ht="15" x14ac:dyDescent="0.25">
      <c r="A10" s="1"/>
      <c r="B10" s="50"/>
      <c r="C10" s="53" t="s">
        <v>31</v>
      </c>
      <c r="D10" s="150">
        <v>1343.64347</v>
      </c>
      <c r="E10" s="151">
        <v>2110.0601699999997</v>
      </c>
      <c r="F10" s="148">
        <f t="shared" si="0"/>
        <v>0.57040183434970271</v>
      </c>
      <c r="G10" s="115"/>
      <c r="H10" s="150">
        <v>332.65159999999997</v>
      </c>
      <c r="I10" s="151">
        <v>419.52090000000004</v>
      </c>
      <c r="J10" s="148">
        <f t="shared" si="1"/>
        <v>0.26114198759302548</v>
      </c>
      <c r="L10" s="202"/>
      <c r="M10" s="203"/>
    </row>
    <row r="11" spans="1:19" s="5" customFormat="1" ht="15" x14ac:dyDescent="0.25">
      <c r="A11" s="1"/>
      <c r="B11" s="50"/>
      <c r="C11" s="54" t="s">
        <v>6</v>
      </c>
      <c r="D11" s="150">
        <v>53.078600000000002</v>
      </c>
      <c r="E11" s="151">
        <v>74.002560000000003</v>
      </c>
      <c r="F11" s="148">
        <f t="shared" si="0"/>
        <v>0.39420708157336481</v>
      </c>
      <c r="G11" s="115"/>
      <c r="H11" s="150">
        <v>11.315600000000002</v>
      </c>
      <c r="I11" s="151">
        <v>24.511399999999998</v>
      </c>
      <c r="J11" s="148">
        <f t="shared" si="1"/>
        <v>1.1661599915161365</v>
      </c>
      <c r="L11" s="202"/>
      <c r="M11" s="203"/>
    </row>
    <row r="12" spans="1:19" s="5" customFormat="1" ht="15" x14ac:dyDescent="0.25">
      <c r="A12" s="1"/>
      <c r="B12" s="50"/>
      <c r="C12" s="54" t="s">
        <v>7</v>
      </c>
      <c r="D12" s="150">
        <v>6534.4167600000001</v>
      </c>
      <c r="E12" s="151">
        <v>5849.5620600000002</v>
      </c>
      <c r="F12" s="148">
        <f t="shared" si="0"/>
        <v>-0.1048073187177611</v>
      </c>
      <c r="G12" s="115"/>
      <c r="H12" s="150">
        <v>2505.8227000000002</v>
      </c>
      <c r="I12" s="151">
        <v>2195.1460000000002</v>
      </c>
      <c r="J12" s="148">
        <f t="shared" si="1"/>
        <v>-0.1239819161986201</v>
      </c>
      <c r="L12" s="202"/>
      <c r="M12" s="203"/>
    </row>
    <row r="13" spans="1:19" s="6" customFormat="1" ht="21" customHeight="1" x14ac:dyDescent="0.25">
      <c r="A13" s="3"/>
      <c r="B13" s="57"/>
      <c r="C13" s="71" t="s">
        <v>9</v>
      </c>
      <c r="D13" s="150">
        <v>3162.14795</v>
      </c>
      <c r="E13" s="151">
        <v>2879.4599333831275</v>
      </c>
      <c r="F13" s="148">
        <f t="shared" si="0"/>
        <v>-8.9397466875916598E-2</v>
      </c>
      <c r="G13" s="115"/>
      <c r="H13" s="150">
        <v>1187.4102</v>
      </c>
      <c r="I13" s="151">
        <v>1165.4560999999999</v>
      </c>
      <c r="J13" s="148">
        <f t="shared" si="1"/>
        <v>-1.8489061320174065E-2</v>
      </c>
      <c r="L13" s="202"/>
      <c r="M13" s="203"/>
    </row>
    <row r="14" spans="1:19" s="5" customFormat="1" ht="15" x14ac:dyDescent="0.25">
      <c r="A14" s="1"/>
      <c r="B14" s="50"/>
      <c r="C14" s="54" t="s">
        <v>32</v>
      </c>
      <c r="D14" s="150">
        <v>389.63266999999996</v>
      </c>
      <c r="E14" s="151">
        <v>415.43400000000003</v>
      </c>
      <c r="F14" s="148">
        <f t="shared" si="0"/>
        <v>6.6219626809014928E-2</v>
      </c>
      <c r="G14" s="115"/>
      <c r="H14" s="150">
        <v>162.47120000000001</v>
      </c>
      <c r="I14" s="151">
        <v>141.62619999999998</v>
      </c>
      <c r="J14" s="148">
        <f t="shared" si="1"/>
        <v>-0.12829966172466276</v>
      </c>
      <c r="L14" s="202"/>
      <c r="M14" s="203"/>
    </row>
    <row r="15" spans="1:19" s="5" customFormat="1" ht="15" x14ac:dyDescent="0.25">
      <c r="A15" s="1"/>
      <c r="B15" s="50"/>
      <c r="C15" s="54" t="s">
        <v>6</v>
      </c>
      <c r="D15" s="150">
        <v>1.5252399999999999</v>
      </c>
      <c r="E15" s="151">
        <v>1.1049</v>
      </c>
      <c r="F15" s="148">
        <f>IF(D15&lt;1,"",IFERROR((E15-D15)/D15,""))</f>
        <v>-0.2755894154362592</v>
      </c>
      <c r="G15" s="116"/>
      <c r="H15" s="150">
        <v>0.3735</v>
      </c>
      <c r="I15" s="151">
        <v>0.38479999999999998</v>
      </c>
      <c r="J15" s="148" t="str">
        <f t="shared" si="1"/>
        <v/>
      </c>
      <c r="L15" s="202"/>
      <c r="M15" s="203"/>
      <c r="N15"/>
      <c r="O15"/>
      <c r="P15"/>
      <c r="Q15"/>
      <c r="R15"/>
      <c r="S15"/>
    </row>
    <row r="16" spans="1:19" s="5" customFormat="1" ht="15" x14ac:dyDescent="0.25">
      <c r="A16" s="1"/>
      <c r="B16" s="50"/>
      <c r="C16" s="54" t="s">
        <v>7</v>
      </c>
      <c r="D16" s="150">
        <v>2770.9900400000001</v>
      </c>
      <c r="E16" s="151">
        <v>2462.9210333831275</v>
      </c>
      <c r="F16" s="148">
        <f t="shared" si="0"/>
        <v>-0.11117651170513507</v>
      </c>
      <c r="G16" s="115"/>
      <c r="H16" s="150">
        <v>1024.5655000000002</v>
      </c>
      <c r="I16" s="151">
        <v>1023.4450999999999</v>
      </c>
      <c r="J16" s="148">
        <f t="shared" si="1"/>
        <v>-1.09353672361625E-3</v>
      </c>
      <c r="L16" s="202"/>
      <c r="M16" s="203"/>
      <c r="N16"/>
      <c r="O16"/>
      <c r="P16"/>
      <c r="Q16"/>
      <c r="R16"/>
      <c r="S16"/>
    </row>
    <row r="17" spans="1:20" s="6" customFormat="1" ht="24.75" customHeight="1" x14ac:dyDescent="0.25">
      <c r="A17" s="3"/>
      <c r="B17" s="57"/>
      <c r="C17" s="1" t="s">
        <v>10</v>
      </c>
      <c r="D17" s="150">
        <v>31132.754352025953</v>
      </c>
      <c r="E17" s="151">
        <v>45063.060178959036</v>
      </c>
      <c r="F17" s="148">
        <f t="shared" si="0"/>
        <v>0.44744855111178344</v>
      </c>
      <c r="G17" s="115"/>
      <c r="H17" s="150">
        <v>15260.166800000001</v>
      </c>
      <c r="I17" s="151">
        <v>19869.323100000001</v>
      </c>
      <c r="J17" s="148">
        <f t="shared" si="1"/>
        <v>0.30203839580573916</v>
      </c>
      <c r="L17" s="202"/>
      <c r="M17" s="203"/>
      <c r="N17" s="155"/>
      <c r="O17" s="155"/>
      <c r="P17" s="155"/>
      <c r="Q17" s="155"/>
      <c r="R17" s="155"/>
      <c r="S17" s="155"/>
      <c r="T17" s="155"/>
    </row>
    <row r="18" spans="1:20" s="5" customFormat="1" ht="15" x14ac:dyDescent="0.25">
      <c r="A18" s="1"/>
      <c r="B18" s="50"/>
      <c r="C18" s="54" t="s">
        <v>31</v>
      </c>
      <c r="D18" s="150">
        <v>19938.442062025955</v>
      </c>
      <c r="E18" s="151">
        <v>29754.38639876149</v>
      </c>
      <c r="F18" s="148">
        <f t="shared" si="0"/>
        <v>0.4923125039659258</v>
      </c>
      <c r="G18" s="115"/>
      <c r="H18" s="150">
        <v>9895.7537999999986</v>
      </c>
      <c r="I18" s="151">
        <v>10137.7377</v>
      </c>
      <c r="J18" s="148">
        <f t="shared" si="1"/>
        <v>2.4453306427247728E-2</v>
      </c>
      <c r="L18" s="202"/>
      <c r="M18" s="203"/>
      <c r="N18"/>
      <c r="O18"/>
      <c r="P18"/>
      <c r="Q18"/>
      <c r="R18"/>
      <c r="S18"/>
      <c r="T18"/>
    </row>
    <row r="19" spans="1:20" s="5" customFormat="1" ht="15" x14ac:dyDescent="0.25">
      <c r="A19" s="1"/>
      <c r="B19" s="50"/>
      <c r="C19" s="54" t="s">
        <v>6</v>
      </c>
      <c r="D19" s="150">
        <v>86.560429999999997</v>
      </c>
      <c r="E19" s="151">
        <v>1543.1775499004038</v>
      </c>
      <c r="F19" s="148">
        <f t="shared" si="0"/>
        <v>16.827748197420043</v>
      </c>
      <c r="G19" s="115"/>
      <c r="H19" s="150">
        <v>85.754599999999996</v>
      </c>
      <c r="I19" s="151">
        <v>4050.7166999999999</v>
      </c>
      <c r="J19" s="148">
        <f t="shared" si="1"/>
        <v>46.236144766578121</v>
      </c>
      <c r="L19" s="202"/>
      <c r="M19" s="203"/>
      <c r="N19"/>
      <c r="O19"/>
      <c r="P19"/>
      <c r="Q19"/>
      <c r="R19"/>
      <c r="S19"/>
      <c r="T19"/>
    </row>
    <row r="20" spans="1:20" s="5" customFormat="1" ht="15" x14ac:dyDescent="0.25">
      <c r="A20" s="1"/>
      <c r="B20" s="50"/>
      <c r="C20" s="54" t="s">
        <v>7</v>
      </c>
      <c r="D20" s="150">
        <v>11107.75186</v>
      </c>
      <c r="E20" s="151">
        <v>13765.49623029714</v>
      </c>
      <c r="F20" s="148">
        <f t="shared" si="0"/>
        <v>0.23926933224606076</v>
      </c>
      <c r="G20" s="115"/>
      <c r="H20" s="150">
        <v>5278.6584000000003</v>
      </c>
      <c r="I20" s="151">
        <v>5680.8686999999991</v>
      </c>
      <c r="J20" s="148">
        <f t="shared" si="1"/>
        <v>7.6195553779346434E-2</v>
      </c>
      <c r="L20" s="202"/>
      <c r="M20" s="203"/>
      <c r="N20"/>
      <c r="O20"/>
      <c r="P20"/>
      <c r="Q20"/>
      <c r="R20"/>
      <c r="S20"/>
      <c r="T20"/>
    </row>
    <row r="21" spans="1:20" s="5" customFormat="1" ht="24" customHeight="1" x14ac:dyDescent="0.25">
      <c r="A21" s="1"/>
      <c r="B21" s="52" t="s">
        <v>8</v>
      </c>
      <c r="C21" s="55"/>
      <c r="D21" s="262">
        <v>17532.252649889357</v>
      </c>
      <c r="E21" s="262">
        <v>29829.42359138326</v>
      </c>
      <c r="F21" s="149">
        <f t="shared" si="0"/>
        <v>0.70140279101964165</v>
      </c>
      <c r="G21" s="125"/>
      <c r="H21" s="262">
        <v>7570.2514000000001</v>
      </c>
      <c r="I21" s="262">
        <v>11404.385400000001</v>
      </c>
      <c r="J21" s="149">
        <f t="shared" si="1"/>
        <v>0.50647380085686466</v>
      </c>
      <c r="L21" s="202"/>
      <c r="M21" s="203"/>
      <c r="N21"/>
      <c r="O21"/>
      <c r="P21"/>
      <c r="Q21"/>
      <c r="R21"/>
      <c r="S21"/>
      <c r="T21"/>
    </row>
    <row r="22" spans="1:20" s="6" customFormat="1" ht="24" customHeight="1" x14ac:dyDescent="0.25">
      <c r="A22" s="3"/>
      <c r="B22" s="52"/>
      <c r="C22" s="55" t="s">
        <v>12</v>
      </c>
      <c r="D22" s="263">
        <v>4357.5879100000002</v>
      </c>
      <c r="E22" s="263">
        <v>5827.8293200000007</v>
      </c>
      <c r="F22" s="148">
        <f t="shared" si="0"/>
        <v>0.33739799181699137</v>
      </c>
      <c r="G22" s="105"/>
      <c r="H22" s="263">
        <v>1783.1904</v>
      </c>
      <c r="I22" s="263">
        <v>1902.6460000000002</v>
      </c>
      <c r="J22" s="148">
        <f t="shared" si="1"/>
        <v>6.698981780072405E-2</v>
      </c>
      <c r="L22" s="202"/>
      <c r="M22" s="203"/>
      <c r="N22" s="155"/>
      <c r="O22" s="155"/>
      <c r="P22" s="155"/>
      <c r="Q22" s="155"/>
      <c r="R22" s="155"/>
      <c r="S22" s="155"/>
      <c r="T22" s="155"/>
    </row>
    <row r="23" spans="1:20" s="5" customFormat="1" ht="15" x14ac:dyDescent="0.25">
      <c r="A23" s="1"/>
      <c r="B23" s="55"/>
      <c r="C23" s="53" t="s">
        <v>31</v>
      </c>
      <c r="D23" s="263">
        <v>1145.1614999999999</v>
      </c>
      <c r="E23" s="263">
        <v>1904.9406300000001</v>
      </c>
      <c r="F23" s="148">
        <f t="shared" si="0"/>
        <v>0.66346897795638449</v>
      </c>
      <c r="G23" s="106"/>
      <c r="H23" s="263">
        <v>279.20940000000002</v>
      </c>
      <c r="I23" s="263">
        <v>380.75490000000002</v>
      </c>
      <c r="J23" s="148">
        <f t="shared" si="1"/>
        <v>0.36368940300720531</v>
      </c>
      <c r="L23" s="202"/>
      <c r="M23" s="203"/>
      <c r="N23"/>
      <c r="O23"/>
      <c r="P23"/>
      <c r="Q23"/>
      <c r="R23"/>
      <c r="S23"/>
      <c r="T23"/>
    </row>
    <row r="24" spans="1:20" s="5" customFormat="1" ht="15" x14ac:dyDescent="0.25">
      <c r="A24" s="1"/>
      <c r="B24" s="1"/>
      <c r="C24" s="54" t="s">
        <v>6</v>
      </c>
      <c r="D24" s="263">
        <v>52.901600000000002</v>
      </c>
      <c r="E24" s="263">
        <v>70.447919999999996</v>
      </c>
      <c r="F24" s="148">
        <f t="shared" si="0"/>
        <v>0.33167843694708654</v>
      </c>
      <c r="G24" s="105"/>
      <c r="H24" s="263">
        <v>11.155200000000001</v>
      </c>
      <c r="I24" s="263">
        <v>22.137899999999998</v>
      </c>
      <c r="J24" s="148">
        <f t="shared" si="1"/>
        <v>0.98453635972461251</v>
      </c>
      <c r="L24" s="202"/>
      <c r="M24" s="203"/>
      <c r="N24"/>
      <c r="O24"/>
      <c r="P24"/>
      <c r="Q24"/>
      <c r="R24"/>
      <c r="S24"/>
      <c r="T24"/>
    </row>
    <row r="25" spans="1:20" s="5" customFormat="1" ht="15" x14ac:dyDescent="0.25">
      <c r="A25" s="1"/>
      <c r="B25" s="1"/>
      <c r="C25" s="54" t="s">
        <v>7</v>
      </c>
      <c r="D25" s="263">
        <v>3159.5248099999999</v>
      </c>
      <c r="E25" s="263">
        <v>3852.4407700000002</v>
      </c>
      <c r="F25" s="148">
        <f t="shared" si="0"/>
        <v>0.21931018164722063</v>
      </c>
      <c r="G25" s="105"/>
      <c r="H25" s="263">
        <v>1492.8258000000001</v>
      </c>
      <c r="I25" s="263">
        <v>1499.7532000000001</v>
      </c>
      <c r="J25" s="148">
        <f t="shared" si="1"/>
        <v>4.6404610638428366E-3</v>
      </c>
      <c r="L25" s="202"/>
      <c r="M25" s="203"/>
      <c r="N25"/>
      <c r="O25"/>
      <c r="P25"/>
      <c r="Q25"/>
      <c r="R25"/>
      <c r="S25"/>
      <c r="T25"/>
    </row>
    <row r="26" spans="1:20" s="6" customFormat="1" ht="21" customHeight="1" x14ac:dyDescent="0.25">
      <c r="A26" s="3"/>
      <c r="B26" s="3"/>
      <c r="C26" s="71" t="s">
        <v>9</v>
      </c>
      <c r="D26" s="263">
        <v>1624.5367900000001</v>
      </c>
      <c r="E26" s="263">
        <v>1889.68093</v>
      </c>
      <c r="F26" s="148">
        <f t="shared" si="0"/>
        <v>0.16321214861499064</v>
      </c>
      <c r="G26" s="105"/>
      <c r="H26" s="263">
        <v>695.61450000000002</v>
      </c>
      <c r="I26" s="263">
        <v>735.91719999999998</v>
      </c>
      <c r="J26" s="148">
        <f t="shared" si="1"/>
        <v>5.7938268969378814E-2</v>
      </c>
      <c r="L26" s="202"/>
      <c r="M26" s="203"/>
      <c r="N26" s="155"/>
      <c r="O26" s="155"/>
      <c r="P26" s="155"/>
      <c r="Q26" s="155"/>
      <c r="R26" s="155"/>
      <c r="S26" s="155"/>
      <c r="T26" s="155"/>
    </row>
    <row r="27" spans="1:20" s="5" customFormat="1" ht="15" x14ac:dyDescent="0.25">
      <c r="A27" s="1"/>
      <c r="B27" s="1"/>
      <c r="C27" s="261" t="s">
        <v>31</v>
      </c>
      <c r="D27" s="263">
        <v>373.82778000000002</v>
      </c>
      <c r="E27" s="263">
        <v>411.19720999999998</v>
      </c>
      <c r="F27" s="148">
        <f t="shared" si="0"/>
        <v>9.9964293718353317E-2</v>
      </c>
      <c r="G27" s="105"/>
      <c r="H27" s="263">
        <v>155.41399999999999</v>
      </c>
      <c r="I27" s="263">
        <v>138.4572</v>
      </c>
      <c r="J27" s="148">
        <f t="shared" si="1"/>
        <v>-0.10910728763174481</v>
      </c>
      <c r="L27" s="202"/>
      <c r="M27" s="203"/>
      <c r="N27"/>
      <c r="O27"/>
      <c r="P27"/>
      <c r="Q27"/>
      <c r="R27"/>
      <c r="S27"/>
      <c r="T27"/>
    </row>
    <row r="28" spans="1:20" s="5" customFormat="1" ht="15" x14ac:dyDescent="0.25">
      <c r="A28" s="1"/>
      <c r="B28" s="1"/>
      <c r="C28" s="54" t="s">
        <v>6</v>
      </c>
      <c r="D28" s="263">
        <v>1.5252399999999999</v>
      </c>
      <c r="E28" s="263">
        <v>1.1049</v>
      </c>
      <c r="F28" s="148">
        <f t="shared" si="0"/>
        <v>-0.2755894154362592</v>
      </c>
      <c r="G28" s="107"/>
      <c r="H28" s="263">
        <v>0.3735</v>
      </c>
      <c r="I28" s="263">
        <v>0.38479999999999998</v>
      </c>
      <c r="J28" s="148" t="str">
        <f t="shared" si="1"/>
        <v/>
      </c>
      <c r="L28" s="202"/>
      <c r="M28" s="203"/>
      <c r="N28"/>
      <c r="O28"/>
      <c r="P28"/>
      <c r="Q28"/>
      <c r="R28"/>
      <c r="S28"/>
      <c r="T28"/>
    </row>
    <row r="29" spans="1:20" s="5" customFormat="1" ht="15" x14ac:dyDescent="0.25">
      <c r="A29" s="1"/>
      <c r="B29" s="1"/>
      <c r="C29" s="54" t="s">
        <v>7</v>
      </c>
      <c r="D29" s="263">
        <v>1249.1837700000001</v>
      </c>
      <c r="E29" s="263">
        <v>1477.3788199999999</v>
      </c>
      <c r="F29" s="148">
        <f t="shared" si="0"/>
        <v>0.18267532406380832</v>
      </c>
      <c r="G29" s="105"/>
      <c r="H29" s="263">
        <v>539.827</v>
      </c>
      <c r="I29" s="263">
        <v>597.0752</v>
      </c>
      <c r="J29" s="148">
        <f t="shared" si="1"/>
        <v>0.10604916019391397</v>
      </c>
      <c r="L29" s="202"/>
      <c r="M29" s="203"/>
      <c r="N29"/>
      <c r="O29"/>
      <c r="P29"/>
      <c r="Q29"/>
      <c r="R29"/>
      <c r="S29"/>
      <c r="T29"/>
    </row>
    <row r="30" spans="1:20" s="6" customFormat="1" ht="21.75" customHeight="1" x14ac:dyDescent="0.25">
      <c r="A30" s="3"/>
      <c r="B30" s="3"/>
      <c r="C30" s="1" t="s">
        <v>10</v>
      </c>
      <c r="D30" s="263">
        <v>11550.127949889355</v>
      </c>
      <c r="E30" s="263">
        <v>22111.913341383261</v>
      </c>
      <c r="F30" s="148">
        <f t="shared" si="0"/>
        <v>0.91443016365849727</v>
      </c>
      <c r="G30" s="105"/>
      <c r="H30" s="263">
        <v>5091.4465</v>
      </c>
      <c r="I30" s="263">
        <v>8765.8222000000005</v>
      </c>
      <c r="J30" s="148">
        <f t="shared" si="1"/>
        <v>0.72167618770029318</v>
      </c>
      <c r="L30" s="202"/>
      <c r="M30" s="203"/>
      <c r="N30" s="155"/>
      <c r="O30" s="155"/>
      <c r="P30" s="155"/>
      <c r="Q30" s="155"/>
      <c r="R30" s="155"/>
      <c r="S30" s="155"/>
      <c r="T30" s="155"/>
    </row>
    <row r="31" spans="1:20" s="5" customFormat="1" ht="15" x14ac:dyDescent="0.25">
      <c r="A31" s="1"/>
      <c r="B31" s="1"/>
      <c r="C31" s="54" t="s">
        <v>31</v>
      </c>
      <c r="D31" s="263">
        <v>6867.6185798893548</v>
      </c>
      <c r="E31" s="263">
        <v>15176.766540000001</v>
      </c>
      <c r="F31" s="148">
        <f t="shared" si="0"/>
        <v>1.2099023647647764</v>
      </c>
      <c r="G31" s="105"/>
      <c r="H31" s="263">
        <v>2958.0257000000001</v>
      </c>
      <c r="I31" s="263">
        <v>2631.7060000000001</v>
      </c>
      <c r="J31" s="148">
        <f t="shared" si="1"/>
        <v>-0.11031672240034966</v>
      </c>
      <c r="L31" s="202"/>
      <c r="M31" s="203"/>
      <c r="N31"/>
      <c r="O31"/>
      <c r="P31"/>
      <c r="Q31"/>
      <c r="R31"/>
      <c r="S31"/>
      <c r="T31"/>
    </row>
    <row r="32" spans="1:20" s="5" customFormat="1" ht="15" x14ac:dyDescent="0.25">
      <c r="A32" s="1"/>
      <c r="B32" s="1"/>
      <c r="C32" s="54" t="s">
        <v>6</v>
      </c>
      <c r="D32" s="263">
        <v>71.016959999999997</v>
      </c>
      <c r="E32" s="263">
        <v>1440.003221383261</v>
      </c>
      <c r="F32" s="148">
        <f t="shared" si="0"/>
        <v>19.276891905585103</v>
      </c>
      <c r="G32" s="105"/>
      <c r="H32" s="263">
        <v>74.486199999999997</v>
      </c>
      <c r="I32" s="263">
        <v>3878.7791999999999</v>
      </c>
      <c r="J32" s="148">
        <f t="shared" si="1"/>
        <v>51.073796219970951</v>
      </c>
      <c r="L32" s="202"/>
      <c r="M32" s="203"/>
      <c r="N32"/>
      <c r="O32"/>
      <c r="P32"/>
      <c r="Q32"/>
      <c r="R32"/>
      <c r="S32"/>
      <c r="T32"/>
    </row>
    <row r="33" spans="1:20" s="5" customFormat="1" ht="15" x14ac:dyDescent="0.25">
      <c r="A33" s="1"/>
      <c r="B33" s="1"/>
      <c r="C33" s="54" t="s">
        <v>7</v>
      </c>
      <c r="D33" s="263">
        <v>4611.4924099999998</v>
      </c>
      <c r="E33" s="263">
        <v>5495.1435799999999</v>
      </c>
      <c r="F33" s="148">
        <f t="shared" si="0"/>
        <v>0.19161934823611693</v>
      </c>
      <c r="G33" s="105"/>
      <c r="H33" s="263">
        <v>2058.9346</v>
      </c>
      <c r="I33" s="263">
        <v>2255.337</v>
      </c>
      <c r="J33" s="148">
        <f t="shared" si="1"/>
        <v>9.5390305257874605E-2</v>
      </c>
      <c r="L33" s="202"/>
      <c r="M33" s="203"/>
      <c r="N33"/>
      <c r="O33"/>
      <c r="P33"/>
      <c r="Q33"/>
      <c r="R33"/>
      <c r="S33"/>
      <c r="T33"/>
    </row>
    <row r="34" spans="1:20" s="5" customFormat="1" ht="27" customHeight="1" x14ac:dyDescent="0.25">
      <c r="A34" s="1"/>
      <c r="B34" s="52" t="s">
        <v>13</v>
      </c>
      <c r="C34" s="55"/>
      <c r="D34" s="262">
        <v>2551.8815500000001</v>
      </c>
      <c r="E34" s="262">
        <v>2974.8115499999999</v>
      </c>
      <c r="F34" s="149">
        <f t="shared" si="0"/>
        <v>0.16573261403923698</v>
      </c>
      <c r="G34" s="125"/>
      <c r="H34" s="262">
        <v>1124.8380000000002</v>
      </c>
      <c r="I34" s="262">
        <v>1053.7182</v>
      </c>
      <c r="J34" s="149">
        <f t="shared" si="1"/>
        <v>-6.322670464546909E-2</v>
      </c>
      <c r="L34" s="202"/>
      <c r="M34" s="203"/>
      <c r="N34"/>
      <c r="O34"/>
      <c r="P34"/>
      <c r="Q34"/>
      <c r="R34"/>
      <c r="S34"/>
      <c r="T34"/>
    </row>
    <row r="35" spans="1:20" s="6" customFormat="1" ht="24" customHeight="1" x14ac:dyDescent="0.25">
      <c r="A35" s="3"/>
      <c r="B35" s="52"/>
      <c r="C35" s="55" t="s">
        <v>12</v>
      </c>
      <c r="D35" s="263">
        <v>247.42564999999999</v>
      </c>
      <c r="E35" s="263">
        <v>209.78484</v>
      </c>
      <c r="F35" s="148">
        <f t="shared" si="0"/>
        <v>-0.15212978120902174</v>
      </c>
      <c r="G35" s="105"/>
      <c r="H35" s="263">
        <v>113.24289999999999</v>
      </c>
      <c r="I35" s="263">
        <v>68.793800000000005</v>
      </c>
      <c r="J35" s="148">
        <f t="shared" si="1"/>
        <v>-0.39251114197887893</v>
      </c>
      <c r="L35" s="202"/>
      <c r="M35" s="203"/>
      <c r="N35" s="155"/>
      <c r="O35" s="155"/>
      <c r="P35" s="155"/>
      <c r="Q35" s="155"/>
      <c r="R35" s="155"/>
      <c r="S35" s="155"/>
      <c r="T35" s="155"/>
    </row>
    <row r="36" spans="1:20" s="5" customFormat="1" ht="15" x14ac:dyDescent="0.25">
      <c r="A36" s="1"/>
      <c r="B36" s="55"/>
      <c r="C36" s="53" t="s">
        <v>31</v>
      </c>
      <c r="D36" s="263">
        <v>2.18947</v>
      </c>
      <c r="E36" s="263">
        <v>1.3589899999999999</v>
      </c>
      <c r="F36" s="148">
        <f>IF(D36&lt;1,"",IFERROR((E36-D36)/D36,""))</f>
        <v>-0.37930640748674344</v>
      </c>
      <c r="G36" s="105"/>
      <c r="H36" s="263">
        <v>0.61239999999999994</v>
      </c>
      <c r="I36" s="263">
        <v>0.46360000000000001</v>
      </c>
      <c r="J36" s="148" t="str">
        <f t="shared" si="1"/>
        <v/>
      </c>
      <c r="L36" s="202"/>
      <c r="M36" s="203"/>
      <c r="N36"/>
      <c r="O36"/>
      <c r="P36"/>
      <c r="Q36"/>
      <c r="R36"/>
      <c r="S36"/>
      <c r="T36"/>
    </row>
    <row r="37" spans="1:20" s="5" customFormat="1" ht="15" x14ac:dyDescent="0.25">
      <c r="A37" s="1"/>
      <c r="B37" s="1"/>
      <c r="C37" s="54" t="s">
        <v>6</v>
      </c>
      <c r="D37" s="263">
        <v>0</v>
      </c>
      <c r="E37" s="263">
        <v>0</v>
      </c>
      <c r="F37" s="148" t="str">
        <f t="shared" si="0"/>
        <v/>
      </c>
      <c r="G37" s="105"/>
      <c r="H37" s="263">
        <v>0</v>
      </c>
      <c r="I37" s="263">
        <v>0</v>
      </c>
      <c r="J37" s="148" t="str">
        <f t="shared" si="1"/>
        <v/>
      </c>
      <c r="L37" s="202"/>
      <c r="M37" s="203"/>
      <c r="N37"/>
      <c r="O37"/>
      <c r="P37"/>
      <c r="Q37"/>
      <c r="R37"/>
      <c r="S37"/>
      <c r="T37"/>
    </row>
    <row r="38" spans="1:20" s="5" customFormat="1" ht="15" x14ac:dyDescent="0.25">
      <c r="A38" s="1"/>
      <c r="B38" s="1"/>
      <c r="C38" s="54" t="s">
        <v>7</v>
      </c>
      <c r="D38" s="263">
        <v>245.23617999999999</v>
      </c>
      <c r="E38" s="263">
        <v>208.42585</v>
      </c>
      <c r="F38" s="148">
        <f t="shared" si="0"/>
        <v>-0.15010154700664477</v>
      </c>
      <c r="G38" s="105"/>
      <c r="H38" s="263">
        <v>112.6305</v>
      </c>
      <c r="I38" s="263">
        <v>68.330200000000005</v>
      </c>
      <c r="J38" s="148">
        <f t="shared" si="1"/>
        <v>-0.39332418838591671</v>
      </c>
      <c r="L38" s="202"/>
      <c r="M38" s="203"/>
      <c r="N38"/>
      <c r="O38"/>
      <c r="P38"/>
      <c r="Q38"/>
      <c r="R38"/>
      <c r="S38"/>
      <c r="T38"/>
    </row>
    <row r="39" spans="1:20" s="6" customFormat="1" ht="22.5" customHeight="1" x14ac:dyDescent="0.25">
      <c r="A39" s="3"/>
      <c r="B39" s="3"/>
      <c r="C39" s="71" t="s">
        <v>9</v>
      </c>
      <c r="D39" s="263">
        <v>82.586429999999993</v>
      </c>
      <c r="E39" s="263">
        <v>83.07508</v>
      </c>
      <c r="F39" s="148">
        <f t="shared" si="0"/>
        <v>5.916831615072924E-3</v>
      </c>
      <c r="G39" s="105"/>
      <c r="H39" s="263">
        <v>44.546599999999998</v>
      </c>
      <c r="I39" s="263">
        <v>48.053699999999999</v>
      </c>
      <c r="J39" s="148">
        <f t="shared" si="1"/>
        <v>7.8728791871882503E-2</v>
      </c>
      <c r="L39" s="202"/>
      <c r="M39" s="203"/>
      <c r="N39" s="155"/>
      <c r="O39" s="155"/>
      <c r="P39" s="155"/>
      <c r="Q39" s="155"/>
      <c r="R39" s="155"/>
      <c r="S39" s="155"/>
      <c r="T39" s="155"/>
    </row>
    <row r="40" spans="1:20" s="5" customFormat="1" ht="15" x14ac:dyDescent="0.25">
      <c r="A40" s="1"/>
      <c r="B40" s="1"/>
      <c r="C40" s="261" t="s">
        <v>31</v>
      </c>
      <c r="D40" s="263">
        <v>1.28871</v>
      </c>
      <c r="E40" s="263">
        <v>0.87157000000000007</v>
      </c>
      <c r="F40" s="148">
        <f t="shared" ref="F40:F71" si="2">IF(D40&lt;1,"",IFERROR((E40-D40)/D40,""))</f>
        <v>-0.32368802911438566</v>
      </c>
      <c r="G40" s="107"/>
      <c r="H40" s="263">
        <v>0.6845</v>
      </c>
      <c r="I40" s="263">
        <v>0.33439999999999998</v>
      </c>
      <c r="J40" s="148" t="str">
        <f t="shared" ref="J40:J72" si="3">IF(H40&lt;1,"",IFERROR(($I40-$H40)/$H40,""))</f>
        <v/>
      </c>
      <c r="L40" s="202"/>
      <c r="M40" s="203"/>
      <c r="N40"/>
      <c r="O40"/>
      <c r="P40"/>
      <c r="Q40"/>
      <c r="R40"/>
      <c r="S40"/>
      <c r="T40"/>
    </row>
    <row r="41" spans="1:20" s="5" customFormat="1" ht="15" x14ac:dyDescent="0.25">
      <c r="A41" s="1"/>
      <c r="B41" s="1"/>
      <c r="C41" s="54" t="s">
        <v>6</v>
      </c>
      <c r="D41" s="263">
        <v>0</v>
      </c>
      <c r="E41" s="263">
        <v>0</v>
      </c>
      <c r="F41" s="148" t="str">
        <f t="shared" si="2"/>
        <v/>
      </c>
      <c r="G41" s="107"/>
      <c r="H41" s="263">
        <v>0</v>
      </c>
      <c r="I41" s="263">
        <v>0</v>
      </c>
      <c r="J41" s="148" t="str">
        <f t="shared" si="3"/>
        <v/>
      </c>
      <c r="L41" s="202"/>
      <c r="M41" s="203"/>
      <c r="N41"/>
      <c r="O41"/>
      <c r="P41"/>
      <c r="Q41"/>
      <c r="R41"/>
      <c r="S41"/>
      <c r="T41"/>
    </row>
    <row r="42" spans="1:20" s="5" customFormat="1" ht="15" x14ac:dyDescent="0.25">
      <c r="A42" s="1"/>
      <c r="B42" s="1"/>
      <c r="C42" s="54" t="s">
        <v>7</v>
      </c>
      <c r="D42" s="263">
        <v>81.297719999999998</v>
      </c>
      <c r="E42" s="263">
        <v>82.203509999999994</v>
      </c>
      <c r="F42" s="148">
        <f t="shared" si="2"/>
        <v>1.1141640872585309E-2</v>
      </c>
      <c r="G42" s="105"/>
      <c r="H42" s="263">
        <v>43.862099999999998</v>
      </c>
      <c r="I42" s="263">
        <v>47.719299999999997</v>
      </c>
      <c r="J42" s="148">
        <f t="shared" si="3"/>
        <v>8.7939245954936018E-2</v>
      </c>
      <c r="L42" s="202"/>
      <c r="M42" s="203"/>
      <c r="N42"/>
      <c r="O42"/>
      <c r="P42"/>
      <c r="Q42"/>
      <c r="R42"/>
      <c r="S42"/>
      <c r="T42"/>
    </row>
    <row r="43" spans="1:20" s="6" customFormat="1" ht="21" customHeight="1" x14ac:dyDescent="0.25">
      <c r="A43" s="3"/>
      <c r="B43" s="3"/>
      <c r="C43" s="1" t="s">
        <v>10</v>
      </c>
      <c r="D43" s="263">
        <v>2221.8694700000001</v>
      </c>
      <c r="E43" s="263">
        <v>2681.95163</v>
      </c>
      <c r="F43" s="148">
        <f t="shared" si="2"/>
        <v>0.20706984195610731</v>
      </c>
      <c r="G43" s="105"/>
      <c r="H43" s="263">
        <v>967.0485000000001</v>
      </c>
      <c r="I43" s="263">
        <v>936.87070000000006</v>
      </c>
      <c r="J43" s="148">
        <f t="shared" si="3"/>
        <v>-3.1206087388585001E-2</v>
      </c>
      <c r="L43" s="202"/>
      <c r="M43" s="203"/>
      <c r="N43" s="155"/>
      <c r="O43" s="155"/>
      <c r="P43" s="155"/>
      <c r="Q43" s="155"/>
      <c r="R43" s="155"/>
      <c r="S43" s="155"/>
      <c r="T43" s="155"/>
    </row>
    <row r="44" spans="1:20" s="5" customFormat="1" ht="15" x14ac:dyDescent="0.25">
      <c r="A44" s="1"/>
      <c r="B44" s="1"/>
      <c r="C44" s="54" t="s">
        <v>31</v>
      </c>
      <c r="D44" s="263">
        <v>305.82353000000001</v>
      </c>
      <c r="E44" s="263">
        <v>193.12823</v>
      </c>
      <c r="F44" s="148">
        <f t="shared" si="2"/>
        <v>-0.36849780656184306</v>
      </c>
      <c r="G44" s="105"/>
      <c r="H44" s="263">
        <v>162.61160000000001</v>
      </c>
      <c r="I44" s="263">
        <v>138.05670000000001</v>
      </c>
      <c r="J44" s="148">
        <f t="shared" si="3"/>
        <v>-0.15100337245313375</v>
      </c>
      <c r="L44" s="202"/>
      <c r="M44" s="203"/>
      <c r="N44"/>
      <c r="O44"/>
      <c r="P44"/>
      <c r="Q44"/>
      <c r="R44"/>
      <c r="S44"/>
      <c r="T44"/>
    </row>
    <row r="45" spans="1:20" s="5" customFormat="1" ht="15" x14ac:dyDescent="0.25">
      <c r="A45" s="1"/>
      <c r="B45" s="1"/>
      <c r="C45" s="54" t="s">
        <v>6</v>
      </c>
      <c r="D45" s="263">
        <v>0</v>
      </c>
      <c r="E45" s="263">
        <v>0.28192</v>
      </c>
      <c r="F45" s="148" t="str">
        <f t="shared" si="2"/>
        <v/>
      </c>
      <c r="G45" s="105"/>
      <c r="H45" s="263">
        <v>0</v>
      </c>
      <c r="I45" s="263">
        <v>0.15740000000000001</v>
      </c>
      <c r="J45" s="148" t="str">
        <f t="shared" si="3"/>
        <v/>
      </c>
      <c r="L45" s="202"/>
      <c r="M45" s="203"/>
      <c r="N45"/>
      <c r="O45"/>
      <c r="P45"/>
      <c r="Q45"/>
      <c r="R45"/>
      <c r="S45"/>
      <c r="T45"/>
    </row>
    <row r="46" spans="1:20" s="5" customFormat="1" ht="15" x14ac:dyDescent="0.25">
      <c r="A46" s="1"/>
      <c r="B46" s="1"/>
      <c r="C46" s="54" t="s">
        <v>7</v>
      </c>
      <c r="D46" s="263">
        <v>1916.04594</v>
      </c>
      <c r="E46" s="263">
        <v>2488.5414799999999</v>
      </c>
      <c r="F46" s="148">
        <f t="shared" si="2"/>
        <v>0.29879009059667949</v>
      </c>
      <c r="G46" s="105"/>
      <c r="H46" s="263">
        <v>804.43690000000004</v>
      </c>
      <c r="I46" s="263">
        <v>798.65660000000003</v>
      </c>
      <c r="J46" s="148">
        <f t="shared" si="3"/>
        <v>-7.1855231901967838E-3</v>
      </c>
      <c r="L46" s="202"/>
      <c r="M46" s="203"/>
      <c r="N46"/>
      <c r="O46"/>
      <c r="P46"/>
      <c r="Q46"/>
      <c r="R46"/>
      <c r="S46"/>
      <c r="T46"/>
    </row>
    <row r="47" spans="1:20" s="5" customFormat="1" ht="21.75" customHeight="1" x14ac:dyDescent="0.25">
      <c r="A47" s="1"/>
      <c r="B47" s="52" t="s">
        <v>14</v>
      </c>
      <c r="C47" s="55"/>
      <c r="D47" s="262">
        <v>21173.1766921366</v>
      </c>
      <c r="E47" s="262">
        <v>22049.247519285822</v>
      </c>
      <c r="F47" s="149">
        <f t="shared" si="2"/>
        <v>4.13764471853948E-2</v>
      </c>
      <c r="G47" s="125"/>
      <c r="H47" s="262">
        <v>10099.2621</v>
      </c>
      <c r="I47" s="262">
        <v>10661.7454</v>
      </c>
      <c r="J47" s="149">
        <f t="shared" si="3"/>
        <v>5.5695484920626023E-2</v>
      </c>
      <c r="L47" s="202"/>
      <c r="M47" s="203"/>
      <c r="N47"/>
      <c r="O47"/>
      <c r="P47"/>
      <c r="Q47"/>
      <c r="R47"/>
      <c r="S47"/>
      <c r="T47"/>
    </row>
    <row r="48" spans="1:20" s="6" customFormat="1" ht="21" customHeight="1" x14ac:dyDescent="0.25">
      <c r="A48" s="3"/>
      <c r="B48" s="52"/>
      <c r="C48" s="55" t="s">
        <v>12</v>
      </c>
      <c r="D48" s="263">
        <v>2875.94598</v>
      </c>
      <c r="E48" s="263">
        <v>1510.4302600000001</v>
      </c>
      <c r="F48" s="148">
        <f t="shared" si="2"/>
        <v>-0.47480576112907374</v>
      </c>
      <c r="G48" s="105"/>
      <c r="H48" s="263">
        <v>711.88969999999995</v>
      </c>
      <c r="I48" s="263">
        <v>443.70429999999999</v>
      </c>
      <c r="J48" s="148">
        <f t="shared" si="3"/>
        <v>-0.37672324799754792</v>
      </c>
      <c r="L48" s="202"/>
      <c r="M48" s="203"/>
      <c r="N48" s="155"/>
      <c r="O48" s="155"/>
      <c r="P48" s="155"/>
      <c r="Q48" s="155"/>
      <c r="R48" s="155"/>
      <c r="S48" s="155"/>
      <c r="T48" s="155"/>
    </row>
    <row r="49" spans="1:20" s="5" customFormat="1" ht="15" x14ac:dyDescent="0.25">
      <c r="A49" s="1"/>
      <c r="B49" s="55"/>
      <c r="C49" s="53" t="s">
        <v>31</v>
      </c>
      <c r="D49" s="263">
        <v>134.85339999999999</v>
      </c>
      <c r="E49" s="263">
        <v>129.51084</v>
      </c>
      <c r="F49" s="148">
        <f t="shared" si="2"/>
        <v>-3.9617540232578428E-2</v>
      </c>
      <c r="G49" s="107"/>
      <c r="H49" s="263">
        <v>39.056399999999996</v>
      </c>
      <c r="I49" s="263">
        <v>25.8337</v>
      </c>
      <c r="J49" s="148">
        <f t="shared" si="3"/>
        <v>-0.33855398859085828</v>
      </c>
      <c r="L49" s="202"/>
      <c r="M49" s="203"/>
      <c r="N49"/>
      <c r="O49"/>
      <c r="P49"/>
      <c r="Q49"/>
      <c r="R49"/>
      <c r="S49"/>
      <c r="T49"/>
    </row>
    <row r="50" spans="1:20" s="5" customFormat="1" ht="15" x14ac:dyDescent="0.25">
      <c r="A50" s="1"/>
      <c r="B50" s="1"/>
      <c r="C50" s="261" t="s">
        <v>6</v>
      </c>
      <c r="D50" s="263">
        <v>0.17599999999999999</v>
      </c>
      <c r="E50" s="263">
        <v>3.5537800000000002</v>
      </c>
      <c r="F50" s="148" t="str">
        <f t="shared" si="2"/>
        <v/>
      </c>
      <c r="G50" s="114"/>
      <c r="H50" s="263">
        <v>0.16</v>
      </c>
      <c r="I50" s="263">
        <v>2.3727999999999998</v>
      </c>
      <c r="J50" s="148" t="str">
        <f t="shared" si="3"/>
        <v/>
      </c>
      <c r="L50" s="202"/>
      <c r="M50" s="203"/>
      <c r="N50"/>
      <c r="O50"/>
      <c r="P50"/>
      <c r="Q50"/>
      <c r="R50"/>
      <c r="S50"/>
      <c r="T50"/>
    </row>
    <row r="51" spans="1:20" s="5" customFormat="1" ht="15" x14ac:dyDescent="0.25">
      <c r="A51" s="1"/>
      <c r="B51" s="1"/>
      <c r="C51" s="54" t="s">
        <v>7</v>
      </c>
      <c r="D51" s="263">
        <v>2740.9165800000001</v>
      </c>
      <c r="E51" s="263">
        <v>1377.36564</v>
      </c>
      <c r="F51" s="148">
        <f t="shared" si="2"/>
        <v>-0.49747991235836886</v>
      </c>
      <c r="G51" s="105"/>
      <c r="H51" s="263">
        <v>672.67329999999993</v>
      </c>
      <c r="I51" s="263">
        <v>415.49779999999998</v>
      </c>
      <c r="J51" s="148">
        <f t="shared" si="3"/>
        <v>-0.38231857872164687</v>
      </c>
      <c r="L51" s="202"/>
      <c r="M51" s="203"/>
      <c r="N51"/>
      <c r="O51"/>
      <c r="P51"/>
      <c r="Q51"/>
      <c r="R51"/>
      <c r="S51"/>
      <c r="T51"/>
    </row>
    <row r="52" spans="1:20" s="6" customFormat="1" ht="24" customHeight="1" x14ac:dyDescent="0.25">
      <c r="A52" s="3"/>
      <c r="B52" s="3"/>
      <c r="C52" s="71" t="s">
        <v>9</v>
      </c>
      <c r="D52" s="263">
        <v>1213.43407</v>
      </c>
      <c r="E52" s="263">
        <v>631.72507338312744</v>
      </c>
      <c r="F52" s="148">
        <f t="shared" si="2"/>
        <v>-0.47939069043682991</v>
      </c>
      <c r="G52" s="105"/>
      <c r="H52" s="263">
        <v>307.76070000000004</v>
      </c>
      <c r="I52" s="263">
        <v>182.64189999999999</v>
      </c>
      <c r="J52" s="148">
        <f t="shared" si="3"/>
        <v>-0.40654573504674257</v>
      </c>
      <c r="L52" s="202"/>
      <c r="M52" s="203"/>
      <c r="N52" s="155"/>
      <c r="O52" s="155"/>
      <c r="P52" s="155"/>
      <c r="Q52" s="155"/>
      <c r="R52" s="155"/>
      <c r="S52" s="155"/>
      <c r="T52" s="155"/>
    </row>
    <row r="53" spans="1:20" s="5" customFormat="1" ht="15" x14ac:dyDescent="0.25">
      <c r="A53" s="1"/>
      <c r="B53" s="1"/>
      <c r="C53" s="261" t="s">
        <v>31</v>
      </c>
      <c r="D53" s="263">
        <v>1.1229100000000001</v>
      </c>
      <c r="E53" s="263">
        <v>3.3652199999999999</v>
      </c>
      <c r="F53" s="148">
        <f t="shared" si="2"/>
        <v>1.9968741929451155</v>
      </c>
      <c r="G53" s="114"/>
      <c r="H53" s="263">
        <v>0.33460000000000001</v>
      </c>
      <c r="I53" s="263">
        <v>2.8346</v>
      </c>
      <c r="J53" s="148" t="str">
        <f t="shared" si="3"/>
        <v/>
      </c>
      <c r="L53" s="202"/>
      <c r="M53" s="203"/>
      <c r="N53"/>
      <c r="O53"/>
      <c r="P53"/>
      <c r="Q53"/>
      <c r="R53"/>
      <c r="S53"/>
      <c r="T53"/>
    </row>
    <row r="54" spans="1:20" s="5" customFormat="1" ht="15" x14ac:dyDescent="0.25">
      <c r="A54" s="1"/>
      <c r="B54" s="1"/>
      <c r="C54" s="261" t="s">
        <v>6</v>
      </c>
      <c r="D54" s="263">
        <v>0</v>
      </c>
      <c r="E54" s="263">
        <v>0</v>
      </c>
      <c r="F54" s="148" t="str">
        <f t="shared" si="2"/>
        <v/>
      </c>
      <c r="G54" s="114"/>
      <c r="H54" s="263">
        <v>0</v>
      </c>
      <c r="I54" s="263">
        <v>0</v>
      </c>
      <c r="J54" s="148" t="str">
        <f t="shared" si="3"/>
        <v/>
      </c>
      <c r="L54" s="202"/>
      <c r="M54" s="203"/>
      <c r="N54"/>
      <c r="O54"/>
      <c r="P54"/>
      <c r="Q54"/>
      <c r="R54"/>
      <c r="S54"/>
      <c r="T54"/>
    </row>
    <row r="55" spans="1:20" s="5" customFormat="1" ht="15" x14ac:dyDescent="0.25">
      <c r="A55" s="1"/>
      <c r="B55" s="1"/>
      <c r="C55" s="54" t="s">
        <v>7</v>
      </c>
      <c r="D55" s="263">
        <v>1212.31116</v>
      </c>
      <c r="E55" s="263">
        <v>628.35985338312742</v>
      </c>
      <c r="F55" s="148">
        <f t="shared" si="2"/>
        <v>-0.48168434465032273</v>
      </c>
      <c r="G55" s="105"/>
      <c r="H55" s="263">
        <v>307.42610000000002</v>
      </c>
      <c r="I55" s="263">
        <v>179.8073</v>
      </c>
      <c r="J55" s="148">
        <f t="shared" si="3"/>
        <v>-0.41512025166373323</v>
      </c>
      <c r="L55" s="202"/>
      <c r="M55" s="203"/>
      <c r="N55"/>
      <c r="O55"/>
      <c r="P55"/>
      <c r="Q55"/>
      <c r="R55"/>
      <c r="S55"/>
      <c r="T55"/>
    </row>
    <row r="56" spans="1:20" s="6" customFormat="1" ht="22.5" customHeight="1" x14ac:dyDescent="0.25">
      <c r="A56" s="3"/>
      <c r="B56" s="3"/>
      <c r="C56" s="1" t="s">
        <v>10</v>
      </c>
      <c r="D56" s="263">
        <v>17083.7966421366</v>
      </c>
      <c r="E56" s="263">
        <v>19907.092185902693</v>
      </c>
      <c r="F56" s="148">
        <f t="shared" si="2"/>
        <v>0.16526159863098178</v>
      </c>
      <c r="G56" s="105"/>
      <c r="H56" s="263">
        <v>9079.6116999999995</v>
      </c>
      <c r="I56" s="263">
        <v>10035.3992</v>
      </c>
      <c r="J56" s="148">
        <f t="shared" si="3"/>
        <v>0.10526744221892224</v>
      </c>
      <c r="L56" s="202"/>
      <c r="M56" s="203"/>
      <c r="N56" s="155"/>
      <c r="O56" s="155"/>
      <c r="P56" s="155"/>
      <c r="Q56" s="155"/>
      <c r="R56" s="155"/>
      <c r="S56" s="155"/>
      <c r="T56" s="155"/>
    </row>
    <row r="57" spans="1:20" s="5" customFormat="1" ht="15" x14ac:dyDescent="0.25">
      <c r="A57" s="1"/>
      <c r="B57" s="1"/>
      <c r="C57" s="261" t="s">
        <v>31</v>
      </c>
      <c r="D57" s="263">
        <v>12549.4987521366</v>
      </c>
      <c r="E57" s="263">
        <v>14119.24388876149</v>
      </c>
      <c r="F57" s="148">
        <f t="shared" si="2"/>
        <v>0.12508428963010451</v>
      </c>
      <c r="G57" s="105"/>
      <c r="H57" s="263">
        <v>6695.9029</v>
      </c>
      <c r="I57" s="263">
        <v>7305.6509000000005</v>
      </c>
      <c r="J57" s="148">
        <f t="shared" si="3"/>
        <v>9.1062849791325451E-2</v>
      </c>
      <c r="L57" s="202"/>
      <c r="M57" s="203"/>
      <c r="N57"/>
      <c r="O57"/>
      <c r="P57"/>
      <c r="Q57"/>
      <c r="R57"/>
      <c r="S57"/>
      <c r="T57"/>
    </row>
    <row r="58" spans="1:20" s="5" customFormat="1" ht="15" x14ac:dyDescent="0.25">
      <c r="A58" s="1"/>
      <c r="B58" s="1"/>
      <c r="C58" s="54" t="s">
        <v>6</v>
      </c>
      <c r="D58" s="263">
        <v>15.543469999999999</v>
      </c>
      <c r="E58" s="263">
        <v>102.8924085171429</v>
      </c>
      <c r="F58" s="148">
        <f t="shared" si="2"/>
        <v>5.6196549751852647</v>
      </c>
      <c r="G58" s="105"/>
      <c r="H58" s="263">
        <v>11.2684</v>
      </c>
      <c r="I58" s="263">
        <v>171.7801</v>
      </c>
      <c r="J58" s="148">
        <f t="shared" si="3"/>
        <v>14.244409144155339</v>
      </c>
      <c r="L58" s="202"/>
      <c r="M58" s="203"/>
      <c r="N58"/>
      <c r="O58"/>
      <c r="P58"/>
      <c r="Q58"/>
      <c r="R58"/>
      <c r="S58"/>
      <c r="T58"/>
    </row>
    <row r="59" spans="1:20" s="5" customFormat="1" ht="15" x14ac:dyDescent="0.25">
      <c r="A59" s="1"/>
      <c r="B59" s="1"/>
      <c r="C59" s="54" t="s">
        <v>7</v>
      </c>
      <c r="D59" s="263">
        <v>4518.7544200000002</v>
      </c>
      <c r="E59" s="263">
        <v>5684.9558886240611</v>
      </c>
      <c r="F59" s="148">
        <f t="shared" si="2"/>
        <v>0.25808029386648124</v>
      </c>
      <c r="G59" s="105"/>
      <c r="H59" s="263">
        <v>2372.4404</v>
      </c>
      <c r="I59" s="263">
        <v>2557.9681999999998</v>
      </c>
      <c r="J59" s="148">
        <f t="shared" si="3"/>
        <v>7.8201247963910855E-2</v>
      </c>
      <c r="L59" s="202"/>
      <c r="M59" s="203"/>
      <c r="N59"/>
      <c r="O59"/>
      <c r="P59"/>
      <c r="Q59"/>
      <c r="R59"/>
      <c r="S59"/>
      <c r="T59"/>
    </row>
    <row r="60" spans="1:20" s="5" customFormat="1" ht="20.25" customHeight="1" x14ac:dyDescent="0.25">
      <c r="A60" s="1"/>
      <c r="B60" s="52" t="s">
        <v>15</v>
      </c>
      <c r="C60" s="55"/>
      <c r="D60" s="262">
        <v>968.73024000000009</v>
      </c>
      <c r="E60" s="262">
        <v>1122.6622416730795</v>
      </c>
      <c r="F60" s="149">
        <f t="shared" si="2"/>
        <v>0.15890079128022203</v>
      </c>
      <c r="G60" s="125"/>
      <c r="H60" s="262">
        <v>503.0154</v>
      </c>
      <c r="I60" s="262">
        <v>554.10850000000005</v>
      </c>
      <c r="J60" s="149">
        <f t="shared" si="3"/>
        <v>0.1015736297536816</v>
      </c>
      <c r="L60" s="202"/>
      <c r="M60" s="203"/>
      <c r="N60"/>
      <c r="O60"/>
      <c r="P60"/>
      <c r="Q60"/>
      <c r="R60"/>
      <c r="S60"/>
      <c r="T60"/>
    </row>
    <row r="61" spans="1:20" s="6" customFormat="1" ht="24.75" customHeight="1" x14ac:dyDescent="0.25">
      <c r="A61" s="3"/>
      <c r="B61" s="52"/>
      <c r="C61" s="55" t="s">
        <v>12</v>
      </c>
      <c r="D61" s="263">
        <v>450.17929000000004</v>
      </c>
      <c r="E61" s="263">
        <v>485.58036999999996</v>
      </c>
      <c r="F61" s="148">
        <f t="shared" si="2"/>
        <v>7.8637735645280177E-2</v>
      </c>
      <c r="G61" s="105"/>
      <c r="H61" s="263">
        <v>241.46689999999998</v>
      </c>
      <c r="I61" s="263">
        <v>224.0342</v>
      </c>
      <c r="J61" s="148">
        <f t="shared" si="3"/>
        <v>-7.2194988215776093E-2</v>
      </c>
      <c r="L61" s="202"/>
      <c r="M61" s="203"/>
      <c r="N61" s="155"/>
      <c r="O61" s="155"/>
      <c r="P61" s="155"/>
      <c r="Q61" s="155"/>
      <c r="R61" s="155"/>
      <c r="S61" s="155"/>
      <c r="T61" s="155"/>
    </row>
    <row r="62" spans="1:20" s="5" customFormat="1" ht="15" x14ac:dyDescent="0.25">
      <c r="A62" s="1"/>
      <c r="B62" s="55"/>
      <c r="C62" s="53" t="s">
        <v>31</v>
      </c>
      <c r="D62" s="263">
        <v>61.439100000000003</v>
      </c>
      <c r="E62" s="263">
        <v>74.249709999999993</v>
      </c>
      <c r="F62" s="148">
        <f t="shared" si="2"/>
        <v>0.20850907646759131</v>
      </c>
      <c r="G62" s="107"/>
      <c r="H62" s="263">
        <v>13.773400000000001</v>
      </c>
      <c r="I62" s="263">
        <v>12.4687</v>
      </c>
      <c r="J62" s="148">
        <f t="shared" si="3"/>
        <v>-9.4726066185546076E-2</v>
      </c>
      <c r="L62" s="202"/>
      <c r="M62" s="203"/>
      <c r="N62"/>
      <c r="O62"/>
      <c r="P62"/>
      <c r="Q62"/>
      <c r="R62"/>
      <c r="S62"/>
      <c r="T62"/>
    </row>
    <row r="63" spans="1:20" s="5" customFormat="1" ht="15" x14ac:dyDescent="0.25">
      <c r="A63" s="1"/>
      <c r="B63" s="1"/>
      <c r="C63" s="54" t="s">
        <v>6</v>
      </c>
      <c r="D63" s="263">
        <v>1E-3</v>
      </c>
      <c r="E63" s="263">
        <v>8.5999999999999998E-4</v>
      </c>
      <c r="F63" s="148" t="str">
        <f t="shared" si="2"/>
        <v/>
      </c>
      <c r="G63" s="107"/>
      <c r="H63" s="263">
        <v>4.0000000000000002E-4</v>
      </c>
      <c r="I63" s="263">
        <v>6.9999999999999999E-4</v>
      </c>
      <c r="J63" s="148" t="str">
        <f t="shared" si="3"/>
        <v/>
      </c>
      <c r="L63" s="202"/>
      <c r="M63" s="203"/>
      <c r="N63"/>
      <c r="O63"/>
      <c r="P63"/>
      <c r="Q63"/>
      <c r="R63"/>
      <c r="S63"/>
      <c r="T63"/>
    </row>
    <row r="64" spans="1:20" s="5" customFormat="1" ht="15" x14ac:dyDescent="0.25">
      <c r="A64" s="1"/>
      <c r="B64" s="1"/>
      <c r="C64" s="54" t="s">
        <v>7</v>
      </c>
      <c r="D64" s="263">
        <v>388.73919000000001</v>
      </c>
      <c r="E64" s="263">
        <v>411.32979999999998</v>
      </c>
      <c r="F64" s="148">
        <f t="shared" si="2"/>
        <v>5.8112509829533698E-2</v>
      </c>
      <c r="G64" s="105"/>
      <c r="H64" s="263">
        <v>227.69309999999999</v>
      </c>
      <c r="I64" s="263">
        <v>211.56479999999999</v>
      </c>
      <c r="J64" s="148">
        <f t="shared" si="3"/>
        <v>-7.083350351855193E-2</v>
      </c>
      <c r="L64" s="202"/>
      <c r="M64" s="203"/>
      <c r="N64"/>
      <c r="O64"/>
      <c r="P64"/>
      <c r="Q64"/>
      <c r="R64"/>
      <c r="S64"/>
      <c r="T64"/>
    </row>
    <row r="65" spans="1:20" s="6" customFormat="1" ht="22.5" customHeight="1" x14ac:dyDescent="0.25">
      <c r="A65" s="3"/>
      <c r="B65" s="3"/>
      <c r="C65" s="71" t="s">
        <v>9</v>
      </c>
      <c r="D65" s="263">
        <v>241.59066000000001</v>
      </c>
      <c r="E65" s="263">
        <v>274.97885000000002</v>
      </c>
      <c r="F65" s="148">
        <f t="shared" si="2"/>
        <v>0.1382014933855473</v>
      </c>
      <c r="G65" s="105"/>
      <c r="H65" s="263">
        <v>139.48840000000001</v>
      </c>
      <c r="I65" s="263">
        <v>198.8433</v>
      </c>
      <c r="J65" s="148">
        <f t="shared" si="3"/>
        <v>0.42551853774220638</v>
      </c>
      <c r="L65" s="202"/>
      <c r="M65" s="203"/>
      <c r="N65" s="155"/>
      <c r="O65" s="155"/>
      <c r="P65" s="155"/>
      <c r="Q65" s="155"/>
      <c r="R65" s="155"/>
      <c r="S65" s="155"/>
      <c r="T65" s="155"/>
    </row>
    <row r="66" spans="1:20" s="5" customFormat="1" ht="15" x14ac:dyDescent="0.25">
      <c r="A66" s="1"/>
      <c r="B66" s="1"/>
      <c r="C66" s="261" t="s">
        <v>31</v>
      </c>
      <c r="D66" s="263">
        <v>13.393269999999999</v>
      </c>
      <c r="E66" s="263">
        <v>0</v>
      </c>
      <c r="F66" s="148">
        <f t="shared" si="2"/>
        <v>-1</v>
      </c>
      <c r="G66" s="107"/>
      <c r="H66" s="263">
        <v>6.0381</v>
      </c>
      <c r="I66" s="263">
        <v>0</v>
      </c>
      <c r="J66" s="148">
        <f t="shared" si="3"/>
        <v>-1</v>
      </c>
      <c r="L66" s="202"/>
      <c r="M66" s="203"/>
      <c r="N66"/>
      <c r="O66"/>
      <c r="P66"/>
      <c r="Q66"/>
      <c r="R66"/>
      <c r="S66"/>
      <c r="T66"/>
    </row>
    <row r="67" spans="1:20" s="5" customFormat="1" ht="15" x14ac:dyDescent="0.25">
      <c r="A67" s="1"/>
      <c r="B67" s="1"/>
      <c r="C67" s="54" t="s">
        <v>6</v>
      </c>
      <c r="D67" s="263">
        <v>0</v>
      </c>
      <c r="E67" s="263">
        <v>0</v>
      </c>
      <c r="F67" s="148" t="str">
        <f t="shared" si="2"/>
        <v/>
      </c>
      <c r="G67" s="107"/>
      <c r="H67" s="263">
        <v>0</v>
      </c>
      <c r="I67" s="263">
        <v>0</v>
      </c>
      <c r="J67" s="148" t="str">
        <f t="shared" si="3"/>
        <v/>
      </c>
      <c r="L67" s="202"/>
      <c r="M67" s="203"/>
      <c r="N67"/>
      <c r="O67"/>
      <c r="P67"/>
      <c r="Q67"/>
      <c r="R67"/>
      <c r="S67"/>
      <c r="T67"/>
    </row>
    <row r="68" spans="1:20" s="5" customFormat="1" ht="15" x14ac:dyDescent="0.25">
      <c r="A68" s="1"/>
      <c r="B68" s="1"/>
      <c r="C68" s="54" t="s">
        <v>7</v>
      </c>
      <c r="D68" s="263">
        <v>228.19739000000001</v>
      </c>
      <c r="E68" s="263">
        <v>274.97885000000002</v>
      </c>
      <c r="F68" s="148">
        <f t="shared" si="2"/>
        <v>0.20500436047932016</v>
      </c>
      <c r="G68" s="105"/>
      <c r="H68" s="263">
        <v>133.4503</v>
      </c>
      <c r="I68" s="263">
        <v>198.8433</v>
      </c>
      <c r="J68" s="148">
        <f t="shared" si="3"/>
        <v>0.4900176320322997</v>
      </c>
      <c r="L68" s="202"/>
      <c r="M68" s="203"/>
      <c r="N68"/>
      <c r="O68"/>
      <c r="P68"/>
      <c r="Q68"/>
      <c r="R68"/>
      <c r="S68"/>
      <c r="T68"/>
    </row>
    <row r="69" spans="1:20" s="6" customFormat="1" ht="22.5" customHeight="1" x14ac:dyDescent="0.25">
      <c r="A69" s="3"/>
      <c r="B69" s="3"/>
      <c r="C69" s="1" t="s">
        <v>10</v>
      </c>
      <c r="D69" s="263">
        <v>276.96028999999999</v>
      </c>
      <c r="E69" s="263">
        <v>362.10302167307958</v>
      </c>
      <c r="F69" s="148">
        <f t="shared" si="2"/>
        <v>0.30741855329902923</v>
      </c>
      <c r="G69" s="105"/>
      <c r="H69" s="263">
        <v>122.06010000000001</v>
      </c>
      <c r="I69" s="263">
        <v>131.23099999999999</v>
      </c>
      <c r="J69" s="148">
        <f t="shared" si="3"/>
        <v>7.5134298595527851E-2</v>
      </c>
      <c r="L69" s="202"/>
      <c r="M69" s="203"/>
      <c r="N69" s="155"/>
      <c r="O69" s="155"/>
      <c r="P69" s="155"/>
      <c r="Q69" s="155"/>
      <c r="R69" s="155"/>
      <c r="S69" s="155"/>
      <c r="T69" s="155"/>
    </row>
    <row r="70" spans="1:20" ht="15" x14ac:dyDescent="0.25">
      <c r="C70" s="54" t="s">
        <v>31</v>
      </c>
      <c r="D70" s="263">
        <v>215.50120000000001</v>
      </c>
      <c r="E70" s="263">
        <v>265.24774000000002</v>
      </c>
      <c r="F70" s="148">
        <f t="shared" si="2"/>
        <v>0.23084112756680708</v>
      </c>
      <c r="G70" s="105"/>
      <c r="H70" s="263">
        <v>79.2136</v>
      </c>
      <c r="I70" s="263">
        <v>62.324100000000001</v>
      </c>
      <c r="J70" s="148">
        <f t="shared" si="3"/>
        <v>-0.2132146500095943</v>
      </c>
      <c r="L70" s="202"/>
      <c r="M70" s="203"/>
      <c r="N70"/>
      <c r="O70"/>
      <c r="P70"/>
      <c r="Q70"/>
      <c r="R70"/>
      <c r="S70"/>
      <c r="T70"/>
    </row>
    <row r="71" spans="1:20" ht="15" x14ac:dyDescent="0.25">
      <c r="C71" s="54" t="s">
        <v>6</v>
      </c>
      <c r="D71" s="263">
        <v>0</v>
      </c>
      <c r="E71" s="263">
        <v>0</v>
      </c>
      <c r="F71" s="148" t="str">
        <f t="shared" si="2"/>
        <v/>
      </c>
      <c r="G71" s="107"/>
      <c r="H71" s="263">
        <v>0</v>
      </c>
      <c r="I71" s="263">
        <v>0</v>
      </c>
      <c r="J71" s="148" t="str">
        <f t="shared" si="3"/>
        <v/>
      </c>
      <c r="L71" s="202"/>
      <c r="M71" s="203"/>
      <c r="N71"/>
      <c r="O71"/>
      <c r="P71"/>
      <c r="Q71"/>
      <c r="R71"/>
      <c r="S71"/>
      <c r="T71"/>
    </row>
    <row r="72" spans="1:20" ht="15" x14ac:dyDescent="0.25">
      <c r="C72" s="54" t="s">
        <v>7</v>
      </c>
      <c r="D72" s="263">
        <v>61.459090000000003</v>
      </c>
      <c r="E72" s="263">
        <v>96.85528167307956</v>
      </c>
      <c r="F72" s="148">
        <f>IF(D72&lt;1,"",IFERROR((E72-D72)/D72,""))</f>
        <v>0.57593094321896976</v>
      </c>
      <c r="G72" s="105"/>
      <c r="H72" s="263">
        <v>42.846499999999999</v>
      </c>
      <c r="I72" s="263">
        <v>68.906899999999993</v>
      </c>
      <c r="J72" s="148">
        <f t="shared" si="3"/>
        <v>0.60822704304902375</v>
      </c>
      <c r="L72" s="202"/>
      <c r="M72" s="203"/>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3" t="s">
        <v>126</v>
      </c>
      <c r="D77" s="273"/>
      <c r="E77" s="273"/>
      <c r="F77" s="273"/>
      <c r="G77" s="273"/>
      <c r="H77" s="273"/>
      <c r="I77" s="273"/>
      <c r="J77" s="273"/>
      <c r="N77"/>
      <c r="O77"/>
      <c r="P77"/>
      <c r="Q77"/>
      <c r="R77"/>
      <c r="S77"/>
      <c r="T77"/>
    </row>
    <row r="78" spans="1:20" ht="21.75" customHeight="1" x14ac:dyDescent="0.25">
      <c r="B78" s="16"/>
      <c r="C78" s="273"/>
      <c r="D78" s="273"/>
      <c r="E78" s="273"/>
      <c r="F78" s="273"/>
      <c r="G78" s="273"/>
      <c r="H78" s="273"/>
      <c r="I78" s="273"/>
      <c r="J78" s="273"/>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L18" sqref="L18"/>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71">
        <v>44682</v>
      </c>
      <c r="D4" s="271"/>
      <c r="E4" s="271"/>
      <c r="F4" s="271"/>
      <c r="G4" s="272"/>
      <c r="H4" s="271"/>
      <c r="I4" s="271"/>
      <c r="J4" s="271"/>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6"/>
      <c r="I7" s="156"/>
      <c r="J7" s="51"/>
      <c r="K7" s="5"/>
    </row>
    <row r="8" spans="1:14" ht="16.5" customHeight="1" x14ac:dyDescent="0.25">
      <c r="A8" s="1"/>
      <c r="B8" s="57" t="s">
        <v>11</v>
      </c>
      <c r="C8" s="50"/>
      <c r="D8" s="212">
        <v>39752.789429889359</v>
      </c>
      <c r="E8" s="212">
        <v>44025.477298374317</v>
      </c>
      <c r="F8" s="213">
        <f t="shared" ref="F8:F39" si="0">IF(D8&lt;1,"",IFERROR((E8-D8)/D8,""))</f>
        <v>0.10748146054053771</v>
      </c>
      <c r="G8" s="120"/>
      <c r="H8" s="212">
        <v>17835.225300000002</v>
      </c>
      <c r="I8" s="212">
        <v>18459.814700000003</v>
      </c>
      <c r="J8" s="149">
        <f>IF(H8&lt;1,"",IFERROR((I8-H8)/H8,""))</f>
        <v>3.5019989346588218E-2</v>
      </c>
      <c r="K8" s="24"/>
      <c r="M8" s="118"/>
      <c r="N8" s="118"/>
    </row>
    <row r="9" spans="1:14" ht="23.25" customHeight="1" x14ac:dyDescent="0.25">
      <c r="A9" s="1"/>
      <c r="B9" s="50"/>
      <c r="C9" s="55" t="s">
        <v>12</v>
      </c>
      <c r="D9" s="150">
        <v>7917.2004800000013</v>
      </c>
      <c r="E9" s="151">
        <v>8023.3472899999997</v>
      </c>
      <c r="F9" s="148">
        <f t="shared" si="0"/>
        <v>1.3407114076262263E-2</v>
      </c>
      <c r="G9" s="119"/>
      <c r="H9" s="229">
        <v>2847.0328999999997</v>
      </c>
      <c r="I9" s="229">
        <v>2638.1698000000001</v>
      </c>
      <c r="J9" s="148">
        <f t="shared" ref="J9:J72" si="1">IF(H9&lt;1,"",IFERROR((I9-H9)/H9,""))</f>
        <v>-7.3361674183673675E-2</v>
      </c>
      <c r="K9" s="24"/>
      <c r="M9" s="118"/>
      <c r="N9" s="118"/>
    </row>
    <row r="10" spans="1:14" x14ac:dyDescent="0.25">
      <c r="A10" s="1"/>
      <c r="B10" s="50"/>
      <c r="C10" s="53" t="s">
        <v>31</v>
      </c>
      <c r="D10" s="150">
        <v>1343.64347</v>
      </c>
      <c r="E10" s="151">
        <v>2110.0601699999997</v>
      </c>
      <c r="F10" s="148">
        <f t="shared" si="0"/>
        <v>0.57040183434970271</v>
      </c>
      <c r="G10" s="119"/>
      <c r="H10" s="229">
        <v>332.65159999999997</v>
      </c>
      <c r="I10" s="229">
        <v>419.52090000000004</v>
      </c>
      <c r="J10" s="148">
        <f t="shared" si="1"/>
        <v>0.26114198759302548</v>
      </c>
      <c r="K10" s="24"/>
      <c r="M10" s="117"/>
      <c r="N10" s="117"/>
    </row>
    <row r="11" spans="1:14" x14ac:dyDescent="0.25">
      <c r="A11" s="1"/>
      <c r="B11" s="50"/>
      <c r="C11" s="54" t="s">
        <v>6</v>
      </c>
      <c r="D11" s="150">
        <v>53.078600000000002</v>
      </c>
      <c r="E11" s="151">
        <v>74.002560000000003</v>
      </c>
      <c r="F11" s="148">
        <f t="shared" si="0"/>
        <v>0.39420708157336481</v>
      </c>
      <c r="G11" s="119"/>
      <c r="H11" s="229">
        <v>11.315600000000002</v>
      </c>
      <c r="I11" s="229">
        <v>24.511399999999998</v>
      </c>
      <c r="J11" s="148">
        <f t="shared" si="1"/>
        <v>1.1661599915161365</v>
      </c>
      <c r="K11" s="24"/>
      <c r="M11" s="117"/>
      <c r="N11" s="117"/>
    </row>
    <row r="12" spans="1:14" x14ac:dyDescent="0.25">
      <c r="A12" s="1"/>
      <c r="B12" s="50"/>
      <c r="C12" s="54" t="s">
        <v>7</v>
      </c>
      <c r="D12" s="150">
        <v>6520.4784100000006</v>
      </c>
      <c r="E12" s="151">
        <v>5839.2845600000001</v>
      </c>
      <c r="F12" s="148">
        <f t="shared" si="0"/>
        <v>-0.10446991879542171</v>
      </c>
      <c r="G12" s="119"/>
      <c r="H12" s="229">
        <v>2503.0656999999997</v>
      </c>
      <c r="I12" s="229">
        <v>2194.1375000000003</v>
      </c>
      <c r="J12" s="148">
        <f t="shared" si="1"/>
        <v>-0.12341993260504486</v>
      </c>
      <c r="K12" s="24"/>
      <c r="M12" s="104"/>
      <c r="N12" s="104"/>
    </row>
    <row r="13" spans="1:14" ht="27" customHeight="1" x14ac:dyDescent="0.25">
      <c r="A13" s="1"/>
      <c r="B13" s="50"/>
      <c r="C13" s="71" t="s">
        <v>9</v>
      </c>
      <c r="D13" s="150">
        <v>3153.1339499999999</v>
      </c>
      <c r="E13" s="151">
        <v>2858.1923533831273</v>
      </c>
      <c r="F13" s="148">
        <f t="shared" si="0"/>
        <v>-9.3539190308382758E-2</v>
      </c>
      <c r="G13" s="119"/>
      <c r="H13" s="229">
        <v>1175.7702000000002</v>
      </c>
      <c r="I13" s="229">
        <v>1140.6840999999999</v>
      </c>
      <c r="J13" s="148">
        <f t="shared" si="1"/>
        <v>-2.9840950212890419E-2</v>
      </c>
      <c r="K13" s="24"/>
      <c r="M13" s="104"/>
      <c r="N13" s="104"/>
    </row>
    <row r="14" spans="1:14" x14ac:dyDescent="0.25">
      <c r="A14" s="1"/>
      <c r="B14" s="50"/>
      <c r="C14" s="54" t="s">
        <v>32</v>
      </c>
      <c r="D14" s="263">
        <v>389.63266999999996</v>
      </c>
      <c r="E14" s="264">
        <v>415.43400000000003</v>
      </c>
      <c r="F14" s="148">
        <f t="shared" si="0"/>
        <v>6.6219626809014928E-2</v>
      </c>
      <c r="G14" s="119"/>
      <c r="H14" s="229">
        <v>162.47120000000001</v>
      </c>
      <c r="I14" s="229">
        <v>141.62619999999998</v>
      </c>
      <c r="J14" s="148">
        <f t="shared" si="1"/>
        <v>-0.12829966172466276</v>
      </c>
      <c r="K14" s="24"/>
      <c r="M14" s="104"/>
      <c r="N14" s="104"/>
    </row>
    <row r="15" spans="1:14" x14ac:dyDescent="0.25">
      <c r="A15" s="1"/>
      <c r="B15" s="50"/>
      <c r="C15" s="54" t="s">
        <v>6</v>
      </c>
      <c r="D15" s="150">
        <v>1.5252399999999999</v>
      </c>
      <c r="E15" s="151">
        <v>1.1049</v>
      </c>
      <c r="F15" s="148">
        <f t="shared" si="0"/>
        <v>-0.2755894154362592</v>
      </c>
      <c r="G15" s="120"/>
      <c r="H15" s="229">
        <v>0.3735</v>
      </c>
      <c r="I15" s="229">
        <v>0.38479999999999998</v>
      </c>
      <c r="J15" s="148" t="str">
        <f t="shared" si="1"/>
        <v/>
      </c>
      <c r="K15" s="24"/>
      <c r="M15" s="117"/>
      <c r="N15" s="117"/>
    </row>
    <row r="16" spans="1:14" x14ac:dyDescent="0.25">
      <c r="A16" s="1"/>
      <c r="B16" s="50"/>
      <c r="C16" s="54" t="s">
        <v>7</v>
      </c>
      <c r="D16" s="150">
        <v>2761.97604</v>
      </c>
      <c r="E16" s="151">
        <v>2441.6534533831273</v>
      </c>
      <c r="F16" s="148">
        <f t="shared" si="0"/>
        <v>-0.1159758745107987</v>
      </c>
      <c r="G16" s="119"/>
      <c r="H16" s="229">
        <v>1012.9254999999999</v>
      </c>
      <c r="I16" s="229">
        <v>998.67309999999998</v>
      </c>
      <c r="J16" s="148">
        <f t="shared" si="1"/>
        <v>-1.4070531347073371E-2</v>
      </c>
      <c r="K16" s="24"/>
      <c r="M16" s="104"/>
      <c r="N16" s="104"/>
    </row>
    <row r="17" spans="1:14" ht="24" customHeight="1" x14ac:dyDescent="0.25">
      <c r="A17" s="1"/>
      <c r="B17" s="50"/>
      <c r="C17" s="1" t="s">
        <v>10</v>
      </c>
      <c r="D17" s="150">
        <v>28682.454999889356</v>
      </c>
      <c r="E17" s="151">
        <v>33143.93765499119</v>
      </c>
      <c r="F17" s="148">
        <f t="shared" si="0"/>
        <v>0.15554744721534627</v>
      </c>
      <c r="G17" s="119"/>
      <c r="H17" s="229">
        <v>13812.422200000003</v>
      </c>
      <c r="I17" s="229">
        <v>14680.960800000001</v>
      </c>
      <c r="J17" s="148">
        <f t="shared" si="1"/>
        <v>6.288097680651536E-2</v>
      </c>
      <c r="K17" s="24"/>
      <c r="M17" s="104"/>
      <c r="N17" s="104"/>
    </row>
    <row r="18" spans="1:14" x14ac:dyDescent="0.25">
      <c r="A18" s="1"/>
      <c r="B18" s="50"/>
      <c r="C18" s="54" t="s">
        <v>31</v>
      </c>
      <c r="D18" s="150">
        <v>18310.424219889359</v>
      </c>
      <c r="E18" s="151">
        <v>20078.34373561537</v>
      </c>
      <c r="F18" s="148">
        <f t="shared" si="0"/>
        <v>9.6552624586689867E-2</v>
      </c>
      <c r="G18" s="119"/>
      <c r="H18" s="229">
        <v>8680.0868000000009</v>
      </c>
      <c r="I18" s="229">
        <v>8968.0128000000004</v>
      </c>
      <c r="J18" s="148">
        <f t="shared" si="1"/>
        <v>3.3170866448017484E-2</v>
      </c>
      <c r="K18" s="24"/>
      <c r="M18" s="104"/>
      <c r="N18" s="104"/>
    </row>
    <row r="19" spans="1:14" x14ac:dyDescent="0.25">
      <c r="A19" s="1"/>
      <c r="B19" s="50"/>
      <c r="C19" s="54" t="s">
        <v>6</v>
      </c>
      <c r="D19" s="150">
        <v>31.570650000000001</v>
      </c>
      <c r="E19" s="151">
        <v>98.856938517142851</v>
      </c>
      <c r="F19" s="148">
        <f t="shared" si="0"/>
        <v>2.1312924668051765</v>
      </c>
      <c r="G19" s="119"/>
      <c r="H19" s="229">
        <v>12.757099999999999</v>
      </c>
      <c r="I19" s="229">
        <v>160.53220000000002</v>
      </c>
      <c r="J19" s="148">
        <f t="shared" si="1"/>
        <v>11.583753360873555</v>
      </c>
      <c r="K19" s="24"/>
      <c r="M19" s="117"/>
      <c r="N19" s="117"/>
    </row>
    <row r="20" spans="1:14" x14ac:dyDescent="0.25">
      <c r="A20" s="1"/>
      <c r="B20" s="50"/>
      <c r="C20" s="54" t="s">
        <v>7</v>
      </c>
      <c r="D20" s="150">
        <v>10340.460130000001</v>
      </c>
      <c r="E20" s="151">
        <v>12966.736980858675</v>
      </c>
      <c r="F20" s="148">
        <f t="shared" si="0"/>
        <v>0.25398065635776246</v>
      </c>
      <c r="G20" s="119"/>
      <c r="H20" s="229">
        <v>5119.578300000001</v>
      </c>
      <c r="I20" s="229">
        <v>5552.4157999999998</v>
      </c>
      <c r="J20" s="148">
        <f t="shared" si="1"/>
        <v>8.4545537666647005E-2</v>
      </c>
      <c r="K20" s="24"/>
      <c r="M20" s="104"/>
      <c r="N20" s="104"/>
    </row>
    <row r="21" spans="1:14" x14ac:dyDescent="0.25">
      <c r="A21" s="1"/>
      <c r="B21" s="52" t="s">
        <v>8</v>
      </c>
      <c r="C21" s="55"/>
      <c r="D21" s="152">
        <v>15917.967409889356</v>
      </c>
      <c r="E21" s="152">
        <v>19069.443500000001</v>
      </c>
      <c r="F21" s="149">
        <f t="shared" si="0"/>
        <v>0.19798231827970247</v>
      </c>
      <c r="G21" s="122"/>
      <c r="H21" s="230">
        <v>6439.9073000000008</v>
      </c>
      <c r="I21" s="230">
        <v>6580.8174999999992</v>
      </c>
      <c r="J21" s="149">
        <f t="shared" si="1"/>
        <v>2.1880780799437661E-2</v>
      </c>
      <c r="K21" s="24"/>
      <c r="M21" s="104"/>
      <c r="N21" s="104"/>
    </row>
    <row r="22" spans="1:14" ht="26.25" customHeight="1" x14ac:dyDescent="0.25">
      <c r="A22" s="1"/>
      <c r="B22" s="55"/>
      <c r="C22" s="55" t="s">
        <v>12</v>
      </c>
      <c r="D22" s="150">
        <v>4357.4801100000004</v>
      </c>
      <c r="E22" s="150">
        <v>5827.5458200000003</v>
      </c>
      <c r="F22" s="148">
        <f t="shared" si="0"/>
        <v>0.33736601725991577</v>
      </c>
      <c r="G22" s="123"/>
      <c r="H22" s="150">
        <v>1783.1134000000002</v>
      </c>
      <c r="I22" s="150">
        <v>1902.5295000000001</v>
      </c>
      <c r="J22" s="148">
        <f t="shared" si="1"/>
        <v>6.6970558350355008E-2</v>
      </c>
      <c r="K22" s="24"/>
      <c r="M22" s="263"/>
      <c r="N22" s="104"/>
    </row>
    <row r="23" spans="1:14" x14ac:dyDescent="0.25">
      <c r="A23" s="1"/>
      <c r="B23" s="55"/>
      <c r="C23" s="53" t="s">
        <v>31</v>
      </c>
      <c r="D23" s="263">
        <v>1145.1614999999999</v>
      </c>
      <c r="E23" s="263">
        <v>1904.9406300000001</v>
      </c>
      <c r="F23" s="148">
        <f t="shared" si="0"/>
        <v>0.66346897795638449</v>
      </c>
      <c r="G23" s="119"/>
      <c r="H23" s="263">
        <v>279.20940000000002</v>
      </c>
      <c r="I23" s="263">
        <v>380.75490000000002</v>
      </c>
      <c r="J23" s="148">
        <f t="shared" si="1"/>
        <v>0.36368940300720531</v>
      </c>
      <c r="K23" s="24"/>
      <c r="M23" s="263"/>
      <c r="N23" s="117"/>
    </row>
    <row r="24" spans="1:14" x14ac:dyDescent="0.25">
      <c r="A24" s="1"/>
      <c r="B24" s="1"/>
      <c r="C24" s="54" t="s">
        <v>6</v>
      </c>
      <c r="D24" s="263">
        <v>52.901600000000002</v>
      </c>
      <c r="E24" s="263">
        <v>70.447919999999996</v>
      </c>
      <c r="F24" s="148">
        <f t="shared" si="0"/>
        <v>0.33167843694708654</v>
      </c>
      <c r="G24" s="123"/>
      <c r="H24" s="263">
        <v>11.155200000000001</v>
      </c>
      <c r="I24" s="263">
        <v>22.137899999999998</v>
      </c>
      <c r="J24" s="148">
        <f t="shared" si="1"/>
        <v>0.98453635972461251</v>
      </c>
      <c r="K24" s="24"/>
      <c r="M24" s="117"/>
      <c r="N24" s="117"/>
    </row>
    <row r="25" spans="1:14" x14ac:dyDescent="0.25">
      <c r="A25" s="1"/>
      <c r="B25" s="1"/>
      <c r="C25" s="54" t="s">
        <v>7</v>
      </c>
      <c r="D25" s="263">
        <v>3159.4170100000001</v>
      </c>
      <c r="E25" s="263">
        <v>3852.1572700000002</v>
      </c>
      <c r="F25" s="148">
        <f t="shared" si="0"/>
        <v>0.21926205303300561</v>
      </c>
      <c r="G25" s="123"/>
      <c r="H25" s="263">
        <v>1492.7488000000001</v>
      </c>
      <c r="I25" s="263">
        <v>1499.6367</v>
      </c>
      <c r="J25" s="148">
        <f t="shared" si="1"/>
        <v>4.6142391807650054E-3</v>
      </c>
      <c r="K25" s="24"/>
      <c r="M25" s="104"/>
      <c r="N25" s="104"/>
    </row>
    <row r="26" spans="1:14" ht="25.5" customHeight="1" x14ac:dyDescent="0.25">
      <c r="A26" s="1"/>
      <c r="B26" s="1"/>
      <c r="C26" s="71" t="s">
        <v>9</v>
      </c>
      <c r="D26" s="150">
        <v>1624.5367900000001</v>
      </c>
      <c r="E26" s="150">
        <v>1889.68093</v>
      </c>
      <c r="F26" s="148">
        <f t="shared" si="0"/>
        <v>0.16321214861499064</v>
      </c>
      <c r="G26" s="123"/>
      <c r="H26" s="150">
        <v>695.61450000000002</v>
      </c>
      <c r="I26" s="150">
        <v>735.91719999999998</v>
      </c>
      <c r="J26" s="148">
        <f t="shared" si="1"/>
        <v>5.7938268969378814E-2</v>
      </c>
      <c r="K26" s="24"/>
      <c r="M26" s="104"/>
      <c r="N26" s="104"/>
    </row>
    <row r="27" spans="1:14" x14ac:dyDescent="0.25">
      <c r="A27" s="1"/>
      <c r="B27" s="1"/>
      <c r="C27" s="265" t="s">
        <v>31</v>
      </c>
      <c r="D27" s="263">
        <v>373.82778000000002</v>
      </c>
      <c r="E27" s="263">
        <v>411.19720999999998</v>
      </c>
      <c r="F27" s="148">
        <f t="shared" si="0"/>
        <v>9.9964293718353317E-2</v>
      </c>
      <c r="G27" s="123"/>
      <c r="H27" s="263">
        <v>155.41399999999999</v>
      </c>
      <c r="I27" s="263">
        <v>138.4572</v>
      </c>
      <c r="J27" s="148">
        <f t="shared" si="1"/>
        <v>-0.10910728763174481</v>
      </c>
      <c r="K27" s="24"/>
      <c r="M27" s="117"/>
      <c r="N27" s="117"/>
    </row>
    <row r="28" spans="1:14" x14ac:dyDescent="0.25">
      <c r="A28" s="1"/>
      <c r="B28" s="1"/>
      <c r="C28" s="54" t="s">
        <v>6</v>
      </c>
      <c r="D28" s="263">
        <v>1.5252399999999999</v>
      </c>
      <c r="E28" s="263">
        <v>1.1049</v>
      </c>
      <c r="F28" s="148">
        <f t="shared" si="0"/>
        <v>-0.2755894154362592</v>
      </c>
      <c r="G28" s="124"/>
      <c r="H28" s="263">
        <v>0.3735</v>
      </c>
      <c r="I28" s="263">
        <v>0.38479999999999998</v>
      </c>
      <c r="J28" s="148" t="str">
        <f t="shared" si="1"/>
        <v/>
      </c>
      <c r="K28" s="24"/>
      <c r="M28" s="104"/>
      <c r="N28" s="104"/>
    </row>
    <row r="29" spans="1:14" x14ac:dyDescent="0.25">
      <c r="A29" s="1"/>
      <c r="B29" s="1"/>
      <c r="C29" s="54" t="s">
        <v>7</v>
      </c>
      <c r="D29" s="263">
        <v>1249.1837700000001</v>
      </c>
      <c r="E29" s="263">
        <v>1477.3788199999999</v>
      </c>
      <c r="F29" s="148">
        <f t="shared" si="0"/>
        <v>0.18267532406380832</v>
      </c>
      <c r="G29" s="123"/>
      <c r="H29" s="263">
        <v>539.827</v>
      </c>
      <c r="I29" s="263">
        <v>597.0752</v>
      </c>
      <c r="J29" s="148">
        <f t="shared" si="1"/>
        <v>0.10604916019391397</v>
      </c>
      <c r="K29" s="24"/>
      <c r="M29" s="104"/>
      <c r="N29" s="104"/>
    </row>
    <row r="30" spans="1:14" ht="25.5" customHeight="1" x14ac:dyDescent="0.25">
      <c r="A30" s="1"/>
      <c r="B30" s="1"/>
      <c r="C30" s="1" t="s">
        <v>10</v>
      </c>
      <c r="D30" s="150">
        <v>9935.9505098893551</v>
      </c>
      <c r="E30" s="150">
        <v>11352.21675</v>
      </c>
      <c r="F30" s="148">
        <f t="shared" si="0"/>
        <v>0.14253958277076964</v>
      </c>
      <c r="G30" s="123"/>
      <c r="H30" s="150">
        <v>3961.1794</v>
      </c>
      <c r="I30" s="150">
        <v>3942.3707999999997</v>
      </c>
      <c r="J30" s="148">
        <f t="shared" si="1"/>
        <v>-4.7482323067721439E-3</v>
      </c>
      <c r="K30" s="24"/>
      <c r="M30" s="117"/>
      <c r="N30" s="117"/>
    </row>
    <row r="31" spans="1:14" x14ac:dyDescent="0.25">
      <c r="A31" s="1"/>
      <c r="B31" s="1"/>
      <c r="C31" s="54" t="s">
        <v>31</v>
      </c>
      <c r="D31" s="263">
        <v>5558.2613798893553</v>
      </c>
      <c r="E31" s="263">
        <v>6125.97354</v>
      </c>
      <c r="F31" s="148">
        <f t="shared" si="0"/>
        <v>0.10213844245697307</v>
      </c>
      <c r="G31" s="123"/>
      <c r="H31" s="263">
        <v>1977.0705</v>
      </c>
      <c r="I31" s="263">
        <v>1742.0310999999999</v>
      </c>
      <c r="J31" s="148">
        <f t="shared" si="1"/>
        <v>-0.11888265997595944</v>
      </c>
      <c r="K31" s="24"/>
      <c r="M31" s="104"/>
      <c r="N31" s="104"/>
    </row>
    <row r="32" spans="1:14" x14ac:dyDescent="0.25">
      <c r="A32" s="1"/>
      <c r="B32" s="1"/>
      <c r="C32" s="54" t="s">
        <v>6</v>
      </c>
      <c r="D32" s="263">
        <v>23.61449</v>
      </c>
      <c r="E32" s="263">
        <v>11.31861</v>
      </c>
      <c r="F32" s="148">
        <f t="shared" si="0"/>
        <v>-0.5206921682407708</v>
      </c>
      <c r="G32" s="123"/>
      <c r="H32" s="263">
        <v>8.8516999999999992</v>
      </c>
      <c r="I32" s="263">
        <v>6.0926999999999998</v>
      </c>
      <c r="J32" s="148">
        <f t="shared" si="1"/>
        <v>-0.31169153947829226</v>
      </c>
      <c r="K32" s="24"/>
      <c r="M32" s="104"/>
      <c r="N32" s="104"/>
    </row>
    <row r="33" spans="1:14" x14ac:dyDescent="0.25">
      <c r="A33" s="1"/>
      <c r="B33" s="1"/>
      <c r="C33" s="54" t="s">
        <v>7</v>
      </c>
      <c r="D33" s="263">
        <v>4354.0746399999998</v>
      </c>
      <c r="E33" s="263">
        <v>5214.9246000000003</v>
      </c>
      <c r="F33" s="148">
        <f t="shared" si="0"/>
        <v>0.19771134653768832</v>
      </c>
      <c r="G33" s="123"/>
      <c r="H33" s="263">
        <v>1975.2572</v>
      </c>
      <c r="I33" s="263">
        <v>2194.2469999999998</v>
      </c>
      <c r="J33" s="148">
        <f t="shared" si="1"/>
        <v>0.11086647349013579</v>
      </c>
      <c r="K33" s="24"/>
      <c r="M33" s="104"/>
      <c r="N33" s="104"/>
    </row>
    <row r="34" spans="1:14" x14ac:dyDescent="0.25">
      <c r="A34" s="1"/>
      <c r="B34" s="52" t="s">
        <v>13</v>
      </c>
      <c r="C34" s="55"/>
      <c r="D34" s="152">
        <v>2132.4895500000002</v>
      </c>
      <c r="E34" s="152">
        <v>2573.8950600000003</v>
      </c>
      <c r="F34" s="149">
        <f t="shared" si="0"/>
        <v>0.20699070248667806</v>
      </c>
      <c r="G34" s="122"/>
      <c r="H34" s="230">
        <v>1067.1567</v>
      </c>
      <c r="I34" s="230">
        <v>999.39480000000003</v>
      </c>
      <c r="J34" s="149">
        <f t="shared" si="1"/>
        <v>-6.349761005108244E-2</v>
      </c>
      <c r="K34" s="24"/>
      <c r="M34" s="117"/>
      <c r="N34" s="117"/>
    </row>
    <row r="35" spans="1:14" ht="27" customHeight="1" x14ac:dyDescent="0.25">
      <c r="A35" s="1"/>
      <c r="B35" s="55"/>
      <c r="C35" s="55" t="s">
        <v>12</v>
      </c>
      <c r="D35" s="150">
        <v>233.5951</v>
      </c>
      <c r="E35" s="150">
        <v>199.79084</v>
      </c>
      <c r="F35" s="148">
        <f t="shared" si="0"/>
        <v>-0.14471305262824433</v>
      </c>
      <c r="G35" s="123"/>
      <c r="H35" s="150">
        <v>110.5629</v>
      </c>
      <c r="I35" s="150">
        <v>67.901799999999994</v>
      </c>
      <c r="J35" s="148">
        <f t="shared" si="1"/>
        <v>-0.38585366338979898</v>
      </c>
      <c r="K35" s="24"/>
      <c r="M35" s="117"/>
      <c r="N35" s="117"/>
    </row>
    <row r="36" spans="1:14" x14ac:dyDescent="0.25">
      <c r="A36" s="1"/>
      <c r="B36" s="55"/>
      <c r="C36" s="53" t="s">
        <v>31</v>
      </c>
      <c r="D36" s="263">
        <v>2.18947</v>
      </c>
      <c r="E36" s="263">
        <v>1.3589899999999999</v>
      </c>
      <c r="F36" s="148">
        <f t="shared" si="0"/>
        <v>-0.37930640748674344</v>
      </c>
      <c r="G36" s="123"/>
      <c r="H36" s="263">
        <v>0.61239999999999994</v>
      </c>
      <c r="I36" s="263">
        <v>0.46360000000000001</v>
      </c>
      <c r="J36" s="148" t="str">
        <f t="shared" si="1"/>
        <v/>
      </c>
      <c r="K36" s="24"/>
      <c r="M36" s="104"/>
      <c r="N36" s="104"/>
    </row>
    <row r="37" spans="1:14" x14ac:dyDescent="0.25">
      <c r="A37" s="1"/>
      <c r="B37" s="1"/>
      <c r="C37" s="54" t="s">
        <v>6</v>
      </c>
      <c r="D37" s="263">
        <v>0</v>
      </c>
      <c r="E37" s="263">
        <v>0</v>
      </c>
      <c r="F37" s="148" t="str">
        <f t="shared" si="0"/>
        <v/>
      </c>
      <c r="G37" s="123"/>
      <c r="H37" s="263">
        <v>0</v>
      </c>
      <c r="I37" s="263">
        <v>0</v>
      </c>
      <c r="J37" s="148" t="str">
        <f t="shared" si="1"/>
        <v/>
      </c>
      <c r="K37" s="24"/>
      <c r="M37" s="104"/>
      <c r="N37" s="104"/>
    </row>
    <row r="38" spans="1:14" x14ac:dyDescent="0.25">
      <c r="A38" s="1"/>
      <c r="B38" s="1"/>
      <c r="C38" s="54" t="s">
        <v>7</v>
      </c>
      <c r="D38" s="263">
        <v>231.40563</v>
      </c>
      <c r="E38" s="263">
        <v>198.43185</v>
      </c>
      <c r="F38" s="148">
        <f t="shared" si="0"/>
        <v>-0.1424934216164058</v>
      </c>
      <c r="G38" s="123"/>
      <c r="H38" s="263">
        <v>109.95050000000001</v>
      </c>
      <c r="I38" s="263">
        <v>67.438199999999995</v>
      </c>
      <c r="J38" s="148">
        <f t="shared" si="1"/>
        <v>-0.38664944679651303</v>
      </c>
      <c r="K38" s="24"/>
      <c r="M38" s="104"/>
      <c r="N38" s="104"/>
    </row>
    <row r="39" spans="1:14" ht="26.25" customHeight="1" x14ac:dyDescent="0.25">
      <c r="A39" s="1"/>
      <c r="B39" s="1"/>
      <c r="C39" s="71" t="s">
        <v>9</v>
      </c>
      <c r="D39" s="150">
        <v>73.572429999999997</v>
      </c>
      <c r="E39" s="150">
        <v>61.807499999999997</v>
      </c>
      <c r="F39" s="148">
        <f t="shared" si="0"/>
        <v>-0.15990949327078091</v>
      </c>
      <c r="G39" s="123"/>
      <c r="H39" s="150">
        <v>32.906599999999997</v>
      </c>
      <c r="I39" s="150">
        <v>23.281699999999997</v>
      </c>
      <c r="J39" s="148">
        <f t="shared" si="1"/>
        <v>-0.29249147587414076</v>
      </c>
      <c r="K39" s="24"/>
      <c r="M39" s="117"/>
      <c r="N39" s="117"/>
    </row>
    <row r="40" spans="1:14" x14ac:dyDescent="0.25">
      <c r="A40" s="1"/>
      <c r="B40" s="1"/>
      <c r="C40" s="265" t="s">
        <v>31</v>
      </c>
      <c r="D40" s="263">
        <v>1.28871</v>
      </c>
      <c r="E40" s="263">
        <v>0.87157000000000007</v>
      </c>
      <c r="F40" s="148">
        <f t="shared" ref="F40:F71" si="2">IF(D40&lt;1,"",IFERROR((E40-D40)/D40,""))</f>
        <v>-0.32368802911438566</v>
      </c>
      <c r="G40" s="124"/>
      <c r="H40" s="263">
        <v>0.6845</v>
      </c>
      <c r="I40" s="263">
        <v>0.33439999999999998</v>
      </c>
      <c r="J40" s="148" t="str">
        <f t="shared" si="1"/>
        <v/>
      </c>
      <c r="K40" s="24"/>
      <c r="M40" s="104"/>
      <c r="N40" s="104"/>
    </row>
    <row r="41" spans="1:14" x14ac:dyDescent="0.25">
      <c r="A41" s="1"/>
      <c r="B41" s="1"/>
      <c r="C41" s="54" t="s">
        <v>6</v>
      </c>
      <c r="D41" s="263">
        <v>0</v>
      </c>
      <c r="E41" s="263">
        <v>0</v>
      </c>
      <c r="F41" s="148" t="str">
        <f t="shared" si="2"/>
        <v/>
      </c>
      <c r="G41" s="124"/>
      <c r="H41" s="263">
        <v>0</v>
      </c>
      <c r="I41" s="263">
        <v>0</v>
      </c>
      <c r="J41" s="148" t="str">
        <f t="shared" si="1"/>
        <v/>
      </c>
      <c r="K41" s="24"/>
      <c r="M41" s="104"/>
      <c r="N41" s="104"/>
    </row>
    <row r="42" spans="1:14" x14ac:dyDescent="0.25">
      <c r="A42" s="1"/>
      <c r="B42" s="1"/>
      <c r="C42" s="54" t="s">
        <v>7</v>
      </c>
      <c r="D42" s="263">
        <v>72.283720000000002</v>
      </c>
      <c r="E42" s="263">
        <v>60.935929999999999</v>
      </c>
      <c r="F42" s="148">
        <f t="shared" si="2"/>
        <v>-0.15698956832880215</v>
      </c>
      <c r="G42" s="123"/>
      <c r="H42" s="263">
        <v>32.222099999999998</v>
      </c>
      <c r="I42" s="263">
        <v>22.947299999999998</v>
      </c>
      <c r="J42" s="148">
        <f t="shared" si="1"/>
        <v>-0.2878397124954612</v>
      </c>
      <c r="K42" s="24"/>
      <c r="M42" s="117"/>
      <c r="N42" s="117"/>
    </row>
    <row r="43" spans="1:14" ht="26.25" customHeight="1" x14ac:dyDescent="0.25">
      <c r="A43" s="1"/>
      <c r="B43" s="1"/>
      <c r="C43" s="1" t="s">
        <v>10</v>
      </c>
      <c r="D43" s="150">
        <v>1825.3220200000001</v>
      </c>
      <c r="E43" s="150">
        <v>2312.2967200000003</v>
      </c>
      <c r="F43" s="148">
        <f t="shared" si="2"/>
        <v>0.26678837742832917</v>
      </c>
      <c r="G43" s="123"/>
      <c r="H43" s="150">
        <v>923.68720000000008</v>
      </c>
      <c r="I43" s="150">
        <v>908.21130000000005</v>
      </c>
      <c r="J43" s="148">
        <f t="shared" si="1"/>
        <v>-1.6754481387205564E-2</v>
      </c>
      <c r="K43" s="24"/>
      <c r="M43" s="104"/>
      <c r="N43" s="104"/>
    </row>
    <row r="44" spans="1:14" x14ac:dyDescent="0.25">
      <c r="A44" s="1"/>
      <c r="B44" s="1"/>
      <c r="C44" s="54" t="s">
        <v>31</v>
      </c>
      <c r="D44" s="263">
        <v>295.05360000000002</v>
      </c>
      <c r="E44" s="263">
        <v>177.52252999999999</v>
      </c>
      <c r="F44" s="148">
        <f t="shared" si="2"/>
        <v>-0.39833803078491509</v>
      </c>
      <c r="G44" s="123"/>
      <c r="H44" s="263">
        <v>156.57859999999999</v>
      </c>
      <c r="I44" s="263">
        <v>132.5608</v>
      </c>
      <c r="J44" s="148">
        <f t="shared" si="1"/>
        <v>-0.15339133189337492</v>
      </c>
      <c r="K44" s="24"/>
      <c r="M44" s="104"/>
      <c r="N44" s="104"/>
    </row>
    <row r="45" spans="1:14" x14ac:dyDescent="0.25">
      <c r="A45" s="1"/>
      <c r="B45" s="1"/>
      <c r="C45" s="54" t="s">
        <v>6</v>
      </c>
      <c r="D45" s="263">
        <v>0</v>
      </c>
      <c r="E45" s="263">
        <v>0.28192</v>
      </c>
      <c r="F45" s="148" t="str">
        <f t="shared" si="2"/>
        <v/>
      </c>
      <c r="G45" s="123"/>
      <c r="H45" s="263">
        <v>0</v>
      </c>
      <c r="I45" s="263">
        <v>0.15740000000000001</v>
      </c>
      <c r="J45" s="148" t="str">
        <f t="shared" si="1"/>
        <v/>
      </c>
      <c r="K45" s="24"/>
      <c r="M45" s="104"/>
      <c r="N45" s="104"/>
    </row>
    <row r="46" spans="1:14" x14ac:dyDescent="0.25">
      <c r="A46" s="1"/>
      <c r="B46" s="1"/>
      <c r="C46" s="54" t="s">
        <v>7</v>
      </c>
      <c r="D46" s="263">
        <v>1530.2684200000001</v>
      </c>
      <c r="E46" s="263">
        <v>2134.4922700000002</v>
      </c>
      <c r="F46" s="148">
        <f t="shared" si="2"/>
        <v>0.39484827766360103</v>
      </c>
      <c r="G46" s="123"/>
      <c r="H46" s="263">
        <v>767.10860000000002</v>
      </c>
      <c r="I46" s="263">
        <v>775.49310000000003</v>
      </c>
      <c r="J46" s="148">
        <f t="shared" si="1"/>
        <v>1.0930003913396359E-2</v>
      </c>
      <c r="K46" s="24"/>
      <c r="M46" s="117"/>
      <c r="N46" s="117"/>
    </row>
    <row r="47" spans="1:14" x14ac:dyDescent="0.25">
      <c r="A47" s="1"/>
      <c r="B47" s="52" t="s">
        <v>14</v>
      </c>
      <c r="C47" s="55"/>
      <c r="D47" s="230">
        <v>20849.046399999999</v>
      </c>
      <c r="E47" s="230">
        <v>21439.146666701239</v>
      </c>
      <c r="F47" s="149">
        <f t="shared" si="2"/>
        <v>2.8303465558081348E-2</v>
      </c>
      <c r="G47" s="122"/>
      <c r="H47" s="230">
        <v>9872.4574000000011</v>
      </c>
      <c r="I47" s="230">
        <v>10372.2551</v>
      </c>
      <c r="J47" s="149">
        <f t="shared" si="1"/>
        <v>5.0625460283069856E-2</v>
      </c>
      <c r="K47" s="24"/>
      <c r="M47" s="117"/>
      <c r="N47" s="117"/>
    </row>
    <row r="48" spans="1:14" ht="23.25" customHeight="1" x14ac:dyDescent="0.25">
      <c r="A48" s="1"/>
      <c r="B48" s="55"/>
      <c r="C48" s="55" t="s">
        <v>12</v>
      </c>
      <c r="D48" s="150">
        <v>2875.94598</v>
      </c>
      <c r="E48" s="150">
        <v>1510.4302600000001</v>
      </c>
      <c r="F48" s="148">
        <f t="shared" si="2"/>
        <v>-0.47480576112907374</v>
      </c>
      <c r="G48" s="123"/>
      <c r="H48" s="150">
        <v>711.88969999999995</v>
      </c>
      <c r="I48" s="150">
        <v>443.70429999999999</v>
      </c>
      <c r="J48" s="148">
        <f t="shared" si="1"/>
        <v>-0.37672324799754792</v>
      </c>
      <c r="K48" s="24"/>
      <c r="M48" s="104"/>
      <c r="N48" s="104"/>
    </row>
    <row r="49" spans="1:14" x14ac:dyDescent="0.25">
      <c r="A49" s="1"/>
      <c r="B49" s="55"/>
      <c r="C49" s="53" t="s">
        <v>31</v>
      </c>
      <c r="D49" s="263">
        <v>134.85339999999999</v>
      </c>
      <c r="E49" s="263">
        <v>129.51084</v>
      </c>
      <c r="F49" s="148">
        <f t="shared" si="2"/>
        <v>-3.9617540232578428E-2</v>
      </c>
      <c r="G49" s="124"/>
      <c r="H49" s="263">
        <v>39.056399999999996</v>
      </c>
      <c r="I49" s="263">
        <v>25.8337</v>
      </c>
      <c r="J49" s="148">
        <f t="shared" si="1"/>
        <v>-0.33855398859085828</v>
      </c>
      <c r="K49" s="24"/>
      <c r="M49" s="104"/>
      <c r="N49" s="104"/>
    </row>
    <row r="50" spans="1:14" x14ac:dyDescent="0.25">
      <c r="A50" s="1"/>
      <c r="B50" s="1"/>
      <c r="C50" s="54" t="s">
        <v>6</v>
      </c>
      <c r="D50" s="263">
        <v>0.17599999999999999</v>
      </c>
      <c r="E50" s="263">
        <v>3.5537800000000002</v>
      </c>
      <c r="F50" s="148" t="str">
        <f t="shared" si="2"/>
        <v/>
      </c>
      <c r="G50" s="121"/>
      <c r="H50" s="263">
        <v>0.16</v>
      </c>
      <c r="I50" s="263">
        <v>2.3727999999999998</v>
      </c>
      <c r="J50" s="148" t="str">
        <f t="shared" si="1"/>
        <v/>
      </c>
      <c r="K50" s="24"/>
      <c r="M50" s="104"/>
      <c r="N50" s="104"/>
    </row>
    <row r="51" spans="1:14" x14ac:dyDescent="0.25">
      <c r="A51" s="1"/>
      <c r="B51" s="1"/>
      <c r="C51" s="54" t="s">
        <v>7</v>
      </c>
      <c r="D51" s="263">
        <v>2740.9165800000001</v>
      </c>
      <c r="E51" s="263">
        <v>1377.36564</v>
      </c>
      <c r="F51" s="148">
        <f t="shared" si="2"/>
        <v>-0.49747991235836886</v>
      </c>
      <c r="G51" s="123"/>
      <c r="H51" s="263">
        <v>672.67329999999993</v>
      </c>
      <c r="I51" s="263">
        <v>415.49779999999998</v>
      </c>
      <c r="J51" s="148">
        <f t="shared" si="1"/>
        <v>-0.38231857872164687</v>
      </c>
      <c r="K51" s="24"/>
      <c r="M51" s="117"/>
      <c r="N51" s="117"/>
    </row>
    <row r="52" spans="1:14" ht="24.75" customHeight="1" x14ac:dyDescent="0.25">
      <c r="A52" s="1"/>
      <c r="B52" s="1"/>
      <c r="C52" s="71" t="s">
        <v>9</v>
      </c>
      <c r="D52" s="150">
        <v>1213.43407</v>
      </c>
      <c r="E52" s="150">
        <v>631.72507338312744</v>
      </c>
      <c r="F52" s="148">
        <f t="shared" si="2"/>
        <v>-0.47939069043682991</v>
      </c>
      <c r="G52" s="123"/>
      <c r="H52" s="150">
        <v>307.76070000000004</v>
      </c>
      <c r="I52" s="150">
        <v>182.64189999999999</v>
      </c>
      <c r="J52" s="148">
        <f t="shared" si="1"/>
        <v>-0.40654573504674257</v>
      </c>
      <c r="K52" s="24"/>
      <c r="M52" s="104"/>
      <c r="N52" s="104"/>
    </row>
    <row r="53" spans="1:14" x14ac:dyDescent="0.25">
      <c r="A53" s="1"/>
      <c r="B53" s="1"/>
      <c r="C53" s="265" t="s">
        <v>31</v>
      </c>
      <c r="D53" s="263">
        <v>1.1229100000000001</v>
      </c>
      <c r="E53" s="263">
        <v>3.3652199999999999</v>
      </c>
      <c r="F53" s="148">
        <f t="shared" si="2"/>
        <v>1.9968741929451155</v>
      </c>
      <c r="G53" s="121"/>
      <c r="H53" s="263">
        <v>0.33460000000000001</v>
      </c>
      <c r="I53" s="263">
        <v>2.8346</v>
      </c>
      <c r="J53" s="148" t="str">
        <f t="shared" si="1"/>
        <v/>
      </c>
      <c r="K53" s="24"/>
      <c r="M53" s="117"/>
      <c r="N53" s="117"/>
    </row>
    <row r="54" spans="1:14" x14ac:dyDescent="0.25">
      <c r="A54" s="1"/>
      <c r="B54" s="1"/>
      <c r="C54" s="265" t="s">
        <v>6</v>
      </c>
      <c r="D54" s="263">
        <v>0</v>
      </c>
      <c r="E54" s="263">
        <v>0</v>
      </c>
      <c r="F54" s="148" t="str">
        <f t="shared" si="2"/>
        <v/>
      </c>
      <c r="G54" s="121"/>
      <c r="H54" s="263">
        <v>0</v>
      </c>
      <c r="I54" s="263">
        <v>0</v>
      </c>
      <c r="J54" s="148" t="str">
        <f t="shared" si="1"/>
        <v/>
      </c>
      <c r="K54" s="24"/>
      <c r="M54" s="104"/>
      <c r="N54" s="104"/>
    </row>
    <row r="55" spans="1:14" x14ac:dyDescent="0.25">
      <c r="A55" s="1"/>
      <c r="B55" s="1"/>
      <c r="C55" s="54" t="s">
        <v>7</v>
      </c>
      <c r="D55" s="263">
        <v>1212.31116</v>
      </c>
      <c r="E55" s="263">
        <v>628.35985338312742</v>
      </c>
      <c r="F55" s="148">
        <f t="shared" si="2"/>
        <v>-0.48168434465032273</v>
      </c>
      <c r="G55" s="123"/>
      <c r="H55" s="263">
        <v>307.42610000000002</v>
      </c>
      <c r="I55" s="263">
        <v>179.8073</v>
      </c>
      <c r="J55" s="148">
        <f t="shared" si="1"/>
        <v>-0.41512025166373323</v>
      </c>
      <c r="K55" s="24"/>
      <c r="M55" s="104"/>
      <c r="N55" s="104"/>
    </row>
    <row r="56" spans="1:14" ht="23.25" customHeight="1" x14ac:dyDescent="0.25">
      <c r="A56" s="1"/>
      <c r="B56" s="1"/>
      <c r="C56" s="1" t="s">
        <v>10</v>
      </c>
      <c r="D56" s="150">
        <v>16759.66635</v>
      </c>
      <c r="E56" s="150">
        <v>19296.99133331811</v>
      </c>
      <c r="F56" s="148">
        <f t="shared" si="2"/>
        <v>0.15139471934165985</v>
      </c>
      <c r="G56" s="123"/>
      <c r="H56" s="150">
        <v>8852.8070000000007</v>
      </c>
      <c r="I56" s="150">
        <v>9745.9089000000004</v>
      </c>
      <c r="J56" s="148">
        <f t="shared" si="1"/>
        <v>0.10088347119732753</v>
      </c>
      <c r="K56" s="24"/>
    </row>
    <row r="57" spans="1:14" x14ac:dyDescent="0.25">
      <c r="A57" s="1"/>
      <c r="B57" s="1"/>
      <c r="C57" s="54" t="s">
        <v>31</v>
      </c>
      <c r="D57" s="263">
        <v>12356.49381</v>
      </c>
      <c r="E57" s="263">
        <v>13688.70893561537</v>
      </c>
      <c r="F57" s="148">
        <f t="shared" si="2"/>
        <v>0.107814979402751</v>
      </c>
      <c r="G57" s="123"/>
      <c r="H57" s="263">
        <v>6514.1659</v>
      </c>
      <c r="I57" s="263">
        <v>7077.5480000000007</v>
      </c>
      <c r="J57" s="148">
        <f t="shared" si="1"/>
        <v>8.6485684990000131E-2</v>
      </c>
      <c r="K57" s="24"/>
    </row>
    <row r="58" spans="1:14" x14ac:dyDescent="0.25">
      <c r="A58" s="1"/>
      <c r="B58" s="1"/>
      <c r="C58" s="54" t="s">
        <v>6</v>
      </c>
      <c r="D58" s="263">
        <v>7.9561600000000006</v>
      </c>
      <c r="E58" s="263">
        <v>87.256408517142859</v>
      </c>
      <c r="F58" s="148">
        <f t="shared" si="2"/>
        <v>9.967151052410065</v>
      </c>
      <c r="G58" s="123"/>
      <c r="H58" s="263">
        <v>3.9054000000000002</v>
      </c>
      <c r="I58" s="263">
        <v>154.28210000000001</v>
      </c>
      <c r="J58" s="148">
        <f t="shared" si="1"/>
        <v>38.504813847493217</v>
      </c>
      <c r="K58" s="24"/>
    </row>
    <row r="59" spans="1:14" x14ac:dyDescent="0.25">
      <c r="A59" s="1"/>
      <c r="B59" s="1"/>
      <c r="C59" s="54" t="s">
        <v>7</v>
      </c>
      <c r="D59" s="263">
        <v>4395.2163799999998</v>
      </c>
      <c r="E59" s="263">
        <v>5521.0259891855949</v>
      </c>
      <c r="F59" s="148">
        <f t="shared" si="2"/>
        <v>0.25614429685611861</v>
      </c>
      <c r="G59" s="123"/>
      <c r="H59" s="263">
        <v>2334.7357000000002</v>
      </c>
      <c r="I59" s="263">
        <v>2514.0787999999998</v>
      </c>
      <c r="J59" s="148">
        <f t="shared" si="1"/>
        <v>7.6815161561970199E-2</v>
      </c>
      <c r="K59" s="24"/>
    </row>
    <row r="60" spans="1:14" x14ac:dyDescent="0.25">
      <c r="A60" s="1"/>
      <c r="B60" s="52" t="s">
        <v>15</v>
      </c>
      <c r="C60" s="55"/>
      <c r="D60" s="230">
        <v>853.28607000000011</v>
      </c>
      <c r="E60" s="230">
        <v>942.99207167307952</v>
      </c>
      <c r="F60" s="149">
        <f t="shared" si="2"/>
        <v>0.10513004351879247</v>
      </c>
      <c r="G60" s="122"/>
      <c r="H60" s="230">
        <v>455.70389999999998</v>
      </c>
      <c r="I60" s="230">
        <v>507.34730000000002</v>
      </c>
      <c r="J60" s="149">
        <f t="shared" si="1"/>
        <v>0.11332665794609185</v>
      </c>
      <c r="K60" s="24"/>
    </row>
    <row r="61" spans="1:14" ht="22.5" customHeight="1" x14ac:dyDescent="0.25">
      <c r="A61" s="1"/>
      <c r="B61" s="55"/>
      <c r="C61" s="55" t="s">
        <v>12</v>
      </c>
      <c r="D61" s="150">
        <v>450.17929000000004</v>
      </c>
      <c r="E61" s="150">
        <v>485.58036999999996</v>
      </c>
      <c r="F61" s="148">
        <f t="shared" si="2"/>
        <v>7.8637735645280177E-2</v>
      </c>
      <c r="G61" s="123"/>
      <c r="H61" s="150">
        <v>241.46689999999998</v>
      </c>
      <c r="I61" s="150">
        <v>224.0342</v>
      </c>
      <c r="J61" s="148">
        <f t="shared" si="1"/>
        <v>-7.2194988215776093E-2</v>
      </c>
      <c r="K61" s="24"/>
    </row>
    <row r="62" spans="1:14" x14ac:dyDescent="0.25">
      <c r="A62" s="1"/>
      <c r="B62" s="55"/>
      <c r="C62" s="53" t="s">
        <v>31</v>
      </c>
      <c r="D62" s="263">
        <v>61.439100000000003</v>
      </c>
      <c r="E62" s="263">
        <v>74.249709999999993</v>
      </c>
      <c r="F62" s="148">
        <f t="shared" si="2"/>
        <v>0.20850907646759131</v>
      </c>
      <c r="G62" s="124"/>
      <c r="H62" s="263">
        <v>13.773400000000001</v>
      </c>
      <c r="I62" s="263">
        <v>12.4687</v>
      </c>
      <c r="J62" s="148">
        <f t="shared" si="1"/>
        <v>-9.4726066185546076E-2</v>
      </c>
      <c r="K62" s="24"/>
    </row>
    <row r="63" spans="1:14" x14ac:dyDescent="0.25">
      <c r="A63" s="1"/>
      <c r="B63" s="1"/>
      <c r="C63" s="54" t="s">
        <v>6</v>
      </c>
      <c r="D63" s="263">
        <v>1E-3</v>
      </c>
      <c r="E63" s="263">
        <v>8.5999999999999998E-4</v>
      </c>
      <c r="F63" s="148" t="str">
        <f t="shared" si="2"/>
        <v/>
      </c>
      <c r="G63" s="124"/>
      <c r="H63" s="263">
        <v>4.0000000000000002E-4</v>
      </c>
      <c r="I63" s="263">
        <v>6.9999999999999999E-4</v>
      </c>
      <c r="J63" s="148" t="str">
        <f t="shared" si="1"/>
        <v/>
      </c>
      <c r="K63" s="24"/>
    </row>
    <row r="64" spans="1:14" x14ac:dyDescent="0.25">
      <c r="A64" s="1"/>
      <c r="B64" s="1"/>
      <c r="C64" s="54" t="s">
        <v>7</v>
      </c>
      <c r="D64" s="263">
        <v>388.73919000000001</v>
      </c>
      <c r="E64" s="263">
        <v>411.32979999999998</v>
      </c>
      <c r="F64" s="148">
        <f t="shared" si="2"/>
        <v>5.8112509829533698E-2</v>
      </c>
      <c r="G64" s="123"/>
      <c r="H64" s="263">
        <v>227.69309999999999</v>
      </c>
      <c r="I64" s="263">
        <v>211.56479999999999</v>
      </c>
      <c r="J64" s="148">
        <f t="shared" si="1"/>
        <v>-7.083350351855193E-2</v>
      </c>
      <c r="K64" s="24"/>
    </row>
    <row r="65" spans="1:11" ht="23.25" customHeight="1" x14ac:dyDescent="0.25">
      <c r="A65" s="1"/>
      <c r="B65" s="1"/>
      <c r="C65" s="71" t="s">
        <v>9</v>
      </c>
      <c r="D65" s="150">
        <v>241.59066000000001</v>
      </c>
      <c r="E65" s="150">
        <v>274.97885000000002</v>
      </c>
      <c r="F65" s="148">
        <f t="shared" si="2"/>
        <v>0.1382014933855473</v>
      </c>
      <c r="G65" s="123"/>
      <c r="H65" s="150">
        <v>139.48840000000001</v>
      </c>
      <c r="I65" s="150">
        <v>198.8433</v>
      </c>
      <c r="J65" s="148">
        <f t="shared" si="1"/>
        <v>0.42551853774220638</v>
      </c>
      <c r="K65" s="24"/>
    </row>
    <row r="66" spans="1:11" x14ac:dyDescent="0.25">
      <c r="A66" s="1"/>
      <c r="B66" s="1"/>
      <c r="C66" s="265" t="s">
        <v>31</v>
      </c>
      <c r="D66" s="263">
        <v>13.393269999999999</v>
      </c>
      <c r="E66" s="263">
        <v>0</v>
      </c>
      <c r="F66" s="148">
        <f t="shared" si="2"/>
        <v>-1</v>
      </c>
      <c r="G66" s="124"/>
      <c r="H66" s="263">
        <v>6.0381</v>
      </c>
      <c r="I66" s="263">
        <v>0</v>
      </c>
      <c r="J66" s="148">
        <f t="shared" si="1"/>
        <v>-1</v>
      </c>
      <c r="K66" s="24"/>
    </row>
    <row r="67" spans="1:11" x14ac:dyDescent="0.25">
      <c r="A67" s="1"/>
      <c r="B67" s="1"/>
      <c r="C67" s="54" t="s">
        <v>6</v>
      </c>
      <c r="D67" s="263">
        <v>0</v>
      </c>
      <c r="E67" s="263">
        <v>0</v>
      </c>
      <c r="F67" s="148" t="str">
        <f t="shared" si="2"/>
        <v/>
      </c>
      <c r="G67" s="124"/>
      <c r="H67" s="263">
        <v>0</v>
      </c>
      <c r="I67" s="263">
        <v>0</v>
      </c>
      <c r="J67" s="148" t="str">
        <f t="shared" si="1"/>
        <v/>
      </c>
      <c r="K67" s="24"/>
    </row>
    <row r="68" spans="1:11" x14ac:dyDescent="0.25">
      <c r="A68" s="1"/>
      <c r="B68" s="1"/>
      <c r="C68" s="54" t="s">
        <v>7</v>
      </c>
      <c r="D68" s="263">
        <v>228.19739000000001</v>
      </c>
      <c r="E68" s="263">
        <v>274.97885000000002</v>
      </c>
      <c r="F68" s="148">
        <f t="shared" si="2"/>
        <v>0.20500436047932016</v>
      </c>
      <c r="G68" s="123"/>
      <c r="H68" s="263">
        <v>133.4503</v>
      </c>
      <c r="I68" s="263">
        <v>198.8433</v>
      </c>
      <c r="J68" s="148">
        <f t="shared" si="1"/>
        <v>0.4900176320322997</v>
      </c>
      <c r="K68" s="24"/>
    </row>
    <row r="69" spans="1:11" ht="23.25" customHeight="1" x14ac:dyDescent="0.25">
      <c r="A69" s="1"/>
      <c r="B69" s="1"/>
      <c r="C69" s="1" t="s">
        <v>10</v>
      </c>
      <c r="D69" s="150">
        <v>161.51612</v>
      </c>
      <c r="E69" s="150">
        <v>182.43285167307954</v>
      </c>
      <c r="F69" s="148">
        <f t="shared" si="2"/>
        <v>0.12950244020893728</v>
      </c>
      <c r="G69" s="123"/>
      <c r="H69" s="150">
        <v>74.748599999999996</v>
      </c>
      <c r="I69" s="150">
        <v>84.469799999999992</v>
      </c>
      <c r="J69" s="148">
        <f t="shared" si="1"/>
        <v>0.13005193408304633</v>
      </c>
      <c r="K69" s="24"/>
    </row>
    <row r="70" spans="1:11" x14ac:dyDescent="0.25">
      <c r="A70" s="1"/>
      <c r="B70" s="1"/>
      <c r="C70" s="54" t="s">
        <v>31</v>
      </c>
      <c r="D70" s="263">
        <v>100.61543</v>
      </c>
      <c r="E70" s="263">
        <v>86.138729999999995</v>
      </c>
      <c r="F70" s="148">
        <f t="shared" si="2"/>
        <v>-0.14388151002286634</v>
      </c>
      <c r="G70" s="123"/>
      <c r="H70" s="263">
        <v>32.271799999999999</v>
      </c>
      <c r="I70" s="263">
        <v>15.8729</v>
      </c>
      <c r="J70" s="148">
        <f t="shared" si="1"/>
        <v>-0.50814952993015572</v>
      </c>
      <c r="K70" s="24"/>
    </row>
    <row r="71" spans="1:11" x14ac:dyDescent="0.25">
      <c r="A71" s="1"/>
      <c r="B71" s="1"/>
      <c r="C71" s="54" t="s">
        <v>6</v>
      </c>
      <c r="D71" s="263">
        <v>0</v>
      </c>
      <c r="E71" s="263">
        <v>0</v>
      </c>
      <c r="F71" s="148" t="str">
        <f t="shared" si="2"/>
        <v/>
      </c>
      <c r="G71" s="124"/>
      <c r="H71" s="263">
        <v>0</v>
      </c>
      <c r="I71" s="263">
        <v>0</v>
      </c>
      <c r="J71" s="148" t="str">
        <f t="shared" si="1"/>
        <v/>
      </c>
      <c r="K71" s="24"/>
    </row>
    <row r="72" spans="1:11" x14ac:dyDescent="0.25">
      <c r="A72" s="1"/>
      <c r="B72" s="1"/>
      <c r="C72" s="54" t="s">
        <v>7</v>
      </c>
      <c r="D72" s="263">
        <v>60.900689999999997</v>
      </c>
      <c r="E72" s="263">
        <v>96.294121673079559</v>
      </c>
      <c r="F72" s="148">
        <f>IF(D72&lt;1,"",IFERROR((E72-D72)/D72,""))</f>
        <v>0.58116634923314603</v>
      </c>
      <c r="G72" s="123"/>
      <c r="H72" s="263">
        <v>42.476799999999997</v>
      </c>
      <c r="I72" s="263">
        <v>68.596899999999991</v>
      </c>
      <c r="J72" s="148">
        <f t="shared" si="1"/>
        <v>0.61492626563206254</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3" t="s">
        <v>126</v>
      </c>
      <c r="C77" s="273"/>
      <c r="D77" s="273"/>
      <c r="E77" s="273"/>
      <c r="F77" s="273"/>
      <c r="G77" s="273"/>
      <c r="H77" s="273"/>
      <c r="I77" s="273"/>
      <c r="J77" s="49"/>
      <c r="K77" s="1"/>
    </row>
    <row r="78" spans="1:11" x14ac:dyDescent="0.25">
      <c r="A78" s="16"/>
      <c r="B78" s="273"/>
      <c r="C78" s="273"/>
      <c r="D78" s="273"/>
      <c r="E78" s="273"/>
      <c r="F78" s="273"/>
      <c r="G78" s="273"/>
      <c r="H78" s="273"/>
      <c r="I78" s="273"/>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4"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K76" sqref="K7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71">
        <v>44682</v>
      </c>
      <c r="D4" s="271"/>
      <c r="E4" s="271"/>
      <c r="F4" s="271"/>
      <c r="G4" s="272"/>
      <c r="H4" s="271"/>
      <c r="I4" s="271"/>
      <c r="J4" s="271"/>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6">
        <v>2473.2517021365961</v>
      </c>
      <c r="E8" s="156">
        <v>11950.667603967851</v>
      </c>
      <c r="F8" s="160">
        <f t="shared" ref="F8:F39" si="0">IF(D8&lt;1,"",IFERROR((E8-D8)/D8,""))</f>
        <v>3.8319657856270317</v>
      </c>
      <c r="G8" s="51"/>
      <c r="H8" s="156">
        <v>1462.1415999999999</v>
      </c>
      <c r="I8" s="156">
        <v>5214.1428000000005</v>
      </c>
      <c r="J8" s="205">
        <f t="shared" ref="J8:J39" si="1">IF(H8&lt;1,"",IFERROR((I8-H8)/H8,""))</f>
        <v>2.5660997539499601</v>
      </c>
      <c r="K8" s="24"/>
      <c r="N8" s="219"/>
    </row>
    <row r="9" spans="1:20" ht="22.5" customHeight="1" x14ac:dyDescent="0.25">
      <c r="A9" s="1"/>
      <c r="B9" s="50"/>
      <c r="C9" s="55" t="s">
        <v>12</v>
      </c>
      <c r="D9" s="158">
        <v>13.93835</v>
      </c>
      <c r="E9" s="159">
        <v>10.2775</v>
      </c>
      <c r="F9" s="161">
        <f t="shared" si="0"/>
        <v>-0.26264586554362601</v>
      </c>
      <c r="G9" s="115"/>
      <c r="H9" s="158">
        <v>2.7570000000000001</v>
      </c>
      <c r="I9" s="159">
        <v>1.0085</v>
      </c>
      <c r="J9" s="161">
        <f t="shared" si="1"/>
        <v>-0.63420384475879588</v>
      </c>
      <c r="K9" s="24"/>
      <c r="N9" s="219"/>
    </row>
    <row r="10" spans="1:20" x14ac:dyDescent="0.25">
      <c r="A10" s="1"/>
      <c r="B10" s="50"/>
      <c r="C10" s="53" t="s">
        <v>31</v>
      </c>
      <c r="D10" s="226">
        <v>0</v>
      </c>
      <c r="E10" s="214">
        <v>0</v>
      </c>
      <c r="F10" s="161" t="str">
        <f t="shared" si="0"/>
        <v/>
      </c>
      <c r="G10" s="115"/>
      <c r="H10" s="226">
        <v>0</v>
      </c>
      <c r="I10" s="214">
        <v>0</v>
      </c>
      <c r="J10" s="161" t="str">
        <f t="shared" si="1"/>
        <v/>
      </c>
      <c r="K10" s="24"/>
      <c r="M10" s="219"/>
      <c r="O10" s="108"/>
      <c r="P10" s="108"/>
      <c r="Q10" s="108"/>
      <c r="R10" s="108"/>
      <c r="S10" s="108"/>
      <c r="T10" s="108"/>
    </row>
    <row r="11" spans="1:20" x14ac:dyDescent="0.25">
      <c r="A11" s="1"/>
      <c r="B11" s="50"/>
      <c r="C11" s="54" t="s">
        <v>6</v>
      </c>
      <c r="D11" s="226">
        <v>0</v>
      </c>
      <c r="E11" s="226">
        <v>0</v>
      </c>
      <c r="F11" s="161" t="str">
        <f t="shared" si="0"/>
        <v/>
      </c>
      <c r="G11" s="115"/>
      <c r="H11" s="226">
        <v>0</v>
      </c>
      <c r="I11" s="226">
        <v>0</v>
      </c>
      <c r="J11" s="161" t="str">
        <f t="shared" si="1"/>
        <v/>
      </c>
      <c r="K11" s="24"/>
      <c r="O11" s="108"/>
      <c r="P11" s="108"/>
      <c r="Q11" s="108"/>
      <c r="R11" s="108"/>
      <c r="S11" s="108"/>
      <c r="T11" s="108"/>
    </row>
    <row r="12" spans="1:20" x14ac:dyDescent="0.25">
      <c r="A12" s="1"/>
      <c r="B12" s="50"/>
      <c r="C12" s="54" t="s">
        <v>7</v>
      </c>
      <c r="D12" s="158">
        <v>13.93835</v>
      </c>
      <c r="E12" s="159">
        <v>10.2775</v>
      </c>
      <c r="F12" s="161">
        <f t="shared" si="0"/>
        <v>-0.26264586554362601</v>
      </c>
      <c r="G12" s="115"/>
      <c r="H12" s="158">
        <v>2.7570000000000001</v>
      </c>
      <c r="I12" s="159">
        <v>1.0085</v>
      </c>
      <c r="J12" s="161">
        <f t="shared" si="1"/>
        <v>-0.63420384475879588</v>
      </c>
      <c r="K12" s="24"/>
      <c r="O12" s="110"/>
      <c r="P12" s="110"/>
      <c r="Q12" s="110"/>
      <c r="R12" s="110"/>
      <c r="S12" s="110"/>
      <c r="T12" s="110"/>
    </row>
    <row r="13" spans="1:20" ht="23.25" customHeight="1" x14ac:dyDescent="0.25">
      <c r="A13" s="1"/>
      <c r="B13" s="50"/>
      <c r="C13" s="71" t="s">
        <v>9</v>
      </c>
      <c r="D13" s="158">
        <v>9.0139999999999993</v>
      </c>
      <c r="E13" s="159">
        <v>21.267579999999999</v>
      </c>
      <c r="F13" s="161">
        <f t="shared" si="0"/>
        <v>1.3593942755713335</v>
      </c>
      <c r="G13" s="115"/>
      <c r="H13" s="158">
        <v>11.64</v>
      </c>
      <c r="I13" s="159">
        <v>24.771999999999998</v>
      </c>
      <c r="J13" s="161">
        <f t="shared" si="1"/>
        <v>1.1281786941580754</v>
      </c>
      <c r="K13" s="24"/>
      <c r="O13" s="110"/>
      <c r="P13" s="110"/>
      <c r="Q13" s="110"/>
      <c r="R13" s="110"/>
      <c r="S13" s="110"/>
      <c r="T13" s="110"/>
    </row>
    <row r="14" spans="1:20" x14ac:dyDescent="0.25">
      <c r="A14" s="1"/>
      <c r="B14" s="50"/>
      <c r="C14" s="54" t="s">
        <v>32</v>
      </c>
      <c r="D14" s="226">
        <v>0</v>
      </c>
      <c r="E14" s="226">
        <v>0</v>
      </c>
      <c r="F14" s="161" t="str">
        <f t="shared" si="0"/>
        <v/>
      </c>
      <c r="G14" s="115"/>
      <c r="H14" s="226">
        <v>0</v>
      </c>
      <c r="I14" s="226">
        <v>0</v>
      </c>
      <c r="J14" s="161" t="str">
        <f t="shared" si="1"/>
        <v/>
      </c>
      <c r="K14" s="24"/>
      <c r="O14" s="113"/>
      <c r="P14" s="113"/>
      <c r="Q14" s="113"/>
      <c r="R14" s="113"/>
      <c r="S14" s="113"/>
      <c r="T14" s="113"/>
    </row>
    <row r="15" spans="1:20" x14ac:dyDescent="0.25">
      <c r="A15" s="1"/>
      <c r="B15" s="50"/>
      <c r="C15" s="54" t="s">
        <v>6</v>
      </c>
      <c r="D15" s="226">
        <v>0</v>
      </c>
      <c r="E15" s="226">
        <v>0</v>
      </c>
      <c r="F15" s="161" t="str">
        <f t="shared" si="0"/>
        <v/>
      </c>
      <c r="G15" s="116"/>
      <c r="H15" s="226">
        <v>0</v>
      </c>
      <c r="I15" s="226">
        <v>0</v>
      </c>
      <c r="J15" s="161" t="str">
        <f t="shared" si="1"/>
        <v/>
      </c>
      <c r="K15" s="24"/>
      <c r="O15" s="113"/>
      <c r="P15" s="113"/>
      <c r="Q15" s="113"/>
      <c r="R15" s="113"/>
      <c r="S15" s="113"/>
      <c r="T15" s="113"/>
    </row>
    <row r="16" spans="1:20" x14ac:dyDescent="0.25">
      <c r="A16" s="1"/>
      <c r="B16" s="50"/>
      <c r="C16" s="54" t="s">
        <v>7</v>
      </c>
      <c r="D16" s="158">
        <v>9.0139999999999993</v>
      </c>
      <c r="E16" s="159">
        <v>21.267579999999999</v>
      </c>
      <c r="F16" s="161">
        <f t="shared" si="0"/>
        <v>1.3593942755713335</v>
      </c>
      <c r="G16" s="115"/>
      <c r="H16" s="158">
        <v>11.64</v>
      </c>
      <c r="I16" s="159">
        <v>24.771999999999998</v>
      </c>
      <c r="J16" s="161">
        <f t="shared" si="1"/>
        <v>1.1281786941580754</v>
      </c>
      <c r="K16" s="24"/>
      <c r="O16" s="113"/>
      <c r="P16" s="113"/>
      <c r="Q16" s="113"/>
      <c r="R16" s="113"/>
      <c r="S16" s="113"/>
      <c r="T16" s="113"/>
    </row>
    <row r="17" spans="1:20" s="188" customFormat="1" ht="23.25" customHeight="1" x14ac:dyDescent="0.25">
      <c r="A17" s="1"/>
      <c r="B17" s="50"/>
      <c r="C17" s="1" t="s">
        <v>10</v>
      </c>
      <c r="D17" s="158">
        <v>2450.2993521365961</v>
      </c>
      <c r="E17" s="159">
        <v>11919.122523967852</v>
      </c>
      <c r="F17" s="161">
        <f t="shared" si="0"/>
        <v>3.8643536201300033</v>
      </c>
      <c r="G17" s="115"/>
      <c r="H17" s="158">
        <v>1447.7446</v>
      </c>
      <c r="I17" s="159">
        <v>5188.3622999999998</v>
      </c>
      <c r="J17" s="161">
        <f t="shared" si="1"/>
        <v>2.5837552424647274</v>
      </c>
      <c r="K17" s="24"/>
      <c r="O17" s="113"/>
      <c r="P17" s="113"/>
      <c r="Q17" s="113"/>
      <c r="R17" s="113"/>
      <c r="S17" s="113"/>
      <c r="T17" s="113"/>
    </row>
    <row r="18" spans="1:20" x14ac:dyDescent="0.25">
      <c r="A18" s="1"/>
      <c r="B18" s="50"/>
      <c r="C18" s="54" t="s">
        <v>31</v>
      </c>
      <c r="D18" s="158">
        <v>1628.0178421365961</v>
      </c>
      <c r="E18" s="159">
        <v>9676.0426631461251</v>
      </c>
      <c r="F18" s="161">
        <f t="shared" si="0"/>
        <v>4.9434500118545222</v>
      </c>
      <c r="G18" s="115"/>
      <c r="H18" s="158">
        <v>1215.6670000000001</v>
      </c>
      <c r="I18" s="159">
        <v>1169.7248999999999</v>
      </c>
      <c r="J18" s="161">
        <f t="shared" si="1"/>
        <v>-3.7791681439078469E-2</v>
      </c>
      <c r="K18" s="24"/>
      <c r="N18" s="112"/>
      <c r="O18" s="113"/>
      <c r="P18" s="113"/>
      <c r="Q18" s="113"/>
      <c r="R18" s="113"/>
      <c r="S18" s="113"/>
      <c r="T18" s="113"/>
    </row>
    <row r="19" spans="1:20" x14ac:dyDescent="0.25">
      <c r="A19" s="1"/>
      <c r="B19" s="50"/>
      <c r="C19" s="54" t="s">
        <v>6</v>
      </c>
      <c r="D19" s="158">
        <v>54.989780000000003</v>
      </c>
      <c r="E19" s="159">
        <v>1444.3206113832609</v>
      </c>
      <c r="F19" s="161">
        <f t="shared" si="0"/>
        <v>25.265255314410435</v>
      </c>
      <c r="G19" s="115"/>
      <c r="H19" s="158">
        <v>72.997500000000002</v>
      </c>
      <c r="I19" s="159">
        <v>3890.1844999999998</v>
      </c>
      <c r="J19" s="161">
        <f t="shared" si="1"/>
        <v>52.292023699441756</v>
      </c>
      <c r="K19" s="24"/>
      <c r="N19" s="111"/>
      <c r="O19" s="110"/>
      <c r="P19" s="110"/>
      <c r="Q19" s="110"/>
      <c r="R19" s="110"/>
      <c r="S19" s="110"/>
      <c r="T19" s="110"/>
    </row>
    <row r="20" spans="1:20" x14ac:dyDescent="0.25">
      <c r="A20" s="1"/>
      <c r="B20" s="50"/>
      <c r="C20" s="54" t="s">
        <v>7</v>
      </c>
      <c r="D20" s="158">
        <v>767.29173000000003</v>
      </c>
      <c r="E20" s="159">
        <v>798.7592494384661</v>
      </c>
      <c r="F20" s="161">
        <f t="shared" si="0"/>
        <v>4.1011154177911013E-2</v>
      </c>
      <c r="G20" s="115"/>
      <c r="H20" s="158">
        <v>159.08009999999999</v>
      </c>
      <c r="I20" s="159">
        <v>128.4529</v>
      </c>
      <c r="J20" s="161">
        <f t="shared" si="1"/>
        <v>-0.19252690939973002</v>
      </c>
      <c r="K20" s="24"/>
      <c r="N20" s="112"/>
      <c r="O20" s="113"/>
      <c r="P20" s="113"/>
      <c r="Q20" s="113"/>
      <c r="R20" s="113"/>
      <c r="S20" s="113"/>
      <c r="T20" s="113"/>
    </row>
    <row r="21" spans="1:20" ht="21" customHeight="1" x14ac:dyDescent="0.25">
      <c r="A21" s="1"/>
      <c r="B21" s="52" t="s">
        <v>8</v>
      </c>
      <c r="C21" s="55"/>
      <c r="D21" s="157">
        <v>1614.2852399999999</v>
      </c>
      <c r="E21" s="157">
        <v>10759.980091383261</v>
      </c>
      <c r="F21" s="160">
        <f t="shared" si="0"/>
        <v>5.6654763512446298</v>
      </c>
      <c r="G21" s="125"/>
      <c r="H21" s="157">
        <v>1130.3441</v>
      </c>
      <c r="I21" s="157">
        <v>4823.5679</v>
      </c>
      <c r="J21" s="160">
        <f t="shared" si="1"/>
        <v>3.2673446961858779</v>
      </c>
      <c r="K21" s="24"/>
      <c r="N21" s="112"/>
      <c r="O21" s="113"/>
      <c r="P21" s="113"/>
      <c r="Q21" s="113"/>
      <c r="R21" s="113"/>
      <c r="S21" s="113"/>
      <c r="T21" s="113"/>
    </row>
    <row r="22" spans="1:20" s="188" customFormat="1" ht="23.25" customHeight="1" x14ac:dyDescent="0.25">
      <c r="A22" s="1"/>
      <c r="B22" s="55"/>
      <c r="C22" s="55" t="s">
        <v>12</v>
      </c>
      <c r="D22" s="210">
        <v>0.10780000000000001</v>
      </c>
      <c r="E22" s="210">
        <v>0.28349999999999997</v>
      </c>
      <c r="F22" s="161" t="str">
        <f t="shared" si="0"/>
        <v/>
      </c>
      <c r="G22" s="105"/>
      <c r="H22" s="210">
        <v>7.6999999999999999E-2</v>
      </c>
      <c r="I22" s="210">
        <v>0.11650000000000001</v>
      </c>
      <c r="J22" s="161" t="str">
        <f t="shared" si="1"/>
        <v/>
      </c>
      <c r="K22" s="24"/>
      <c r="N22" s="112"/>
      <c r="O22" s="113"/>
      <c r="P22" s="113"/>
      <c r="Q22" s="113"/>
      <c r="R22" s="113"/>
      <c r="S22" s="113"/>
      <c r="T22" s="113"/>
    </row>
    <row r="23" spans="1:20" x14ac:dyDescent="0.25">
      <c r="A23" s="1"/>
      <c r="B23" s="55"/>
      <c r="C23" s="53" t="s">
        <v>31</v>
      </c>
      <c r="D23" s="226">
        <v>0</v>
      </c>
      <c r="E23" s="226">
        <v>0</v>
      </c>
      <c r="F23" s="161" t="str">
        <f t="shared" si="0"/>
        <v/>
      </c>
      <c r="G23" s="106"/>
      <c r="H23" s="226">
        <v>0</v>
      </c>
      <c r="I23" s="226">
        <v>0</v>
      </c>
      <c r="J23" s="161" t="str">
        <f t="shared" si="1"/>
        <v/>
      </c>
      <c r="K23" s="24"/>
      <c r="N23" s="109"/>
      <c r="O23" s="110"/>
      <c r="P23" s="110"/>
      <c r="Q23" s="110"/>
      <c r="R23" s="110"/>
      <c r="S23" s="110"/>
      <c r="T23" s="110"/>
    </row>
    <row r="24" spans="1:20" x14ac:dyDescent="0.25">
      <c r="A24" s="1"/>
      <c r="B24" s="1"/>
      <c r="C24" s="54" t="s">
        <v>6</v>
      </c>
      <c r="D24" s="226">
        <v>0</v>
      </c>
      <c r="E24" s="226">
        <v>0</v>
      </c>
      <c r="F24" s="161" t="str">
        <f t="shared" si="0"/>
        <v/>
      </c>
      <c r="G24" s="105"/>
      <c r="H24" s="226">
        <v>0</v>
      </c>
      <c r="I24" s="226">
        <v>0</v>
      </c>
      <c r="J24" s="161" t="str">
        <f t="shared" si="1"/>
        <v/>
      </c>
      <c r="K24" s="24"/>
      <c r="N24" s="111"/>
      <c r="O24" s="110"/>
      <c r="P24" s="110"/>
      <c r="Q24" s="110"/>
      <c r="R24" s="110"/>
      <c r="S24" s="110"/>
      <c r="T24" s="110"/>
    </row>
    <row r="25" spans="1:20" x14ac:dyDescent="0.25">
      <c r="A25" s="1"/>
      <c r="B25" s="1"/>
      <c r="C25" s="54" t="s">
        <v>7</v>
      </c>
      <c r="D25" s="226">
        <v>0.10780000000000001</v>
      </c>
      <c r="E25" s="226">
        <v>0.28349999999999997</v>
      </c>
      <c r="F25" s="161" t="str">
        <f t="shared" si="0"/>
        <v/>
      </c>
      <c r="G25" s="105"/>
      <c r="H25" s="226">
        <v>7.6999999999999999E-2</v>
      </c>
      <c r="I25" s="226">
        <v>0.11650000000000001</v>
      </c>
      <c r="J25" s="161" t="str">
        <f t="shared" si="1"/>
        <v/>
      </c>
      <c r="K25" s="24"/>
      <c r="N25" s="112"/>
      <c r="O25" s="113"/>
      <c r="P25" s="113"/>
      <c r="Q25" s="113"/>
      <c r="R25" s="113"/>
      <c r="S25" s="113"/>
      <c r="T25" s="113"/>
    </row>
    <row r="26" spans="1:20" s="188" customFormat="1" ht="23.25" customHeight="1" x14ac:dyDescent="0.25">
      <c r="A26" s="1"/>
      <c r="B26" s="1"/>
      <c r="C26" s="71" t="s">
        <v>9</v>
      </c>
      <c r="D26" s="210">
        <v>0</v>
      </c>
      <c r="E26" s="210">
        <v>0</v>
      </c>
      <c r="F26" s="161" t="str">
        <f t="shared" si="0"/>
        <v/>
      </c>
      <c r="G26" s="105"/>
      <c r="H26" s="210">
        <v>0</v>
      </c>
      <c r="I26" s="210">
        <v>0</v>
      </c>
      <c r="J26" s="161" t="str">
        <f t="shared" si="1"/>
        <v/>
      </c>
      <c r="K26" s="24"/>
      <c r="N26" s="189"/>
      <c r="O26" s="113"/>
      <c r="P26" s="113"/>
      <c r="Q26" s="113"/>
      <c r="R26" s="113"/>
      <c r="S26" s="113"/>
      <c r="T26" s="113"/>
    </row>
    <row r="27" spans="1:20" x14ac:dyDescent="0.25">
      <c r="A27" s="1"/>
      <c r="B27" s="1"/>
      <c r="C27" s="265" t="s">
        <v>31</v>
      </c>
      <c r="D27" s="226">
        <v>0</v>
      </c>
      <c r="E27" s="226">
        <v>0</v>
      </c>
      <c r="F27" s="161" t="str">
        <f t="shared" si="0"/>
        <v/>
      </c>
      <c r="G27" s="105"/>
      <c r="H27" s="226">
        <v>0</v>
      </c>
      <c r="I27" s="226">
        <v>0</v>
      </c>
      <c r="J27" s="161" t="str">
        <f t="shared" si="1"/>
        <v/>
      </c>
      <c r="K27" s="24"/>
      <c r="N27" s="112"/>
      <c r="O27" s="113"/>
      <c r="P27" s="113"/>
      <c r="Q27" s="113"/>
      <c r="R27" s="113"/>
      <c r="S27" s="113"/>
      <c r="T27" s="113"/>
    </row>
    <row r="28" spans="1:20" x14ac:dyDescent="0.25">
      <c r="A28" s="1"/>
      <c r="B28" s="1"/>
      <c r="C28" s="54" t="s">
        <v>6</v>
      </c>
      <c r="D28" s="226">
        <v>0</v>
      </c>
      <c r="E28" s="226">
        <v>0</v>
      </c>
      <c r="F28" s="161" t="str">
        <f t="shared" si="0"/>
        <v/>
      </c>
      <c r="G28" s="107"/>
      <c r="H28" s="226">
        <v>0</v>
      </c>
      <c r="I28" s="226">
        <v>0</v>
      </c>
      <c r="J28" s="161" t="str">
        <f t="shared" si="1"/>
        <v/>
      </c>
      <c r="K28" s="24"/>
      <c r="N28" s="111"/>
      <c r="O28" s="110"/>
      <c r="P28" s="110"/>
      <c r="Q28" s="110"/>
      <c r="R28" s="110"/>
      <c r="S28" s="110"/>
      <c r="T28" s="110"/>
    </row>
    <row r="29" spans="1:20" x14ac:dyDescent="0.25">
      <c r="A29" s="1"/>
      <c r="B29" s="1"/>
      <c r="C29" s="54" t="s">
        <v>7</v>
      </c>
      <c r="D29" s="226">
        <v>0</v>
      </c>
      <c r="E29" s="226">
        <v>0</v>
      </c>
      <c r="F29" s="161" t="str">
        <f t="shared" si="0"/>
        <v/>
      </c>
      <c r="G29" s="105"/>
      <c r="H29" s="226">
        <v>0</v>
      </c>
      <c r="I29" s="226">
        <v>0</v>
      </c>
      <c r="J29" s="161" t="str">
        <f t="shared" si="1"/>
        <v/>
      </c>
      <c r="K29" s="24"/>
      <c r="N29" s="112"/>
      <c r="O29" s="113"/>
      <c r="P29" s="113"/>
      <c r="Q29" s="113"/>
      <c r="R29" s="113"/>
      <c r="S29" s="113"/>
      <c r="T29" s="113"/>
    </row>
    <row r="30" spans="1:20" s="188" customFormat="1" ht="22.5" customHeight="1" x14ac:dyDescent="0.25">
      <c r="A30" s="1"/>
      <c r="B30" s="1"/>
      <c r="C30" s="1" t="s">
        <v>10</v>
      </c>
      <c r="D30" s="210">
        <v>1614.1774399999999</v>
      </c>
      <c r="E30" s="210">
        <v>10759.696591383261</v>
      </c>
      <c r="F30" s="161">
        <f t="shared" si="0"/>
        <v>5.6657458621050125</v>
      </c>
      <c r="G30" s="105"/>
      <c r="H30" s="210">
        <v>1130.2671</v>
      </c>
      <c r="I30" s="210">
        <v>4823.4513999999999</v>
      </c>
      <c r="J30" s="161">
        <f t="shared" si="1"/>
        <v>3.2675323381526367</v>
      </c>
      <c r="K30" s="24"/>
      <c r="N30" s="112"/>
      <c r="O30" s="113"/>
      <c r="P30" s="113"/>
      <c r="Q30" s="113"/>
      <c r="R30" s="113"/>
      <c r="S30" s="113"/>
      <c r="T30" s="113"/>
    </row>
    <row r="31" spans="1:20" x14ac:dyDescent="0.25">
      <c r="A31" s="1"/>
      <c r="B31" s="1"/>
      <c r="C31" s="265" t="s">
        <v>31</v>
      </c>
      <c r="D31" s="158">
        <v>1309.3571999999999</v>
      </c>
      <c r="E31" s="158">
        <v>9050.7929999999997</v>
      </c>
      <c r="F31" s="161">
        <f t="shared" si="0"/>
        <v>5.9123941121643506</v>
      </c>
      <c r="G31" s="105"/>
      <c r="H31" s="158">
        <v>980.95519999999999</v>
      </c>
      <c r="I31" s="158">
        <v>889.67489999999998</v>
      </c>
      <c r="J31" s="161">
        <f t="shared" si="1"/>
        <v>-9.3052465596797904E-2</v>
      </c>
      <c r="K31" s="24"/>
      <c r="N31" s="112"/>
      <c r="O31" s="113"/>
      <c r="P31" s="113"/>
      <c r="Q31" s="113"/>
      <c r="R31" s="113"/>
      <c r="S31" s="113"/>
      <c r="T31" s="113"/>
    </row>
    <row r="32" spans="1:20" x14ac:dyDescent="0.25">
      <c r="A32" s="1"/>
      <c r="B32" s="1"/>
      <c r="C32" s="54" t="s">
        <v>6</v>
      </c>
      <c r="D32" s="158">
        <v>47.402470000000001</v>
      </c>
      <c r="E32" s="158">
        <v>1428.684611383261</v>
      </c>
      <c r="F32" s="161">
        <f t="shared" si="0"/>
        <v>29.139454998510857</v>
      </c>
      <c r="G32" s="105"/>
      <c r="H32" s="158">
        <v>65.634500000000003</v>
      </c>
      <c r="I32" s="158">
        <v>3872.6864999999998</v>
      </c>
      <c r="J32" s="161">
        <f t="shared" si="1"/>
        <v>58.003824208305076</v>
      </c>
      <c r="K32" s="24"/>
      <c r="N32" s="109"/>
      <c r="O32" s="110"/>
      <c r="P32" s="110"/>
      <c r="Q32" s="110"/>
      <c r="R32" s="110"/>
      <c r="S32" s="110"/>
      <c r="T32" s="110"/>
    </row>
    <row r="33" spans="1:20" x14ac:dyDescent="0.25">
      <c r="A33" s="1"/>
      <c r="B33" s="1"/>
      <c r="C33" s="54" t="s">
        <v>7</v>
      </c>
      <c r="D33" s="158">
        <v>257.41777000000002</v>
      </c>
      <c r="E33" s="158">
        <v>280.21897999999999</v>
      </c>
      <c r="F33" s="161">
        <f t="shared" si="0"/>
        <v>8.8576674407520387E-2</v>
      </c>
      <c r="G33" s="105"/>
      <c r="H33" s="158">
        <v>83.677400000000006</v>
      </c>
      <c r="I33" s="158">
        <v>61.09</v>
      </c>
      <c r="J33" s="161">
        <f t="shared" si="1"/>
        <v>-0.26993429528164115</v>
      </c>
      <c r="K33" s="24"/>
      <c r="N33" s="111"/>
      <c r="O33" s="110"/>
      <c r="P33" s="110"/>
      <c r="Q33" s="110"/>
      <c r="R33" s="110"/>
      <c r="S33" s="110"/>
      <c r="T33" s="110"/>
    </row>
    <row r="34" spans="1:20" ht="21" customHeight="1" x14ac:dyDescent="0.25">
      <c r="A34" s="1"/>
      <c r="B34" s="52" t="s">
        <v>13</v>
      </c>
      <c r="C34" s="55"/>
      <c r="D34" s="157">
        <v>419.39199999999994</v>
      </c>
      <c r="E34" s="157">
        <v>400.91649000000001</v>
      </c>
      <c r="F34" s="160">
        <f t="shared" si="0"/>
        <v>-4.4053081603845405E-2</v>
      </c>
      <c r="G34" s="125"/>
      <c r="H34" s="157">
        <v>57.6813</v>
      </c>
      <c r="I34" s="157">
        <v>54.323399999999992</v>
      </c>
      <c r="J34" s="160">
        <f t="shared" si="1"/>
        <v>-5.8214707366165602E-2</v>
      </c>
      <c r="K34" s="24"/>
      <c r="N34" s="112"/>
      <c r="O34" s="113"/>
      <c r="P34" s="113"/>
      <c r="Q34" s="113"/>
      <c r="R34" s="113"/>
      <c r="S34" s="113"/>
      <c r="T34" s="113"/>
    </row>
    <row r="35" spans="1:20" s="188" customFormat="1" ht="22.5" customHeight="1" x14ac:dyDescent="0.25">
      <c r="A35" s="1"/>
      <c r="B35" s="55"/>
      <c r="C35" s="55" t="s">
        <v>12</v>
      </c>
      <c r="D35" s="210">
        <v>13.830550000000001</v>
      </c>
      <c r="E35" s="210">
        <v>9.9939999999999998</v>
      </c>
      <c r="F35" s="161">
        <f t="shared" si="0"/>
        <v>-0.27739677742389135</v>
      </c>
      <c r="G35" s="105"/>
      <c r="H35" s="210">
        <v>2.68</v>
      </c>
      <c r="I35" s="210">
        <v>0.89200000000000002</v>
      </c>
      <c r="J35" s="161">
        <f t="shared" si="1"/>
        <v>-0.66716417910447767</v>
      </c>
      <c r="K35" s="24"/>
      <c r="N35" s="112"/>
      <c r="O35" s="113"/>
      <c r="P35" s="113"/>
      <c r="Q35" s="113"/>
      <c r="R35" s="113"/>
      <c r="S35" s="113"/>
      <c r="T35" s="113"/>
    </row>
    <row r="36" spans="1:20" x14ac:dyDescent="0.25">
      <c r="A36" s="1"/>
      <c r="B36" s="55"/>
      <c r="C36" s="53" t="s">
        <v>31</v>
      </c>
      <c r="D36" s="226">
        <v>0</v>
      </c>
      <c r="E36" s="226">
        <v>0</v>
      </c>
      <c r="F36" s="161" t="str">
        <f t="shared" si="0"/>
        <v/>
      </c>
      <c r="G36" s="105"/>
      <c r="H36" s="226">
        <v>0</v>
      </c>
      <c r="I36" s="226">
        <v>0</v>
      </c>
      <c r="J36" s="161" t="str">
        <f t="shared" si="1"/>
        <v/>
      </c>
      <c r="K36" s="24"/>
      <c r="N36" s="112"/>
      <c r="O36" s="113"/>
      <c r="P36" s="113"/>
      <c r="Q36" s="113"/>
      <c r="R36" s="113"/>
      <c r="S36" s="113"/>
      <c r="T36" s="113"/>
    </row>
    <row r="37" spans="1:20" x14ac:dyDescent="0.25">
      <c r="A37" s="1"/>
      <c r="B37" s="1"/>
      <c r="C37" s="54" t="s">
        <v>6</v>
      </c>
      <c r="D37" s="226">
        <v>0</v>
      </c>
      <c r="E37" s="226">
        <v>0</v>
      </c>
      <c r="F37" s="161" t="str">
        <f t="shared" si="0"/>
        <v/>
      </c>
      <c r="G37" s="105"/>
      <c r="H37" s="226">
        <v>0</v>
      </c>
      <c r="I37" s="226">
        <v>0</v>
      </c>
      <c r="J37" s="161" t="str">
        <f t="shared" si="1"/>
        <v/>
      </c>
      <c r="K37" s="24"/>
      <c r="N37" s="109"/>
      <c r="O37" s="110"/>
      <c r="P37" s="110"/>
      <c r="Q37" s="110"/>
      <c r="R37" s="110"/>
      <c r="S37" s="110"/>
      <c r="T37" s="110"/>
    </row>
    <row r="38" spans="1:20" x14ac:dyDescent="0.25">
      <c r="A38" s="1"/>
      <c r="B38" s="1"/>
      <c r="C38" s="54" t="s">
        <v>7</v>
      </c>
      <c r="D38" s="226">
        <v>13.830550000000001</v>
      </c>
      <c r="E38" s="226">
        <v>9.9939999999999998</v>
      </c>
      <c r="F38" s="161">
        <f t="shared" si="0"/>
        <v>-0.27739677742389135</v>
      </c>
      <c r="G38" s="105"/>
      <c r="H38" s="226">
        <v>2.68</v>
      </c>
      <c r="I38" s="226">
        <v>0.89200000000000002</v>
      </c>
      <c r="J38" s="161">
        <f t="shared" si="1"/>
        <v>-0.66716417910447767</v>
      </c>
      <c r="K38" s="24"/>
      <c r="N38" s="111"/>
      <c r="O38" s="110"/>
      <c r="P38" s="110"/>
      <c r="Q38" s="110"/>
      <c r="R38" s="110"/>
      <c r="S38" s="110"/>
      <c r="T38" s="110"/>
    </row>
    <row r="39" spans="1:20" s="188" customFormat="1" ht="23.25" customHeight="1" x14ac:dyDescent="0.25">
      <c r="A39" s="1"/>
      <c r="B39" s="1"/>
      <c r="C39" s="71" t="s">
        <v>9</v>
      </c>
      <c r="D39" s="210">
        <v>9.0139999999999993</v>
      </c>
      <c r="E39" s="210">
        <v>21.267579999999999</v>
      </c>
      <c r="F39" s="161">
        <f t="shared" si="0"/>
        <v>1.3593942755713335</v>
      </c>
      <c r="G39" s="105"/>
      <c r="H39" s="210">
        <v>11.64</v>
      </c>
      <c r="I39" s="210">
        <v>24.771999999999998</v>
      </c>
      <c r="J39" s="161">
        <f t="shared" si="1"/>
        <v>1.1281786941580754</v>
      </c>
      <c r="K39" s="24"/>
      <c r="N39" s="112"/>
      <c r="O39" s="113"/>
      <c r="P39" s="113"/>
      <c r="Q39" s="113"/>
      <c r="R39" s="113"/>
      <c r="S39" s="113"/>
      <c r="T39" s="113"/>
    </row>
    <row r="40" spans="1:20" x14ac:dyDescent="0.25">
      <c r="A40" s="1"/>
      <c r="B40" s="1"/>
      <c r="C40" s="265" t="s">
        <v>31</v>
      </c>
      <c r="D40" s="226">
        <v>0</v>
      </c>
      <c r="E40" s="226">
        <v>0</v>
      </c>
      <c r="F40" s="161" t="str">
        <f t="shared" ref="F40:F71" si="2">IF(D40&lt;1,"",IFERROR((E40-D40)/D40,""))</f>
        <v/>
      </c>
      <c r="G40" s="107"/>
      <c r="H40" s="226">
        <v>0</v>
      </c>
      <c r="I40" s="226">
        <v>0</v>
      </c>
      <c r="J40" s="161" t="str">
        <f t="shared" ref="J40:J71" si="3">IF(H40&lt;1,"",IFERROR((I40-H40)/H40,""))</f>
        <v/>
      </c>
      <c r="K40" s="24"/>
      <c r="N40" s="112"/>
      <c r="O40" s="113"/>
      <c r="P40" s="113"/>
      <c r="Q40" s="113"/>
      <c r="R40" s="113"/>
      <c r="S40" s="113"/>
      <c r="T40" s="113"/>
    </row>
    <row r="41" spans="1:20" x14ac:dyDescent="0.25">
      <c r="A41" s="1"/>
      <c r="B41" s="1"/>
      <c r="C41" s="54" t="s">
        <v>6</v>
      </c>
      <c r="D41" s="226">
        <v>0</v>
      </c>
      <c r="E41" s="226">
        <v>0</v>
      </c>
      <c r="F41" s="161" t="str">
        <f t="shared" si="2"/>
        <v/>
      </c>
      <c r="G41" s="107"/>
      <c r="H41" s="226">
        <v>0</v>
      </c>
      <c r="I41" s="226">
        <v>0</v>
      </c>
      <c r="J41" s="161" t="str">
        <f t="shared" si="3"/>
        <v/>
      </c>
      <c r="K41" s="24"/>
      <c r="N41" s="109"/>
      <c r="O41" s="110"/>
      <c r="P41" s="110"/>
      <c r="Q41" s="110"/>
      <c r="R41" s="110"/>
      <c r="S41" s="110"/>
      <c r="T41" s="110"/>
    </row>
    <row r="42" spans="1:20" x14ac:dyDescent="0.25">
      <c r="A42" s="1"/>
      <c r="B42" s="1"/>
      <c r="C42" s="54" t="s">
        <v>7</v>
      </c>
      <c r="D42" s="226">
        <v>9.0139999999999993</v>
      </c>
      <c r="E42" s="226">
        <v>21.267579999999999</v>
      </c>
      <c r="F42" s="161">
        <f t="shared" si="2"/>
        <v>1.3593942755713335</v>
      </c>
      <c r="G42" s="105"/>
      <c r="H42" s="226">
        <v>11.64</v>
      </c>
      <c r="I42" s="226">
        <v>24.771999999999998</v>
      </c>
      <c r="J42" s="161">
        <f t="shared" si="3"/>
        <v>1.1281786941580754</v>
      </c>
      <c r="K42" s="24"/>
    </row>
    <row r="43" spans="1:20" s="188" customFormat="1" ht="23.25" customHeight="1" x14ac:dyDescent="0.25">
      <c r="A43" s="1"/>
      <c r="B43" s="1"/>
      <c r="C43" s="1" t="s">
        <v>10</v>
      </c>
      <c r="D43" s="210">
        <v>396.54744999999997</v>
      </c>
      <c r="E43" s="210">
        <v>369.65491000000003</v>
      </c>
      <c r="F43" s="161">
        <f t="shared" si="2"/>
        <v>-6.7816701380881264E-2</v>
      </c>
      <c r="G43" s="105"/>
      <c r="H43" s="210">
        <v>43.3613</v>
      </c>
      <c r="I43" s="210">
        <v>28.659399999999998</v>
      </c>
      <c r="J43" s="161">
        <f t="shared" si="3"/>
        <v>-0.33905579399141633</v>
      </c>
      <c r="K43" s="24"/>
    </row>
    <row r="44" spans="1:20" x14ac:dyDescent="0.25">
      <c r="A44" s="1"/>
      <c r="B44" s="1"/>
      <c r="C44" s="54" t="s">
        <v>31</v>
      </c>
      <c r="D44" s="226">
        <v>10.76993</v>
      </c>
      <c r="E44" s="226">
        <v>15.605700000000001</v>
      </c>
      <c r="F44" s="161">
        <f t="shared" si="2"/>
        <v>0.44900663235508492</v>
      </c>
      <c r="G44" s="105"/>
      <c r="H44" s="226">
        <v>6.0330000000000004</v>
      </c>
      <c r="I44" s="226">
        <v>5.4958999999999998</v>
      </c>
      <c r="J44" s="161">
        <f>IF(H44&lt;1,"",IFERROR((I44-H44)/H44,""))</f>
        <v>-8.9027018067296626E-2</v>
      </c>
      <c r="K44" s="24"/>
    </row>
    <row r="45" spans="1:20" x14ac:dyDescent="0.25">
      <c r="A45" s="1"/>
      <c r="B45" s="1"/>
      <c r="C45" s="54" t="s">
        <v>6</v>
      </c>
      <c r="D45" s="226">
        <v>0</v>
      </c>
      <c r="E45" s="226">
        <v>0</v>
      </c>
      <c r="F45" s="161" t="str">
        <f t="shared" si="2"/>
        <v/>
      </c>
      <c r="G45" s="105"/>
      <c r="H45" s="226">
        <v>0</v>
      </c>
      <c r="I45" s="226">
        <v>0</v>
      </c>
      <c r="J45" s="161" t="str">
        <f t="shared" si="3"/>
        <v/>
      </c>
      <c r="K45" s="24"/>
    </row>
    <row r="46" spans="1:20" x14ac:dyDescent="0.25">
      <c r="A46" s="1"/>
      <c r="B46" s="1"/>
      <c r="C46" s="54" t="s">
        <v>7</v>
      </c>
      <c r="D46" s="226">
        <v>385.77751999999998</v>
      </c>
      <c r="E46" s="226">
        <v>354.04921000000002</v>
      </c>
      <c r="F46" s="161">
        <f t="shared" si="2"/>
        <v>-8.2245098159166891E-2</v>
      </c>
      <c r="G46" s="105"/>
      <c r="H46" s="226">
        <v>37.328299999999999</v>
      </c>
      <c r="I46" s="226">
        <v>23.163499999999999</v>
      </c>
      <c r="J46" s="161">
        <f t="shared" si="3"/>
        <v>-0.3794654457877803</v>
      </c>
      <c r="K46" s="24"/>
    </row>
    <row r="47" spans="1:20" ht="21" customHeight="1" x14ac:dyDescent="0.25">
      <c r="A47" s="1"/>
      <c r="B47" s="52" t="s">
        <v>14</v>
      </c>
      <c r="C47" s="55"/>
      <c r="D47" s="157">
        <v>324.1302921365961</v>
      </c>
      <c r="E47" s="157">
        <v>610.10085258459196</v>
      </c>
      <c r="F47" s="160">
        <f t="shared" si="2"/>
        <v>0.88227039368317095</v>
      </c>
      <c r="G47" s="125"/>
      <c r="H47" s="157">
        <v>226.8047</v>
      </c>
      <c r="I47" s="157">
        <v>289.49029999999999</v>
      </c>
      <c r="J47" s="160">
        <f t="shared" si="3"/>
        <v>0.27638580681969993</v>
      </c>
      <c r="K47" s="24"/>
    </row>
    <row r="48" spans="1:20" s="188" customFormat="1" ht="24.75" customHeight="1" x14ac:dyDescent="0.25">
      <c r="A48" s="1"/>
      <c r="B48" s="55"/>
      <c r="C48" s="55" t="s">
        <v>12</v>
      </c>
      <c r="D48" s="210">
        <v>0</v>
      </c>
      <c r="E48" s="210">
        <v>0</v>
      </c>
      <c r="F48" s="161" t="str">
        <f t="shared" si="2"/>
        <v/>
      </c>
      <c r="G48" s="105"/>
      <c r="H48" s="210">
        <v>0</v>
      </c>
      <c r="I48" s="210">
        <v>0</v>
      </c>
      <c r="J48" s="161" t="str">
        <f t="shared" si="3"/>
        <v/>
      </c>
      <c r="K48" s="24"/>
    </row>
    <row r="49" spans="1:11" x14ac:dyDescent="0.25">
      <c r="A49" s="1"/>
      <c r="B49" s="55"/>
      <c r="C49" s="53" t="s">
        <v>31</v>
      </c>
      <c r="D49" s="226">
        <v>0</v>
      </c>
      <c r="E49" s="226">
        <v>0</v>
      </c>
      <c r="F49" s="161" t="str">
        <f t="shared" si="2"/>
        <v/>
      </c>
      <c r="G49" s="107"/>
      <c r="H49" s="226">
        <v>0</v>
      </c>
      <c r="I49" s="226">
        <v>0</v>
      </c>
      <c r="J49" s="161" t="str">
        <f t="shared" si="3"/>
        <v/>
      </c>
      <c r="K49" s="24"/>
    </row>
    <row r="50" spans="1:11" x14ac:dyDescent="0.25">
      <c r="A50" s="1"/>
      <c r="B50" s="1"/>
      <c r="C50" s="54" t="s">
        <v>6</v>
      </c>
      <c r="D50" s="226">
        <v>0</v>
      </c>
      <c r="E50" s="226">
        <v>0</v>
      </c>
      <c r="F50" s="161" t="str">
        <f t="shared" si="2"/>
        <v/>
      </c>
      <c r="G50" s="114"/>
      <c r="H50" s="226">
        <v>0</v>
      </c>
      <c r="I50" s="226">
        <v>0</v>
      </c>
      <c r="J50" s="161" t="str">
        <f t="shared" si="3"/>
        <v/>
      </c>
      <c r="K50" s="24"/>
    </row>
    <row r="51" spans="1:11" x14ac:dyDescent="0.25">
      <c r="A51" s="1"/>
      <c r="B51" s="1"/>
      <c r="C51" s="54" t="s">
        <v>7</v>
      </c>
      <c r="D51" s="226">
        <v>0</v>
      </c>
      <c r="E51" s="226">
        <v>0</v>
      </c>
      <c r="F51" s="161" t="str">
        <f t="shared" si="2"/>
        <v/>
      </c>
      <c r="G51" s="105"/>
      <c r="H51" s="226">
        <v>0</v>
      </c>
      <c r="I51" s="226">
        <v>0</v>
      </c>
      <c r="J51" s="161" t="str">
        <f t="shared" si="3"/>
        <v/>
      </c>
      <c r="K51" s="24"/>
    </row>
    <row r="52" spans="1:11" s="188" customFormat="1" ht="23.25" customHeight="1" x14ac:dyDescent="0.25">
      <c r="A52" s="1"/>
      <c r="B52" s="1"/>
      <c r="C52" s="71" t="s">
        <v>9</v>
      </c>
      <c r="D52" s="210">
        <v>0</v>
      </c>
      <c r="E52" s="210">
        <v>0</v>
      </c>
      <c r="F52" s="161" t="str">
        <f t="shared" si="2"/>
        <v/>
      </c>
      <c r="G52" s="105"/>
      <c r="H52" s="210">
        <v>0</v>
      </c>
      <c r="I52" s="210">
        <v>0</v>
      </c>
      <c r="J52" s="161" t="str">
        <f t="shared" si="3"/>
        <v/>
      </c>
      <c r="K52" s="24"/>
    </row>
    <row r="53" spans="1:11" x14ac:dyDescent="0.25">
      <c r="A53" s="1"/>
      <c r="B53" s="1"/>
      <c r="C53" s="265" t="s">
        <v>31</v>
      </c>
      <c r="D53" s="226">
        <v>0</v>
      </c>
      <c r="E53" s="226">
        <v>0</v>
      </c>
      <c r="F53" s="161" t="str">
        <f t="shared" si="2"/>
        <v/>
      </c>
      <c r="G53" s="114"/>
      <c r="H53" s="226">
        <v>0</v>
      </c>
      <c r="I53" s="226">
        <v>0</v>
      </c>
      <c r="J53" s="161" t="str">
        <f t="shared" si="3"/>
        <v/>
      </c>
      <c r="K53" s="24"/>
    </row>
    <row r="54" spans="1:11" x14ac:dyDescent="0.25">
      <c r="A54" s="1"/>
      <c r="B54" s="1"/>
      <c r="C54" s="54" t="s">
        <v>6</v>
      </c>
      <c r="D54" s="226">
        <v>0</v>
      </c>
      <c r="E54" s="226">
        <v>0</v>
      </c>
      <c r="F54" s="161" t="str">
        <f t="shared" si="2"/>
        <v/>
      </c>
      <c r="G54" s="114"/>
      <c r="H54" s="226">
        <v>0</v>
      </c>
      <c r="I54" s="226">
        <v>0</v>
      </c>
      <c r="J54" s="161" t="str">
        <f t="shared" si="3"/>
        <v/>
      </c>
      <c r="K54" s="24"/>
    </row>
    <row r="55" spans="1:11" x14ac:dyDescent="0.25">
      <c r="A55" s="1"/>
      <c r="B55" s="1"/>
      <c r="C55" s="54" t="s">
        <v>7</v>
      </c>
      <c r="D55" s="226">
        <v>0</v>
      </c>
      <c r="E55" s="226">
        <v>0</v>
      </c>
      <c r="F55" s="161" t="str">
        <f t="shared" si="2"/>
        <v/>
      </c>
      <c r="G55" s="105"/>
      <c r="H55" s="226">
        <v>0</v>
      </c>
      <c r="I55" s="226">
        <v>0</v>
      </c>
      <c r="J55" s="161" t="str">
        <f t="shared" si="3"/>
        <v/>
      </c>
      <c r="K55" s="24"/>
    </row>
    <row r="56" spans="1:11" s="188" customFormat="1" ht="23.25" customHeight="1" x14ac:dyDescent="0.25">
      <c r="A56" s="1"/>
      <c r="B56" s="1"/>
      <c r="C56" s="1" t="s">
        <v>10</v>
      </c>
      <c r="D56" s="210">
        <v>324.1302921365961</v>
      </c>
      <c r="E56" s="210">
        <v>610.10085258459196</v>
      </c>
      <c r="F56" s="161">
        <f t="shared" si="2"/>
        <v>0.88227039368317095</v>
      </c>
      <c r="G56" s="105"/>
      <c r="H56" s="210">
        <v>226.8047</v>
      </c>
      <c r="I56" s="210">
        <v>289.49029999999999</v>
      </c>
      <c r="J56" s="161">
        <f t="shared" si="3"/>
        <v>0.27638580681969993</v>
      </c>
      <c r="K56" s="24"/>
    </row>
    <row r="57" spans="1:11" x14ac:dyDescent="0.25">
      <c r="A57" s="1"/>
      <c r="B57" s="1"/>
      <c r="C57" s="54" t="s">
        <v>31</v>
      </c>
      <c r="D57" s="158">
        <v>193.0049421365961</v>
      </c>
      <c r="E57" s="158">
        <v>430.53495314612582</v>
      </c>
      <c r="F57" s="161">
        <f t="shared" si="2"/>
        <v>1.23069393135758</v>
      </c>
      <c r="G57" s="105"/>
      <c r="H57" s="158">
        <v>181.73699999999999</v>
      </c>
      <c r="I57" s="158">
        <v>228.10290000000001</v>
      </c>
      <c r="J57" s="161">
        <f t="shared" si="3"/>
        <v>0.25512636392149102</v>
      </c>
      <c r="K57" s="24"/>
    </row>
    <row r="58" spans="1:11" x14ac:dyDescent="0.25">
      <c r="A58" s="1"/>
      <c r="B58" s="1"/>
      <c r="C58" s="54" t="s">
        <v>6</v>
      </c>
      <c r="D58" s="158">
        <v>7.5873100000000004</v>
      </c>
      <c r="E58" s="158">
        <v>15.635999999999999</v>
      </c>
      <c r="F58" s="161">
        <f t="shared" si="2"/>
        <v>1.0608094304832671</v>
      </c>
      <c r="G58" s="105"/>
      <c r="H58" s="158">
        <v>7.3630000000000004</v>
      </c>
      <c r="I58" s="158">
        <v>17.498000000000001</v>
      </c>
      <c r="J58" s="161">
        <f t="shared" si="3"/>
        <v>1.3764769794920551</v>
      </c>
      <c r="K58" s="24"/>
    </row>
    <row r="59" spans="1:11" x14ac:dyDescent="0.25">
      <c r="A59" s="1"/>
      <c r="B59" s="1"/>
      <c r="C59" s="54" t="s">
        <v>7</v>
      </c>
      <c r="D59" s="158">
        <v>123.53804</v>
      </c>
      <c r="E59" s="158">
        <v>163.92989943846609</v>
      </c>
      <c r="F59" s="161">
        <f t="shared" si="2"/>
        <v>0.32695888196434153</v>
      </c>
      <c r="G59" s="105"/>
      <c r="H59" s="158">
        <v>37.704700000000003</v>
      </c>
      <c r="I59" s="158">
        <v>43.889400000000002</v>
      </c>
      <c r="J59" s="161">
        <f t="shared" si="3"/>
        <v>0.16402994852100664</v>
      </c>
      <c r="K59" s="24"/>
    </row>
    <row r="60" spans="1:11" x14ac:dyDescent="0.25">
      <c r="A60" s="1"/>
      <c r="B60" s="52" t="s">
        <v>15</v>
      </c>
      <c r="C60" s="55"/>
      <c r="D60" s="157">
        <v>115.44417</v>
      </c>
      <c r="E60" s="157">
        <v>179.67017000000001</v>
      </c>
      <c r="F60" s="160">
        <f t="shared" si="2"/>
        <v>0.55633818494255716</v>
      </c>
      <c r="G60" s="125"/>
      <c r="H60" s="157">
        <v>47.311500000000002</v>
      </c>
      <c r="I60" s="157">
        <v>46.761200000000002</v>
      </c>
      <c r="J60" s="160">
        <f t="shared" si="3"/>
        <v>-1.1631421535990193E-2</v>
      </c>
      <c r="K60" s="24"/>
    </row>
    <row r="61" spans="1:11" s="188" customFormat="1" ht="23.25" customHeight="1" x14ac:dyDescent="0.25">
      <c r="A61" s="1"/>
      <c r="B61" s="55"/>
      <c r="C61" s="55" t="s">
        <v>12</v>
      </c>
      <c r="D61" s="210">
        <v>0</v>
      </c>
      <c r="E61" s="210">
        <v>0</v>
      </c>
      <c r="F61" s="161" t="str">
        <f t="shared" si="2"/>
        <v/>
      </c>
      <c r="G61" s="105"/>
      <c r="H61" s="210">
        <v>0</v>
      </c>
      <c r="I61" s="210">
        <v>0</v>
      </c>
      <c r="J61" s="161" t="str">
        <f t="shared" si="3"/>
        <v/>
      </c>
      <c r="K61" s="24"/>
    </row>
    <row r="62" spans="1:11" x14ac:dyDescent="0.25">
      <c r="A62" s="1"/>
      <c r="B62" s="55"/>
      <c r="C62" s="53" t="s">
        <v>31</v>
      </c>
      <c r="D62" s="226">
        <v>0</v>
      </c>
      <c r="E62" s="226">
        <v>0</v>
      </c>
      <c r="F62" s="161" t="str">
        <f t="shared" si="2"/>
        <v/>
      </c>
      <c r="G62" s="107"/>
      <c r="H62" s="226">
        <v>0</v>
      </c>
      <c r="I62" s="226">
        <v>0</v>
      </c>
      <c r="J62" s="161" t="str">
        <f t="shared" si="3"/>
        <v/>
      </c>
      <c r="K62" s="24"/>
    </row>
    <row r="63" spans="1:11" x14ac:dyDescent="0.25">
      <c r="A63" s="1"/>
      <c r="B63" s="1"/>
      <c r="C63" s="54" t="s">
        <v>6</v>
      </c>
      <c r="D63" s="226">
        <v>0</v>
      </c>
      <c r="E63" s="226">
        <v>0</v>
      </c>
      <c r="F63" s="161" t="str">
        <f t="shared" si="2"/>
        <v/>
      </c>
      <c r="G63" s="107"/>
      <c r="H63" s="226">
        <v>0</v>
      </c>
      <c r="I63" s="226">
        <v>0</v>
      </c>
      <c r="J63" s="161" t="str">
        <f t="shared" si="3"/>
        <v/>
      </c>
      <c r="K63" s="24"/>
    </row>
    <row r="64" spans="1:11" x14ac:dyDescent="0.25">
      <c r="A64" s="1"/>
      <c r="B64" s="1"/>
      <c r="C64" s="54" t="s">
        <v>7</v>
      </c>
      <c r="D64" s="226">
        <v>0</v>
      </c>
      <c r="E64" s="226">
        <v>0</v>
      </c>
      <c r="F64" s="161" t="str">
        <f t="shared" si="2"/>
        <v/>
      </c>
      <c r="G64" s="105"/>
      <c r="H64" s="226">
        <v>0</v>
      </c>
      <c r="I64" s="226">
        <v>0</v>
      </c>
      <c r="J64" s="161" t="str">
        <f t="shared" si="3"/>
        <v/>
      </c>
      <c r="K64" s="24"/>
    </row>
    <row r="65" spans="1:11" s="188" customFormat="1" ht="21.75" customHeight="1" x14ac:dyDescent="0.25">
      <c r="A65" s="1"/>
      <c r="B65" s="1"/>
      <c r="C65" s="71" t="s">
        <v>9</v>
      </c>
      <c r="D65" s="210">
        <v>0</v>
      </c>
      <c r="E65" s="210">
        <v>0</v>
      </c>
      <c r="F65" s="161" t="str">
        <f t="shared" si="2"/>
        <v/>
      </c>
      <c r="G65" s="105"/>
      <c r="H65" s="210">
        <v>0</v>
      </c>
      <c r="I65" s="210">
        <v>0</v>
      </c>
      <c r="J65" s="161" t="str">
        <f t="shared" si="3"/>
        <v/>
      </c>
      <c r="K65" s="24"/>
    </row>
    <row r="66" spans="1:11" x14ac:dyDescent="0.25">
      <c r="A66" s="1"/>
      <c r="B66" s="1"/>
      <c r="C66" s="265" t="s">
        <v>31</v>
      </c>
      <c r="D66" s="226">
        <v>0</v>
      </c>
      <c r="E66" s="226">
        <v>0</v>
      </c>
      <c r="F66" s="161" t="str">
        <f t="shared" si="2"/>
        <v/>
      </c>
      <c r="G66" s="107"/>
      <c r="H66" s="226">
        <v>0</v>
      </c>
      <c r="I66" s="226">
        <v>0</v>
      </c>
      <c r="J66" s="161" t="str">
        <f t="shared" si="3"/>
        <v/>
      </c>
      <c r="K66" s="24"/>
    </row>
    <row r="67" spans="1:11" x14ac:dyDescent="0.25">
      <c r="A67" s="1"/>
      <c r="B67" s="1"/>
      <c r="C67" s="54" t="s">
        <v>6</v>
      </c>
      <c r="D67" s="226">
        <v>0</v>
      </c>
      <c r="E67" s="226">
        <v>0</v>
      </c>
      <c r="F67" s="161" t="str">
        <f t="shared" si="2"/>
        <v/>
      </c>
      <c r="G67" s="107"/>
      <c r="H67" s="226">
        <v>0</v>
      </c>
      <c r="I67" s="226">
        <v>0</v>
      </c>
      <c r="J67" s="161" t="str">
        <f t="shared" si="3"/>
        <v/>
      </c>
      <c r="K67" s="24"/>
    </row>
    <row r="68" spans="1:11" x14ac:dyDescent="0.25">
      <c r="A68" s="1"/>
      <c r="B68" s="1"/>
      <c r="C68" s="54" t="s">
        <v>7</v>
      </c>
      <c r="D68" s="226">
        <v>0</v>
      </c>
      <c r="E68" s="226">
        <v>0</v>
      </c>
      <c r="F68" s="161" t="str">
        <f t="shared" si="2"/>
        <v/>
      </c>
      <c r="G68" s="105"/>
      <c r="H68" s="226">
        <v>0</v>
      </c>
      <c r="I68" s="226">
        <v>0</v>
      </c>
      <c r="J68" s="161" t="str">
        <f t="shared" si="3"/>
        <v/>
      </c>
      <c r="K68" s="24"/>
    </row>
    <row r="69" spans="1:11" s="188" customFormat="1" ht="24" customHeight="1" x14ac:dyDescent="0.25">
      <c r="A69" s="1"/>
      <c r="B69" s="1"/>
      <c r="C69" s="1" t="s">
        <v>10</v>
      </c>
      <c r="D69" s="210">
        <v>115.44417</v>
      </c>
      <c r="E69" s="210">
        <v>179.67017000000001</v>
      </c>
      <c r="F69" s="161">
        <f t="shared" si="2"/>
        <v>0.55633818494255716</v>
      </c>
      <c r="G69" s="105"/>
      <c r="H69" s="210">
        <v>47.311500000000002</v>
      </c>
      <c r="I69" s="210">
        <v>46.761200000000002</v>
      </c>
      <c r="J69" s="161">
        <f t="shared" si="3"/>
        <v>-1.1631421535990193E-2</v>
      </c>
      <c r="K69" s="24"/>
    </row>
    <row r="70" spans="1:11" x14ac:dyDescent="0.25">
      <c r="A70" s="1"/>
      <c r="B70" s="1"/>
      <c r="C70" s="54" t="s">
        <v>31</v>
      </c>
      <c r="D70" s="226">
        <v>114.88576999999999</v>
      </c>
      <c r="E70" s="226">
        <v>179.10901000000001</v>
      </c>
      <c r="F70" s="161">
        <f t="shared" si="2"/>
        <v>0.55901823176186238</v>
      </c>
      <c r="G70" s="105"/>
      <c r="H70" s="226">
        <v>46.941800000000001</v>
      </c>
      <c r="I70" s="226">
        <v>46.4512</v>
      </c>
      <c r="J70" s="161">
        <f t="shared" si="3"/>
        <v>-1.0451239620125358E-2</v>
      </c>
      <c r="K70" s="24"/>
    </row>
    <row r="71" spans="1:11" x14ac:dyDescent="0.25">
      <c r="A71" s="1"/>
      <c r="B71" s="1"/>
      <c r="C71" s="54" t="s">
        <v>6</v>
      </c>
      <c r="D71" s="226">
        <v>0</v>
      </c>
      <c r="E71" s="226">
        <v>0</v>
      </c>
      <c r="F71" s="161" t="str">
        <f t="shared" si="2"/>
        <v/>
      </c>
      <c r="G71" s="107"/>
      <c r="H71" s="226">
        <v>0</v>
      </c>
      <c r="I71" s="226">
        <v>0</v>
      </c>
      <c r="J71" s="161" t="str">
        <f t="shared" si="3"/>
        <v/>
      </c>
      <c r="K71" s="24"/>
    </row>
    <row r="72" spans="1:11" x14ac:dyDescent="0.25">
      <c r="A72" s="1"/>
      <c r="B72" s="1"/>
      <c r="C72" s="54" t="s">
        <v>7</v>
      </c>
      <c r="D72" s="226">
        <v>0.55840000000000001</v>
      </c>
      <c r="E72" s="226">
        <v>0.56115999999999999</v>
      </c>
      <c r="F72" s="161" t="str">
        <f>IF(D72&lt;1,"",IFERROR((E72-D72)/D72,""))</f>
        <v/>
      </c>
      <c r="G72" s="105"/>
      <c r="H72" s="226">
        <v>0.36969999999999997</v>
      </c>
      <c r="I72" s="226">
        <v>0.31</v>
      </c>
      <c r="J72" s="161" t="str">
        <f>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3" t="s">
        <v>126</v>
      </c>
      <c r="D77" s="273"/>
      <c r="E77" s="273"/>
      <c r="F77" s="273"/>
      <c r="G77" s="273"/>
      <c r="H77" s="273"/>
      <c r="I77" s="273"/>
      <c r="J77" s="273"/>
      <c r="K77" s="1"/>
    </row>
    <row r="78" spans="1:11" x14ac:dyDescent="0.25">
      <c r="A78" s="1"/>
      <c r="B78" s="16"/>
      <c r="C78" s="273"/>
      <c r="D78" s="273"/>
      <c r="E78" s="273"/>
      <c r="F78" s="273"/>
      <c r="G78" s="273"/>
      <c r="H78" s="273"/>
      <c r="I78" s="273"/>
      <c r="J78" s="273"/>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4"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C7" sqref="C7: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4">
        <v>44682</v>
      </c>
      <c r="D4" s="274"/>
      <c r="E4" s="274"/>
      <c r="F4" s="75"/>
    </row>
    <row r="5" spans="1:12" x14ac:dyDescent="0.25">
      <c r="B5" s="76"/>
      <c r="C5" s="275" t="s">
        <v>125</v>
      </c>
      <c r="D5" s="87" t="s">
        <v>56</v>
      </c>
      <c r="E5" s="88" t="s">
        <v>57</v>
      </c>
      <c r="F5" s="78"/>
      <c r="H5" s="35"/>
      <c r="I5" s="35"/>
      <c r="J5" s="35"/>
    </row>
    <row r="6" spans="1:12" x14ac:dyDescent="0.25">
      <c r="B6" s="79"/>
      <c r="C6" s="276"/>
      <c r="D6" s="137" t="s">
        <v>166</v>
      </c>
      <c r="E6" s="130" t="s">
        <v>58</v>
      </c>
      <c r="F6" s="80"/>
      <c r="H6" s="220"/>
      <c r="I6" s="136"/>
      <c r="J6" s="136"/>
    </row>
    <row r="7" spans="1:12" x14ac:dyDescent="0.25">
      <c r="B7" s="81" t="s">
        <v>59</v>
      </c>
      <c r="C7" s="260">
        <v>62.565299999999993</v>
      </c>
      <c r="D7" s="260">
        <v>651.64622999999972</v>
      </c>
      <c r="E7" s="199">
        <f>IF(C7&lt;1,"",IFERROR((D7/C7)*1000,""))</f>
        <v>10415.457609889185</v>
      </c>
      <c r="F7" s="77"/>
      <c r="H7" s="222"/>
      <c r="I7" s="104"/>
      <c r="J7" s="104"/>
      <c r="K7" s="45"/>
      <c r="L7" s="45"/>
    </row>
    <row r="8" spans="1:12" x14ac:dyDescent="0.25">
      <c r="B8" s="81" t="s">
        <v>60</v>
      </c>
      <c r="C8" s="162">
        <v>3.2524999999999999</v>
      </c>
      <c r="D8" s="162">
        <v>17.12283</v>
      </c>
      <c r="E8" s="198">
        <f t="shared" ref="E8:E55" si="0">IF(C8&lt;1,"",IFERROR((D8/C8)*1000,""))</f>
        <v>5264.5134511913921</v>
      </c>
      <c r="F8" s="77"/>
      <c r="H8" s="222"/>
      <c r="I8" s="104"/>
      <c r="J8" s="104"/>
      <c r="K8" s="45"/>
      <c r="L8" s="45"/>
    </row>
    <row r="9" spans="1:12" x14ac:dyDescent="0.25">
      <c r="B9" s="81" t="s">
        <v>61</v>
      </c>
      <c r="C9" s="162">
        <v>17.236699999999999</v>
      </c>
      <c r="D9" s="162">
        <v>175.24511999999999</v>
      </c>
      <c r="E9" s="198">
        <f t="shared" si="0"/>
        <v>10166.976277361675</v>
      </c>
      <c r="F9" s="77"/>
      <c r="H9" s="222"/>
      <c r="I9" s="104"/>
      <c r="J9" s="104"/>
      <c r="K9" s="45"/>
      <c r="L9" s="45"/>
    </row>
    <row r="10" spans="1:12" x14ac:dyDescent="0.25">
      <c r="B10" s="81" t="s">
        <v>62</v>
      </c>
      <c r="C10" s="162">
        <v>643.34339999999997</v>
      </c>
      <c r="D10" s="162">
        <v>2373.3481199999992</v>
      </c>
      <c r="E10" s="198">
        <f t="shared" si="0"/>
        <v>3689.0844298705779</v>
      </c>
      <c r="F10" s="77"/>
      <c r="H10" s="222"/>
      <c r="I10" s="104"/>
      <c r="J10" s="104"/>
      <c r="K10" s="45"/>
      <c r="L10" s="45"/>
    </row>
    <row r="11" spans="1:12" x14ac:dyDescent="0.25">
      <c r="B11" s="81" t="s">
        <v>63</v>
      </c>
      <c r="C11" s="162">
        <v>120.2454</v>
      </c>
      <c r="D11" s="162">
        <v>57.960389999999997</v>
      </c>
      <c r="E11" s="198">
        <f t="shared" si="0"/>
        <v>482.01752416308648</v>
      </c>
      <c r="F11" s="77"/>
      <c r="H11" s="222"/>
      <c r="I11" s="104"/>
      <c r="J11" s="104"/>
      <c r="K11" s="45"/>
      <c r="L11" s="45"/>
    </row>
    <row r="12" spans="1:12" x14ac:dyDescent="0.25">
      <c r="B12" s="81" t="s">
        <v>64</v>
      </c>
      <c r="C12" s="162">
        <v>103.1737</v>
      </c>
      <c r="D12" s="162">
        <v>134.47997000000001</v>
      </c>
      <c r="E12" s="198">
        <f t="shared" si="0"/>
        <v>1303.4326577412655</v>
      </c>
      <c r="F12" s="77"/>
      <c r="H12" s="222"/>
      <c r="I12" s="104"/>
      <c r="J12" s="104"/>
      <c r="K12" s="45"/>
      <c r="L12" s="45"/>
    </row>
    <row r="13" spans="1:12" x14ac:dyDescent="0.25">
      <c r="B13" s="81" t="s">
        <v>65</v>
      </c>
      <c r="C13" s="162">
        <v>2397.494200000001</v>
      </c>
      <c r="D13" s="162">
        <v>3520.4182599999999</v>
      </c>
      <c r="E13" s="198">
        <f t="shared" si="0"/>
        <v>1468.3740465357532</v>
      </c>
      <c r="F13" s="77"/>
      <c r="H13" s="222"/>
      <c r="I13" s="104"/>
      <c r="J13" s="104"/>
      <c r="K13" s="45"/>
      <c r="L13" s="45"/>
    </row>
    <row r="14" spans="1:12" x14ac:dyDescent="0.25">
      <c r="B14" s="81" t="s">
        <v>66</v>
      </c>
      <c r="C14" s="162">
        <v>631.09789999999998</v>
      </c>
      <c r="D14" s="162">
        <v>1780.6979101835159</v>
      </c>
      <c r="E14" s="198">
        <f t="shared" si="0"/>
        <v>2821.5874433800459</v>
      </c>
      <c r="F14" s="77"/>
      <c r="H14" s="222"/>
      <c r="I14" s="104"/>
      <c r="J14" s="104"/>
      <c r="K14" s="45"/>
      <c r="L14" s="45"/>
    </row>
    <row r="15" spans="1:12" x14ac:dyDescent="0.25">
      <c r="B15" s="81" t="s">
        <v>67</v>
      </c>
      <c r="C15" s="162">
        <v>20.699000000000002</v>
      </c>
      <c r="D15" s="162">
        <v>251.59458000000001</v>
      </c>
      <c r="E15" s="198">
        <f t="shared" si="0"/>
        <v>12154.9147301802</v>
      </c>
      <c r="F15" s="77"/>
      <c r="H15" s="222"/>
      <c r="I15" s="104"/>
      <c r="J15" s="104"/>
      <c r="K15" s="45"/>
      <c r="L15" s="45"/>
    </row>
    <row r="16" spans="1:12" x14ac:dyDescent="0.25">
      <c r="B16" s="81" t="s">
        <v>68</v>
      </c>
      <c r="C16" s="162">
        <v>125.07899999999999</v>
      </c>
      <c r="D16" s="162">
        <v>546.76639</v>
      </c>
      <c r="E16" s="198">
        <f t="shared" si="0"/>
        <v>4371.368415161618</v>
      </c>
      <c r="F16" s="77"/>
      <c r="H16" s="222"/>
      <c r="I16" s="104"/>
      <c r="J16" s="104"/>
      <c r="K16" s="45"/>
      <c r="L16" s="45"/>
    </row>
    <row r="17" spans="2:12" x14ac:dyDescent="0.25">
      <c r="B17" s="81" t="s">
        <v>69</v>
      </c>
      <c r="C17" s="162">
        <v>669.97940000000006</v>
      </c>
      <c r="D17" s="162">
        <v>701.68870462423513</v>
      </c>
      <c r="E17" s="198">
        <f t="shared" si="0"/>
        <v>1047.3287755179265</v>
      </c>
      <c r="F17" s="77"/>
      <c r="H17" s="222"/>
      <c r="I17" s="104"/>
      <c r="J17" s="104"/>
      <c r="K17" s="45"/>
      <c r="L17" s="45"/>
    </row>
    <row r="18" spans="2:12" x14ac:dyDescent="0.25">
      <c r="B18" s="81" t="s">
        <v>70</v>
      </c>
      <c r="C18" s="162">
        <v>436.61840000000001</v>
      </c>
      <c r="D18" s="162">
        <v>1079.9220399999999</v>
      </c>
      <c r="E18" s="198">
        <f t="shared" si="0"/>
        <v>2473.3773015521101</v>
      </c>
      <c r="F18" s="77"/>
      <c r="H18" s="222"/>
      <c r="I18" s="104"/>
      <c r="J18" s="104"/>
      <c r="K18" s="45"/>
      <c r="L18" s="45"/>
    </row>
    <row r="19" spans="2:12" x14ac:dyDescent="0.25">
      <c r="B19" s="81" t="s">
        <v>71</v>
      </c>
      <c r="C19" s="162">
        <v>1142.4958999999999</v>
      </c>
      <c r="D19" s="162">
        <v>3522.3101508076179</v>
      </c>
      <c r="E19" s="198">
        <f t="shared" si="0"/>
        <v>3082.995878416385</v>
      </c>
      <c r="F19" s="77"/>
      <c r="H19" s="222"/>
      <c r="I19" s="104"/>
      <c r="J19" s="104"/>
      <c r="K19" s="45"/>
      <c r="L19" s="45"/>
    </row>
    <row r="20" spans="2:12" x14ac:dyDescent="0.25">
      <c r="B20" s="81" t="s">
        <v>72</v>
      </c>
      <c r="C20" s="162">
        <v>9.6739999999999995</v>
      </c>
      <c r="D20" s="162">
        <v>32.518709999999999</v>
      </c>
      <c r="E20" s="198">
        <f t="shared" si="0"/>
        <v>3361.4544138929091</v>
      </c>
      <c r="F20" s="77"/>
      <c r="H20" s="222"/>
      <c r="I20" s="104"/>
      <c r="J20" s="104"/>
      <c r="K20" s="45"/>
      <c r="L20" s="45"/>
    </row>
    <row r="21" spans="2:12" x14ac:dyDescent="0.25">
      <c r="B21" s="81" t="s">
        <v>73</v>
      </c>
      <c r="C21" s="162">
        <v>195.93199999999999</v>
      </c>
      <c r="D21" s="162">
        <v>462.95469000000003</v>
      </c>
      <c r="E21" s="198">
        <f t="shared" si="0"/>
        <v>2362.8334830451381</v>
      </c>
      <c r="F21" s="77"/>
      <c r="H21" s="222"/>
      <c r="I21" s="104"/>
      <c r="J21" s="104"/>
      <c r="K21" s="45"/>
      <c r="L21" s="45"/>
    </row>
    <row r="22" spans="2:12" x14ac:dyDescent="0.25">
      <c r="B22" s="81" t="s">
        <v>74</v>
      </c>
      <c r="C22" s="162">
        <v>126.5338</v>
      </c>
      <c r="D22" s="162">
        <v>404.69524999999999</v>
      </c>
      <c r="E22" s="198">
        <f t="shared" si="0"/>
        <v>3198.3173665850545</v>
      </c>
      <c r="F22" s="77"/>
      <c r="H22" s="222"/>
      <c r="I22" s="104"/>
      <c r="J22" s="104"/>
      <c r="K22" s="45"/>
      <c r="L22" s="45"/>
    </row>
    <row r="23" spans="2:12" x14ac:dyDescent="0.25">
      <c r="B23" s="81" t="s">
        <v>75</v>
      </c>
      <c r="C23" s="162">
        <v>756.87630000000001</v>
      </c>
      <c r="D23" s="162">
        <v>994.70280000000014</v>
      </c>
      <c r="E23" s="198">
        <f t="shared" si="0"/>
        <v>1314.2210953097622</v>
      </c>
      <c r="F23" s="77"/>
      <c r="H23" s="222"/>
      <c r="I23" s="104"/>
      <c r="J23" s="104"/>
      <c r="L23" s="45"/>
    </row>
    <row r="24" spans="2:12" x14ac:dyDescent="0.25">
      <c r="B24" s="81" t="s">
        <v>76</v>
      </c>
      <c r="C24" s="162">
        <v>0.29899999999999999</v>
      </c>
      <c r="D24" s="162">
        <v>1.125</v>
      </c>
      <c r="E24" s="236" t="str">
        <f t="shared" si="0"/>
        <v/>
      </c>
      <c r="F24" s="77"/>
      <c r="H24" s="222"/>
      <c r="I24" s="104"/>
      <c r="J24" s="104"/>
      <c r="K24" s="45"/>
    </row>
    <row r="25" spans="2:12" x14ac:dyDescent="0.25">
      <c r="B25" s="81" t="s">
        <v>77</v>
      </c>
      <c r="C25" s="162">
        <v>200.0814</v>
      </c>
      <c r="D25" s="162">
        <v>301.80248000000012</v>
      </c>
      <c r="E25" s="236">
        <f t="shared" si="0"/>
        <v>1508.3984818179006</v>
      </c>
      <c r="F25" s="77"/>
      <c r="H25" s="222"/>
      <c r="I25" s="104"/>
      <c r="J25" s="104"/>
      <c r="K25" s="45"/>
      <c r="L25" s="45"/>
    </row>
    <row r="26" spans="2:12" x14ac:dyDescent="0.25">
      <c r="B26" s="81" t="s">
        <v>78</v>
      </c>
      <c r="C26" s="162">
        <v>148.2338</v>
      </c>
      <c r="D26" s="162">
        <v>2169.6717600000002</v>
      </c>
      <c r="E26" s="236">
        <f t="shared" si="0"/>
        <v>14636.822101302134</v>
      </c>
      <c r="F26" s="77"/>
      <c r="H26" s="222"/>
      <c r="I26" s="104"/>
      <c r="J26" s="104"/>
      <c r="K26" s="45"/>
      <c r="L26" s="45"/>
    </row>
    <row r="27" spans="2:12" x14ac:dyDescent="0.25">
      <c r="B27" s="81" t="s">
        <v>79</v>
      </c>
      <c r="C27" s="162">
        <v>65.17</v>
      </c>
      <c r="D27" s="162">
        <v>909.29792999999995</v>
      </c>
      <c r="E27" s="236">
        <f t="shared" si="0"/>
        <v>13952.707227251802</v>
      </c>
      <c r="F27" s="77"/>
      <c r="H27" s="222"/>
      <c r="I27" s="104"/>
      <c r="J27" s="104"/>
      <c r="K27" s="45"/>
      <c r="L27" s="45"/>
    </row>
    <row r="28" spans="2:12" x14ac:dyDescent="0.25">
      <c r="B28" s="81" t="s">
        <v>80</v>
      </c>
      <c r="C28" s="162">
        <v>760.42809999999997</v>
      </c>
      <c r="D28" s="162">
        <v>1308.5295699999999</v>
      </c>
      <c r="E28" s="236">
        <f t="shared" si="0"/>
        <v>1720.780136872901</v>
      </c>
      <c r="F28" s="77"/>
      <c r="H28" s="222"/>
      <c r="I28" s="104"/>
      <c r="J28" s="104"/>
      <c r="K28" s="45"/>
      <c r="L28" s="45"/>
    </row>
    <row r="29" spans="2:12" x14ac:dyDescent="0.25">
      <c r="B29" s="81" t="s">
        <v>81</v>
      </c>
      <c r="C29" s="162">
        <v>52.06430000000001</v>
      </c>
      <c r="D29" s="162">
        <v>61.215710000000001</v>
      </c>
      <c r="E29" s="236">
        <f t="shared" si="0"/>
        <v>1175.7713058660156</v>
      </c>
      <c r="F29" s="77"/>
      <c r="H29" s="222"/>
      <c r="I29" s="117"/>
      <c r="J29" s="117"/>
      <c r="K29" s="45"/>
      <c r="L29" s="45"/>
    </row>
    <row r="30" spans="2:12" x14ac:dyDescent="0.25">
      <c r="B30" s="82" t="s">
        <v>82</v>
      </c>
      <c r="C30" s="162">
        <v>840.58639999999991</v>
      </c>
      <c r="D30" s="162">
        <v>1144.1233099999999</v>
      </c>
      <c r="E30" s="236">
        <f t="shared" si="0"/>
        <v>1361.101381131077</v>
      </c>
      <c r="F30" s="77"/>
      <c r="H30" s="223"/>
      <c r="I30" s="104"/>
      <c r="J30" s="104"/>
      <c r="L30" s="45"/>
    </row>
    <row r="31" spans="2:12" x14ac:dyDescent="0.25">
      <c r="B31" s="83" t="s">
        <v>31</v>
      </c>
      <c r="C31" s="157">
        <v>9529.1599000000006</v>
      </c>
      <c r="D31" s="157">
        <v>22603.837905615368</v>
      </c>
      <c r="E31" s="237">
        <f t="shared" si="0"/>
        <v>2372.0703758591949</v>
      </c>
      <c r="F31" s="84"/>
      <c r="H31" s="222"/>
      <c r="I31" s="104"/>
      <c r="J31" s="104"/>
    </row>
    <row r="32" spans="2:12" x14ac:dyDescent="0.25">
      <c r="B32" s="83"/>
      <c r="C32" s="197"/>
      <c r="D32" s="197"/>
      <c r="E32" s="236" t="str">
        <f t="shared" si="0"/>
        <v/>
      </c>
      <c r="F32" s="84"/>
      <c r="H32" s="222"/>
      <c r="I32" s="104"/>
      <c r="J32" s="104"/>
    </row>
    <row r="33" spans="2:15" x14ac:dyDescent="0.25">
      <c r="B33" s="81" t="s">
        <v>83</v>
      </c>
      <c r="C33" s="162">
        <v>0</v>
      </c>
      <c r="D33" s="162">
        <v>0</v>
      </c>
      <c r="E33" s="236" t="str">
        <f t="shared" si="0"/>
        <v/>
      </c>
      <c r="F33" s="77"/>
      <c r="H33" s="222"/>
      <c r="I33" s="104"/>
      <c r="J33" s="104"/>
    </row>
    <row r="34" spans="2:15" x14ac:dyDescent="0.25">
      <c r="B34" s="81" t="s">
        <v>84</v>
      </c>
      <c r="C34" s="162">
        <v>148.0702</v>
      </c>
      <c r="D34" s="162">
        <v>85.200158517142867</v>
      </c>
      <c r="E34" s="198">
        <f t="shared" si="0"/>
        <v>575.4038187099286</v>
      </c>
      <c r="F34" s="77"/>
      <c r="H34" s="222"/>
      <c r="I34" s="104"/>
      <c r="J34" s="104"/>
    </row>
    <row r="35" spans="2:15" x14ac:dyDescent="0.25">
      <c r="B35" s="81" t="s">
        <v>85</v>
      </c>
      <c r="C35" s="162">
        <v>0.22750000000000001</v>
      </c>
      <c r="D35" s="162">
        <v>0.29409000000000002</v>
      </c>
      <c r="E35" s="198" t="str">
        <f t="shared" si="0"/>
        <v/>
      </c>
      <c r="F35" s="77"/>
      <c r="H35" s="222"/>
      <c r="I35" s="117"/>
      <c r="J35" s="117"/>
      <c r="K35" s="35"/>
    </row>
    <row r="36" spans="2:15" x14ac:dyDescent="0.25">
      <c r="B36" s="81" t="s">
        <v>86</v>
      </c>
      <c r="C36" s="162">
        <v>36.214199999999998</v>
      </c>
      <c r="D36" s="162">
        <v>87.481229999999996</v>
      </c>
      <c r="E36" s="198">
        <f t="shared" si="0"/>
        <v>2415.6609838129793</v>
      </c>
      <c r="F36" s="77"/>
      <c r="G36" s="35"/>
      <c r="H36" s="223"/>
      <c r="I36" s="104"/>
      <c r="J36" s="104"/>
      <c r="K36" s="35"/>
    </row>
    <row r="37" spans="2:15" x14ac:dyDescent="0.25">
      <c r="B37" s="217" t="s">
        <v>129</v>
      </c>
      <c r="C37" s="162">
        <v>0.89480000000000004</v>
      </c>
      <c r="D37" s="162">
        <v>0.92127999999999999</v>
      </c>
      <c r="E37" s="198" t="str">
        <f t="shared" si="0"/>
        <v/>
      </c>
      <c r="F37" s="77"/>
      <c r="G37" s="35"/>
      <c r="H37" s="222"/>
      <c r="I37" s="104"/>
      <c r="J37" s="104"/>
      <c r="K37" s="35"/>
    </row>
    <row r="38" spans="2:15" x14ac:dyDescent="0.25">
      <c r="B38" s="81" t="s">
        <v>88</v>
      </c>
      <c r="C38" s="162">
        <v>2.1700000000000001E-2</v>
      </c>
      <c r="D38" s="162">
        <v>6.7640000000000006E-2</v>
      </c>
      <c r="E38" s="198" t="str">
        <f t="shared" si="0"/>
        <v/>
      </c>
      <c r="F38" s="77"/>
      <c r="G38" s="35"/>
      <c r="H38" s="222"/>
      <c r="I38" s="104"/>
      <c r="J38" s="104"/>
      <c r="K38" s="35"/>
    </row>
    <row r="39" spans="2:15" x14ac:dyDescent="0.25">
      <c r="B39" s="83" t="s">
        <v>6</v>
      </c>
      <c r="C39" s="157">
        <v>185.42840000000001</v>
      </c>
      <c r="D39" s="157">
        <v>173.96439851714285</v>
      </c>
      <c r="E39" s="197">
        <f t="shared" si="0"/>
        <v>938.17558970008281</v>
      </c>
      <c r="F39" s="84"/>
      <c r="G39" s="35"/>
      <c r="H39" s="222"/>
      <c r="I39" s="104"/>
      <c r="J39" s="104"/>
      <c r="K39" s="35"/>
    </row>
    <row r="40" spans="2:15" x14ac:dyDescent="0.25">
      <c r="B40" s="83"/>
      <c r="C40" s="197"/>
      <c r="D40" s="197"/>
      <c r="E40" s="198" t="str">
        <f t="shared" si="0"/>
        <v/>
      </c>
      <c r="F40" s="84"/>
      <c r="G40" s="35"/>
      <c r="H40" s="222"/>
      <c r="I40" s="104"/>
      <c r="J40" s="104"/>
      <c r="K40" s="35"/>
    </row>
    <row r="41" spans="2:15" x14ac:dyDescent="0.25">
      <c r="B41" s="81" t="s">
        <v>89</v>
      </c>
      <c r="C41" s="162">
        <v>0.81899999999999995</v>
      </c>
      <c r="D41" s="162">
        <v>1.6941999999999999</v>
      </c>
      <c r="E41" s="198" t="str">
        <f t="shared" si="0"/>
        <v/>
      </c>
      <c r="F41" s="35"/>
      <c r="G41" s="135"/>
      <c r="H41" s="222"/>
      <c r="I41" s="104"/>
      <c r="J41" s="104"/>
      <c r="K41" s="35"/>
    </row>
    <row r="42" spans="2:15" x14ac:dyDescent="0.25">
      <c r="B42" s="81" t="s">
        <v>90</v>
      </c>
      <c r="C42" s="162">
        <v>1252.8820000000001</v>
      </c>
      <c r="D42" s="162">
        <v>3635.99836</v>
      </c>
      <c r="E42" s="198">
        <f t="shared" si="0"/>
        <v>2902.1075887433931</v>
      </c>
      <c r="F42" s="35"/>
      <c r="G42" s="135"/>
      <c r="H42" s="222"/>
      <c r="I42" s="104"/>
      <c r="J42" s="104"/>
      <c r="K42" s="35"/>
    </row>
    <row r="43" spans="2:15" x14ac:dyDescent="0.25">
      <c r="B43" s="81" t="s">
        <v>91</v>
      </c>
      <c r="C43" s="162">
        <v>159.66419999999999</v>
      </c>
      <c r="D43" s="162">
        <v>520.55152999999996</v>
      </c>
      <c r="E43" s="198">
        <f t="shared" si="0"/>
        <v>3260.2895952881104</v>
      </c>
      <c r="F43" s="35"/>
      <c r="G43" s="135"/>
      <c r="H43" s="222"/>
      <c r="I43" s="104"/>
      <c r="J43" s="104"/>
      <c r="K43" s="35"/>
      <c r="N43" s="35"/>
      <c r="O43" s="35"/>
    </row>
    <row r="44" spans="2:15" x14ac:dyDescent="0.25">
      <c r="B44" s="81" t="s">
        <v>92</v>
      </c>
      <c r="C44" s="162">
        <v>211.9289</v>
      </c>
      <c r="D44" s="162">
        <v>3230.711510000001</v>
      </c>
      <c r="E44" s="198">
        <f t="shared" si="0"/>
        <v>15244.317834896521</v>
      </c>
      <c r="F44" s="35"/>
      <c r="G44" s="135"/>
      <c r="H44" s="222"/>
      <c r="I44" s="104"/>
      <c r="J44" s="104"/>
      <c r="K44" s="35"/>
      <c r="N44" s="35"/>
      <c r="O44" s="35"/>
    </row>
    <row r="45" spans="2:15" x14ac:dyDescent="0.25">
      <c r="B45" s="81" t="s">
        <v>93</v>
      </c>
      <c r="C45" s="162">
        <v>120</v>
      </c>
      <c r="D45" s="162">
        <v>121.2</v>
      </c>
      <c r="E45" s="198">
        <f t="shared" si="0"/>
        <v>1010</v>
      </c>
      <c r="F45" s="35"/>
      <c r="G45" s="135"/>
      <c r="H45" s="222"/>
      <c r="I45" s="104"/>
      <c r="J45" s="104"/>
      <c r="K45" s="35"/>
      <c r="N45" s="35"/>
      <c r="O45" s="35"/>
    </row>
    <row r="46" spans="2:15" x14ac:dyDescent="0.25">
      <c r="B46" s="81" t="s">
        <v>94</v>
      </c>
      <c r="C46" s="162">
        <v>2030.8593000000001</v>
      </c>
      <c r="D46" s="162">
        <v>6095.6937399999997</v>
      </c>
      <c r="E46" s="198">
        <f t="shared" si="0"/>
        <v>3001.534247104169</v>
      </c>
      <c r="F46" s="35"/>
      <c r="G46" s="135"/>
      <c r="H46" s="222"/>
      <c r="I46" s="104"/>
      <c r="J46" s="104"/>
      <c r="K46" s="35"/>
      <c r="N46" s="35"/>
      <c r="O46" s="35"/>
    </row>
    <row r="47" spans="2:15" x14ac:dyDescent="0.25">
      <c r="B47" s="81" t="s">
        <v>95</v>
      </c>
      <c r="C47" s="162">
        <v>0</v>
      </c>
      <c r="D47" s="162">
        <v>0</v>
      </c>
      <c r="E47" s="198" t="str">
        <f t="shared" si="0"/>
        <v/>
      </c>
      <c r="F47" s="35"/>
      <c r="G47" s="135"/>
      <c r="H47" s="222"/>
      <c r="I47" s="117"/>
      <c r="J47" s="117"/>
      <c r="K47" s="35"/>
      <c r="M47" s="35"/>
      <c r="N47" s="35"/>
      <c r="O47" s="35"/>
    </row>
    <row r="48" spans="2:15" x14ac:dyDescent="0.25">
      <c r="B48" s="81" t="s">
        <v>96</v>
      </c>
      <c r="C48" s="162">
        <v>2588.9431</v>
      </c>
      <c r="D48" s="162">
        <v>4753.6290932501724</v>
      </c>
      <c r="E48" s="198">
        <f t="shared" si="0"/>
        <v>1836.1272958259194</v>
      </c>
      <c r="F48" s="35"/>
      <c r="G48" s="135"/>
      <c r="H48" s="223"/>
      <c r="I48" s="117"/>
      <c r="J48" s="117"/>
      <c r="M48" s="35"/>
      <c r="N48" s="35"/>
      <c r="O48" s="35"/>
    </row>
    <row r="49" spans="1:15" x14ac:dyDescent="0.25">
      <c r="B49" s="81" t="s">
        <v>97</v>
      </c>
      <c r="C49" s="162">
        <v>15.2578</v>
      </c>
      <c r="D49" s="162">
        <v>90.584269999999989</v>
      </c>
      <c r="E49" s="198">
        <f t="shared" si="0"/>
        <v>5936.9155448360834</v>
      </c>
      <c r="F49" s="35"/>
      <c r="G49" s="135"/>
      <c r="H49" s="223"/>
      <c r="I49" s="216"/>
      <c r="J49" s="216"/>
      <c r="M49" s="35"/>
      <c r="N49" s="35"/>
      <c r="O49" s="35"/>
    </row>
    <row r="50" spans="1:15" x14ac:dyDescent="0.25">
      <c r="B50" s="81" t="s">
        <v>98</v>
      </c>
      <c r="C50" s="162">
        <v>13.213900000000001</v>
      </c>
      <c r="D50" s="162">
        <v>82.270920000000004</v>
      </c>
      <c r="E50" s="198">
        <f t="shared" si="0"/>
        <v>6226.0891939548501</v>
      </c>
      <c r="F50" s="35"/>
      <c r="G50" s="135"/>
      <c r="H50" s="216"/>
      <c r="I50" s="216"/>
      <c r="J50" s="216"/>
      <c r="M50" s="35"/>
      <c r="N50" s="35"/>
      <c r="O50" s="35"/>
    </row>
    <row r="51" spans="1:15" x14ac:dyDescent="0.25">
      <c r="B51" s="81" t="s">
        <v>99</v>
      </c>
      <c r="C51" s="162">
        <v>2274.2885000000001</v>
      </c>
      <c r="D51" s="162">
        <v>2362.5741609916299</v>
      </c>
      <c r="E51" s="198">
        <f t="shared" si="0"/>
        <v>1038.8190244956302</v>
      </c>
      <c r="F51" s="134"/>
      <c r="G51" s="136"/>
      <c r="H51" s="216"/>
      <c r="M51" s="35"/>
      <c r="N51" s="35"/>
      <c r="O51" s="35"/>
    </row>
    <row r="52" spans="1:15" x14ac:dyDescent="0.25">
      <c r="B52" s="81" t="s">
        <v>100</v>
      </c>
      <c r="C52" s="162">
        <v>77.369700000000009</v>
      </c>
      <c r="D52" s="162">
        <v>352.76720999999998</v>
      </c>
      <c r="E52" s="198">
        <f t="shared" si="0"/>
        <v>4559.5008123335101</v>
      </c>
      <c r="F52" s="77"/>
      <c r="K52" s="35"/>
      <c r="M52" s="35"/>
      <c r="N52" s="35"/>
    </row>
    <row r="53" spans="1:15" x14ac:dyDescent="0.25">
      <c r="B53" s="85" t="s">
        <v>7</v>
      </c>
      <c r="C53" s="157">
        <v>8745.2263999999996</v>
      </c>
      <c r="D53" s="157">
        <v>21247.674994241803</v>
      </c>
      <c r="E53" s="197">
        <f t="shared" si="0"/>
        <v>2429.631209346599</v>
      </c>
      <c r="F53" s="84"/>
      <c r="K53" s="35"/>
      <c r="L53" s="35"/>
      <c r="M53" s="35"/>
      <c r="N53" s="35"/>
    </row>
    <row r="54" spans="1:15" x14ac:dyDescent="0.25">
      <c r="B54" s="85"/>
      <c r="C54" s="197"/>
      <c r="D54" s="197"/>
      <c r="E54" s="197" t="str">
        <f t="shared" si="0"/>
        <v/>
      </c>
      <c r="F54" s="84"/>
      <c r="K54" s="238"/>
      <c r="L54" s="238"/>
      <c r="M54" s="35"/>
      <c r="N54" s="35"/>
    </row>
    <row r="55" spans="1:15" x14ac:dyDescent="0.25">
      <c r="B55" s="85" t="s">
        <v>101</v>
      </c>
      <c r="C55" s="157">
        <v>18459.814700000003</v>
      </c>
      <c r="D55" s="157">
        <v>44025.477298374317</v>
      </c>
      <c r="E55" s="197">
        <f t="shared" si="0"/>
        <v>2384.9360361333593</v>
      </c>
      <c r="F55" s="84"/>
      <c r="I55" s="5"/>
      <c r="J55" s="5"/>
      <c r="K55" s="35"/>
      <c r="L55" s="35"/>
      <c r="N55" s="35"/>
    </row>
    <row r="56" spans="1:15" ht="15.75" thickBot="1" x14ac:dyDescent="0.3">
      <c r="B56" s="86"/>
      <c r="C56" s="86"/>
      <c r="D56" s="86"/>
      <c r="E56" s="86"/>
      <c r="F56" s="86"/>
      <c r="H56" s="5"/>
      <c r="I56" s="5"/>
      <c r="J56" s="5"/>
      <c r="K56" s="225"/>
      <c r="L56" s="35"/>
      <c r="N56" s="35"/>
    </row>
    <row r="57" spans="1:15" x14ac:dyDescent="0.25">
      <c r="A57" s="5"/>
      <c r="B57" s="6" t="s">
        <v>128</v>
      </c>
      <c r="C57" s="5"/>
      <c r="D57" s="5"/>
      <c r="E57" s="5"/>
      <c r="F57" s="5"/>
      <c r="G57" s="10" t="s">
        <v>41</v>
      </c>
      <c r="H57" s="5"/>
      <c r="I57" s="5"/>
      <c r="J57" s="5"/>
      <c r="K57" s="225"/>
      <c r="L57" s="225"/>
      <c r="N57" s="35"/>
    </row>
    <row r="58" spans="1:15" x14ac:dyDescent="0.25">
      <c r="A58" s="5"/>
      <c r="B58" s="18" t="s">
        <v>175</v>
      </c>
      <c r="C58" s="5"/>
      <c r="D58" s="5"/>
      <c r="E58" s="5"/>
      <c r="F58" s="5"/>
      <c r="G58" s="10"/>
      <c r="H58" s="5"/>
      <c r="I58" s="5"/>
      <c r="J58" s="5"/>
      <c r="K58" s="5"/>
      <c r="L58" s="225"/>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5"/>
      <c r="J66" s="235"/>
      <c r="K66" s="5"/>
      <c r="L66" s="5"/>
    </row>
    <row r="67" spans="1:12" x14ac:dyDescent="0.25">
      <c r="A67" s="48"/>
      <c r="B67" s="17" t="s">
        <v>176</v>
      </c>
      <c r="C67" s="5"/>
      <c r="D67" s="5"/>
      <c r="E67" s="5"/>
      <c r="F67" s="5"/>
      <c r="G67" s="5"/>
      <c r="H67" s="235"/>
      <c r="I67" s="235"/>
      <c r="J67" s="235"/>
      <c r="K67" s="235"/>
      <c r="L67" s="5"/>
    </row>
    <row r="68" spans="1:12" ht="15" customHeight="1" x14ac:dyDescent="0.25">
      <c r="A68" s="16"/>
      <c r="B68" s="235" t="s">
        <v>126</v>
      </c>
      <c r="C68" s="235"/>
      <c r="D68" s="235"/>
      <c r="E68" s="235"/>
      <c r="F68" s="235"/>
      <c r="G68" s="235"/>
      <c r="H68" s="235"/>
      <c r="I68" s="1"/>
      <c r="J68" s="1"/>
      <c r="K68" s="235"/>
      <c r="L68" s="235"/>
    </row>
    <row r="69" spans="1:12" x14ac:dyDescent="0.25">
      <c r="A69" s="16"/>
      <c r="B69" s="235"/>
      <c r="C69" s="235"/>
      <c r="D69" s="235"/>
      <c r="E69" s="235"/>
      <c r="F69" s="235"/>
      <c r="G69" s="235"/>
      <c r="H69" s="1"/>
      <c r="I69" s="1"/>
      <c r="J69" s="1"/>
      <c r="K69" s="1"/>
      <c r="L69" s="235"/>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I25" sqref="I2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4">
        <v>44682</v>
      </c>
      <c r="D4" s="274"/>
      <c r="E4" s="274"/>
      <c r="F4" s="75"/>
    </row>
    <row r="5" spans="1:10" x14ac:dyDescent="0.25">
      <c r="B5" s="76"/>
      <c r="C5" s="275" t="s">
        <v>125</v>
      </c>
      <c r="D5" s="87" t="s">
        <v>56</v>
      </c>
      <c r="E5" s="88" t="s">
        <v>57</v>
      </c>
      <c r="F5" s="78"/>
    </row>
    <row r="6" spans="1:10" x14ac:dyDescent="0.25">
      <c r="B6" s="79"/>
      <c r="C6" s="277"/>
      <c r="D6" s="129" t="s">
        <v>166</v>
      </c>
      <c r="E6" s="130" t="s">
        <v>58</v>
      </c>
      <c r="F6" s="80"/>
      <c r="H6" s="220"/>
      <c r="I6" s="136"/>
      <c r="J6" s="136"/>
    </row>
    <row r="7" spans="1:10" x14ac:dyDescent="0.25">
      <c r="B7" s="81" t="s">
        <v>59</v>
      </c>
      <c r="C7" s="260">
        <v>66.199100000000001</v>
      </c>
      <c r="D7" s="260">
        <v>686.98649999999975</v>
      </c>
      <c r="E7" s="199">
        <f>IF(D7&lt;1,"",IFERROR((D7/C7)*1000,""))</f>
        <v>10377.580661972741</v>
      </c>
      <c r="F7" s="77"/>
      <c r="G7" s="220"/>
      <c r="H7" s="136"/>
      <c r="I7" s="136"/>
      <c r="J7" s="117"/>
    </row>
    <row r="8" spans="1:10" x14ac:dyDescent="0.25">
      <c r="B8" s="81" t="s">
        <v>60</v>
      </c>
      <c r="C8" s="162">
        <v>3.3595000000000002</v>
      </c>
      <c r="D8" s="162">
        <v>17.316590000000001</v>
      </c>
      <c r="E8" s="198">
        <f t="shared" ref="E8:E55" si="0">IF(D8&lt;1,"",IFERROR((D8/C8)*1000,""))</f>
        <v>5154.5140645929459</v>
      </c>
      <c r="F8" s="77"/>
      <c r="G8" s="221"/>
      <c r="H8" s="135"/>
      <c r="I8" s="135"/>
      <c r="J8" s="104"/>
    </row>
    <row r="9" spans="1:10" x14ac:dyDescent="0.25">
      <c r="B9" s="81" t="s">
        <v>61</v>
      </c>
      <c r="C9" s="162">
        <v>19.450199999999999</v>
      </c>
      <c r="D9" s="162">
        <v>187.65071</v>
      </c>
      <c r="E9" s="198">
        <f t="shared" si="0"/>
        <v>9647.7522082035157</v>
      </c>
      <c r="F9" s="77"/>
      <c r="G9" s="221"/>
      <c r="H9" s="135"/>
      <c r="I9" s="135"/>
      <c r="J9" s="104"/>
    </row>
    <row r="10" spans="1:10" x14ac:dyDescent="0.25">
      <c r="B10" s="81" t="s">
        <v>62</v>
      </c>
      <c r="C10" s="162">
        <v>666.48749999999995</v>
      </c>
      <c r="D10" s="162">
        <v>2450.8400814500851</v>
      </c>
      <c r="E10" s="198">
        <f t="shared" si="0"/>
        <v>3677.2483826779726</v>
      </c>
      <c r="F10" s="77"/>
      <c r="G10" s="221"/>
      <c r="H10" s="135"/>
      <c r="I10" s="135"/>
      <c r="J10" s="104"/>
    </row>
    <row r="11" spans="1:10" x14ac:dyDescent="0.25">
      <c r="B11" s="81" t="s">
        <v>63</v>
      </c>
      <c r="C11" s="162">
        <v>120.2454</v>
      </c>
      <c r="D11" s="162">
        <v>57.960389999999997</v>
      </c>
      <c r="E11" s="198">
        <f t="shared" si="0"/>
        <v>482.01752416308648</v>
      </c>
      <c r="F11" s="77"/>
      <c r="G11" s="221"/>
      <c r="H11" s="135"/>
      <c r="I11" s="135"/>
      <c r="J11" s="104"/>
    </row>
    <row r="12" spans="1:10" x14ac:dyDescent="0.25">
      <c r="B12" s="81" t="s">
        <v>64</v>
      </c>
      <c r="C12" s="162">
        <v>119.80889999999999</v>
      </c>
      <c r="D12" s="162">
        <v>194.20407</v>
      </c>
      <c r="E12" s="198">
        <f t="shared" si="0"/>
        <v>1620.9486106624802</v>
      </c>
      <c r="F12" s="77"/>
      <c r="G12" s="221"/>
      <c r="H12" s="135"/>
      <c r="I12" s="135"/>
      <c r="J12" s="104"/>
    </row>
    <row r="13" spans="1:10" x14ac:dyDescent="0.25">
      <c r="B13" s="81" t="s">
        <v>65</v>
      </c>
      <c r="C13" s="162">
        <v>2410.1732000000011</v>
      </c>
      <c r="D13" s="162">
        <v>3530.68516</v>
      </c>
      <c r="E13" s="198">
        <f t="shared" si="0"/>
        <v>1464.9093102520592</v>
      </c>
      <c r="F13" s="77"/>
      <c r="G13" s="221"/>
      <c r="H13" s="135"/>
      <c r="I13" s="135"/>
      <c r="J13" s="104"/>
    </row>
    <row r="14" spans="1:10" x14ac:dyDescent="0.25">
      <c r="B14" s="81" t="s">
        <v>66</v>
      </c>
      <c r="C14" s="162">
        <v>665.61040000000003</v>
      </c>
      <c r="D14" s="162">
        <v>1838.3882101835161</v>
      </c>
      <c r="E14" s="198">
        <f t="shared" si="0"/>
        <v>2761.958362104192</v>
      </c>
      <c r="F14" s="77"/>
      <c r="G14" s="221"/>
      <c r="H14" s="135"/>
      <c r="I14" s="135"/>
      <c r="J14" s="104"/>
    </row>
    <row r="15" spans="1:10" x14ac:dyDescent="0.25">
      <c r="B15" s="81" t="s">
        <v>67</v>
      </c>
      <c r="C15" s="162">
        <v>21.318300000000001</v>
      </c>
      <c r="D15" s="162">
        <v>251.92686</v>
      </c>
      <c r="E15" s="198">
        <f t="shared" si="0"/>
        <v>11817.399135953616</v>
      </c>
      <c r="F15" s="77"/>
      <c r="G15" s="221"/>
      <c r="H15" s="135"/>
      <c r="I15" s="135"/>
      <c r="J15" s="104"/>
    </row>
    <row r="16" spans="1:10" x14ac:dyDescent="0.25">
      <c r="B16" s="81" t="s">
        <v>68</v>
      </c>
      <c r="C16" s="162">
        <v>138.6704</v>
      </c>
      <c r="D16" s="162">
        <v>1503.13688</v>
      </c>
      <c r="E16" s="198">
        <f t="shared" si="0"/>
        <v>10839.637586680359</v>
      </c>
      <c r="F16" s="77"/>
      <c r="G16" s="221"/>
      <c r="H16" s="135"/>
      <c r="I16" s="135"/>
      <c r="J16" s="104"/>
    </row>
    <row r="17" spans="2:10" x14ac:dyDescent="0.25">
      <c r="B17" s="81" t="s">
        <v>69</v>
      </c>
      <c r="C17" s="162">
        <v>677.92880000000002</v>
      </c>
      <c r="D17" s="162">
        <v>708.8109246242351</v>
      </c>
      <c r="E17" s="198">
        <f t="shared" si="0"/>
        <v>1045.5536401820295</v>
      </c>
      <c r="F17" s="77"/>
      <c r="G17" s="221"/>
      <c r="H17" s="135"/>
      <c r="I17" s="135"/>
      <c r="J17" s="104"/>
    </row>
    <row r="18" spans="2:10" x14ac:dyDescent="0.25">
      <c r="B18" s="81" t="s">
        <v>70</v>
      </c>
      <c r="C18" s="162">
        <v>612.79349999999999</v>
      </c>
      <c r="D18" s="162">
        <v>1420.737713148291</v>
      </c>
      <c r="E18" s="198">
        <f t="shared" si="0"/>
        <v>2318.4608080018652</v>
      </c>
      <c r="F18" s="77"/>
      <c r="G18" s="221"/>
      <c r="H18" s="135"/>
      <c r="I18" s="135"/>
      <c r="J18" s="104"/>
    </row>
    <row r="19" spans="2:10" x14ac:dyDescent="0.25">
      <c r="B19" s="81" t="s">
        <v>71</v>
      </c>
      <c r="C19" s="162">
        <v>1498.4879000000001</v>
      </c>
      <c r="D19" s="162">
        <v>4602.6809083235275</v>
      </c>
      <c r="E19" s="198">
        <f t="shared" si="0"/>
        <v>3071.5502663208208</v>
      </c>
      <c r="F19" s="77"/>
      <c r="G19" s="221"/>
      <c r="H19" s="135"/>
      <c r="I19" s="135"/>
      <c r="J19" s="104"/>
    </row>
    <row r="20" spans="2:10" x14ac:dyDescent="0.25">
      <c r="B20" s="81" t="s">
        <v>72</v>
      </c>
      <c r="C20" s="162">
        <v>9.6739999999999995</v>
      </c>
      <c r="D20" s="162">
        <v>32.518709999999999</v>
      </c>
      <c r="E20" s="198">
        <f t="shared" si="0"/>
        <v>3361.4544138929091</v>
      </c>
      <c r="F20" s="77"/>
      <c r="G20" s="221"/>
      <c r="H20" s="135"/>
      <c r="I20" s="135"/>
      <c r="J20" s="104"/>
    </row>
    <row r="21" spans="2:10" x14ac:dyDescent="0.25">
      <c r="B21" s="81" t="s">
        <v>73</v>
      </c>
      <c r="C21" s="162">
        <v>326.42009999999999</v>
      </c>
      <c r="D21" s="162">
        <v>656.55728103183992</v>
      </c>
      <c r="E21" s="198">
        <f t="shared" si="0"/>
        <v>2011.38741465933</v>
      </c>
      <c r="F21" s="77"/>
      <c r="G21" s="221"/>
      <c r="H21" s="135"/>
      <c r="I21" s="135"/>
      <c r="J21" s="104"/>
    </row>
    <row r="22" spans="2:10" x14ac:dyDescent="0.25">
      <c r="B22" s="81" t="s">
        <v>74</v>
      </c>
      <c r="C22" s="162">
        <v>126.5719</v>
      </c>
      <c r="D22" s="162">
        <v>404.69524999999999</v>
      </c>
      <c r="E22" s="198">
        <f t="shared" si="0"/>
        <v>3197.3546261057941</v>
      </c>
      <c r="F22" s="77"/>
      <c r="G22" s="221"/>
      <c r="H22" s="135"/>
      <c r="I22" s="135"/>
      <c r="J22" s="104"/>
    </row>
    <row r="23" spans="2:10" x14ac:dyDescent="0.25">
      <c r="B23" s="81" t="s">
        <v>75</v>
      </c>
      <c r="C23" s="162">
        <v>924.26120000000003</v>
      </c>
      <c r="D23" s="162">
        <v>1318.6299899999999</v>
      </c>
      <c r="E23" s="198">
        <f t="shared" si="0"/>
        <v>1426.6854326460959</v>
      </c>
      <c r="F23" s="77"/>
      <c r="G23" s="221"/>
      <c r="H23" s="135"/>
      <c r="I23" s="135"/>
      <c r="J23" s="104"/>
    </row>
    <row r="24" spans="2:10" x14ac:dyDescent="0.25">
      <c r="B24" s="81" t="s">
        <v>76</v>
      </c>
      <c r="C24" s="162">
        <v>0.29899999999999999</v>
      </c>
      <c r="D24" s="162">
        <v>1.125</v>
      </c>
      <c r="E24" s="198">
        <f t="shared" si="0"/>
        <v>3762.5418060200668</v>
      </c>
      <c r="F24" s="77"/>
      <c r="G24" s="221"/>
      <c r="H24" s="135"/>
      <c r="I24" s="135"/>
      <c r="J24" s="104"/>
    </row>
    <row r="25" spans="2:10" x14ac:dyDescent="0.25">
      <c r="B25" s="81" t="s">
        <v>77</v>
      </c>
      <c r="C25" s="162">
        <v>221.69649999999999</v>
      </c>
      <c r="D25" s="162">
        <v>328.16136999999998</v>
      </c>
      <c r="E25" s="198">
        <f t="shared" si="0"/>
        <v>1480.2280144251263</v>
      </c>
      <c r="F25" s="77"/>
      <c r="G25" s="221"/>
      <c r="H25" s="135"/>
      <c r="I25" s="135"/>
      <c r="J25" s="104"/>
    </row>
    <row r="26" spans="2:10" x14ac:dyDescent="0.25">
      <c r="B26" s="81" t="s">
        <v>78</v>
      </c>
      <c r="C26" s="162">
        <v>159.99969999999999</v>
      </c>
      <c r="D26" s="162">
        <v>2293.1558399999999</v>
      </c>
      <c r="E26" s="198">
        <f t="shared" si="0"/>
        <v>14332.250872970388</v>
      </c>
      <c r="F26" s="77"/>
      <c r="G26" s="221"/>
      <c r="H26" s="135"/>
      <c r="I26" s="135"/>
      <c r="J26" s="104"/>
    </row>
    <row r="27" spans="2:10" x14ac:dyDescent="0.25">
      <c r="B27" s="81" t="s">
        <v>79</v>
      </c>
      <c r="C27" s="162">
        <v>74.799399999999991</v>
      </c>
      <c r="D27" s="162">
        <v>980.21899999999994</v>
      </c>
      <c r="E27" s="198">
        <f t="shared" si="0"/>
        <v>13104.637202972217</v>
      </c>
      <c r="F27" s="77"/>
      <c r="G27" s="221"/>
      <c r="H27" s="135"/>
      <c r="I27" s="135"/>
      <c r="J27" s="104"/>
    </row>
    <row r="28" spans="2:10" x14ac:dyDescent="0.25">
      <c r="B28" s="81" t="s">
        <v>80</v>
      </c>
      <c r="C28" s="162">
        <v>807.32870000000003</v>
      </c>
      <c r="D28" s="162">
        <v>1350.8253999999999</v>
      </c>
      <c r="E28" s="198">
        <f t="shared" si="0"/>
        <v>1673.2037396911564</v>
      </c>
      <c r="F28" s="77"/>
      <c r="G28" s="221"/>
      <c r="H28" s="135"/>
      <c r="I28" s="135"/>
      <c r="J28" s="104"/>
    </row>
    <row r="29" spans="2:10" x14ac:dyDescent="0.25">
      <c r="B29" s="81" t="s">
        <v>81</v>
      </c>
      <c r="C29" s="162">
        <v>88.205000000000013</v>
      </c>
      <c r="D29" s="162">
        <v>5980.2941400000009</v>
      </c>
      <c r="E29" s="198">
        <f t="shared" si="0"/>
        <v>67799.944901082708</v>
      </c>
      <c r="F29" s="77"/>
      <c r="G29" s="221"/>
      <c r="H29" s="135"/>
      <c r="I29" s="135"/>
      <c r="J29" s="104"/>
    </row>
    <row r="30" spans="2:10" x14ac:dyDescent="0.25">
      <c r="B30" s="82" t="s">
        <v>82</v>
      </c>
      <c r="C30" s="162">
        <v>939.09619999999995</v>
      </c>
      <c r="D30" s="162">
        <v>1482.3735899999999</v>
      </c>
      <c r="E30" s="198">
        <f t="shared" si="0"/>
        <v>1578.5109022909473</v>
      </c>
      <c r="F30" s="77"/>
      <c r="G30" s="221"/>
      <c r="H30" s="135"/>
      <c r="I30" s="135"/>
      <c r="J30" s="104"/>
    </row>
    <row r="31" spans="2:10" x14ac:dyDescent="0.25">
      <c r="B31" s="83" t="s">
        <v>31</v>
      </c>
      <c r="C31" s="157">
        <v>10698.884800000002</v>
      </c>
      <c r="D31" s="157">
        <v>32279.880568761502</v>
      </c>
      <c r="E31" s="197">
        <f t="shared" si="0"/>
        <v>3017.1257259225276</v>
      </c>
      <c r="F31" s="84"/>
      <c r="G31" s="220"/>
      <c r="H31" s="136"/>
      <c r="I31" s="136"/>
      <c r="J31" s="104"/>
    </row>
    <row r="32" spans="2:10" x14ac:dyDescent="0.25">
      <c r="B32" s="83"/>
      <c r="C32" s="232"/>
      <c r="D32" s="232"/>
      <c r="E32" s="197" t="str">
        <f t="shared" si="0"/>
        <v/>
      </c>
      <c r="F32" s="84"/>
      <c r="G32" s="221"/>
      <c r="H32" s="135"/>
      <c r="I32" s="135"/>
      <c r="J32" s="136"/>
    </row>
    <row r="33" spans="2:12" x14ac:dyDescent="0.25">
      <c r="B33" s="81" t="s">
        <v>83</v>
      </c>
      <c r="C33" s="162">
        <v>3758.5045</v>
      </c>
      <c r="D33" s="162">
        <v>1351.8454813832609</v>
      </c>
      <c r="E33" s="198">
        <f t="shared" si="0"/>
        <v>359.676430182074</v>
      </c>
      <c r="F33" s="77"/>
      <c r="G33" s="221"/>
      <c r="H33" s="135"/>
      <c r="I33" s="135"/>
      <c r="J33" s="135"/>
    </row>
    <row r="34" spans="2:12" x14ac:dyDescent="0.25">
      <c r="B34" s="81" t="s">
        <v>84</v>
      </c>
      <c r="C34" s="162">
        <v>148.0702</v>
      </c>
      <c r="D34" s="162">
        <v>85.200158517142867</v>
      </c>
      <c r="E34" s="198">
        <f t="shared" si="0"/>
        <v>575.4038187099286</v>
      </c>
      <c r="F34" s="77"/>
      <c r="G34" s="221"/>
      <c r="H34" s="135"/>
      <c r="I34" s="135"/>
      <c r="J34" s="135"/>
      <c r="K34" s="239"/>
      <c r="L34" s="239"/>
    </row>
    <row r="35" spans="2:12" x14ac:dyDescent="0.25">
      <c r="B35" s="81" t="s">
        <v>85</v>
      </c>
      <c r="C35" s="162">
        <v>49.302599999999998</v>
      </c>
      <c r="D35" s="162">
        <v>22.58051</v>
      </c>
      <c r="E35" s="198">
        <f t="shared" si="0"/>
        <v>457.99836114119745</v>
      </c>
      <c r="F35" s="77"/>
      <c r="G35" s="221"/>
      <c r="H35" s="135"/>
      <c r="I35" s="135"/>
      <c r="J35" s="135"/>
    </row>
    <row r="36" spans="2:12" x14ac:dyDescent="0.25">
      <c r="B36" s="81" t="s">
        <v>86</v>
      </c>
      <c r="C36" s="162">
        <v>107.4995</v>
      </c>
      <c r="D36" s="162">
        <v>151.62493000000001</v>
      </c>
      <c r="E36" s="198">
        <f t="shared" si="0"/>
        <v>1410.4710254466302</v>
      </c>
      <c r="F36" s="77"/>
      <c r="G36" s="221"/>
      <c r="H36" s="135"/>
      <c r="I36" s="135"/>
      <c r="J36" s="135"/>
    </row>
    <row r="37" spans="2:12" x14ac:dyDescent="0.25">
      <c r="B37" s="217" t="s">
        <v>129</v>
      </c>
      <c r="C37" s="162">
        <v>12.214399999999999</v>
      </c>
      <c r="D37" s="162">
        <v>6.9662899999999999</v>
      </c>
      <c r="E37" s="198">
        <f t="shared" si="0"/>
        <v>570.33419570343199</v>
      </c>
      <c r="F37" s="77"/>
      <c r="G37" s="221"/>
      <c r="H37" s="135"/>
      <c r="I37" s="135"/>
      <c r="J37" s="135"/>
    </row>
    <row r="38" spans="2:12" x14ac:dyDescent="0.25">
      <c r="B38" s="81" t="s">
        <v>88</v>
      </c>
      <c r="C38" s="162">
        <v>2.1700000000000001E-2</v>
      </c>
      <c r="D38" s="162">
        <v>6.7640000000000006E-2</v>
      </c>
      <c r="E38" s="198" t="str">
        <f t="shared" si="0"/>
        <v/>
      </c>
      <c r="F38" s="77"/>
      <c r="G38" s="220"/>
      <c r="H38" s="136"/>
      <c r="I38" s="136"/>
      <c r="J38" s="117"/>
    </row>
    <row r="39" spans="2:12" x14ac:dyDescent="0.25">
      <c r="B39" s="83" t="s">
        <v>6</v>
      </c>
      <c r="C39" s="157">
        <v>4075.6128999999996</v>
      </c>
      <c r="D39" s="157">
        <v>1618.2850099004038</v>
      </c>
      <c r="E39" s="197">
        <f t="shared" si="0"/>
        <v>397.0654352135366</v>
      </c>
      <c r="F39" s="84"/>
      <c r="G39" s="221"/>
      <c r="H39" s="135"/>
      <c r="I39" s="135"/>
      <c r="J39" s="104"/>
    </row>
    <row r="40" spans="2:12" x14ac:dyDescent="0.25">
      <c r="B40" s="83"/>
      <c r="C40" s="232"/>
      <c r="D40" s="232"/>
      <c r="E40" s="198" t="str">
        <f t="shared" si="0"/>
        <v/>
      </c>
      <c r="F40" s="84"/>
      <c r="G40" s="47"/>
      <c r="H40" s="45"/>
      <c r="I40" s="45"/>
      <c r="J40" s="104"/>
    </row>
    <row r="41" spans="2:12" x14ac:dyDescent="0.25">
      <c r="B41" s="81" t="s">
        <v>89</v>
      </c>
      <c r="C41" s="162">
        <v>0.81899999999999995</v>
      </c>
      <c r="D41" s="162">
        <v>1.6941999999999999</v>
      </c>
      <c r="E41" s="198">
        <f t="shared" si="0"/>
        <v>2068.6202686202687</v>
      </c>
      <c r="F41" s="35"/>
      <c r="G41" s="47"/>
      <c r="H41" s="45"/>
      <c r="I41" s="45"/>
      <c r="J41" s="104"/>
    </row>
    <row r="42" spans="2:12" x14ac:dyDescent="0.25">
      <c r="B42" s="81" t="s">
        <v>90</v>
      </c>
      <c r="C42" s="162">
        <v>1337.1051</v>
      </c>
      <c r="D42" s="162">
        <v>3971.806509438466</v>
      </c>
      <c r="E42" s="198">
        <f t="shared" si="0"/>
        <v>2970.4519932191315</v>
      </c>
      <c r="F42" s="35"/>
      <c r="G42" s="47"/>
      <c r="H42" s="45"/>
      <c r="I42" s="45"/>
      <c r="J42" s="104"/>
    </row>
    <row r="43" spans="2:12" x14ac:dyDescent="0.25">
      <c r="B43" s="81" t="s">
        <v>91</v>
      </c>
      <c r="C43" s="162">
        <v>160.6799</v>
      </c>
      <c r="D43" s="162">
        <v>525.14023999999995</v>
      </c>
      <c r="E43" s="198">
        <f t="shared" si="0"/>
        <v>3268.2385289012495</v>
      </c>
      <c r="F43" s="35"/>
      <c r="G43" s="47"/>
      <c r="H43" s="45"/>
      <c r="I43" s="45"/>
      <c r="J43" s="104"/>
    </row>
    <row r="44" spans="2:12" x14ac:dyDescent="0.25">
      <c r="B44" s="81" t="s">
        <v>92</v>
      </c>
      <c r="C44" s="162">
        <v>215.44120000000001</v>
      </c>
      <c r="D44" s="162">
        <v>3281.679160000001</v>
      </c>
      <c r="E44" s="198">
        <f t="shared" si="0"/>
        <v>15232.365768478829</v>
      </c>
      <c r="F44" s="35"/>
      <c r="G44" s="47"/>
      <c r="H44" s="45"/>
      <c r="I44" s="45"/>
      <c r="J44" s="104"/>
    </row>
    <row r="45" spans="2:12" x14ac:dyDescent="0.25">
      <c r="B45" s="81" t="s">
        <v>93</v>
      </c>
      <c r="C45" s="162">
        <v>120</v>
      </c>
      <c r="D45" s="162">
        <v>121.2</v>
      </c>
      <c r="E45" s="198">
        <f t="shared" si="0"/>
        <v>1010</v>
      </c>
      <c r="F45" s="35"/>
      <c r="G45" s="47"/>
      <c r="H45" s="45"/>
      <c r="I45" s="45"/>
      <c r="J45" s="104"/>
    </row>
    <row r="46" spans="2:12" x14ac:dyDescent="0.25">
      <c r="B46" s="81" t="s">
        <v>94</v>
      </c>
      <c r="C46" s="162">
        <v>2054.7918</v>
      </c>
      <c r="D46" s="162">
        <v>6450.7882300000001</v>
      </c>
      <c r="E46" s="198">
        <f t="shared" si="0"/>
        <v>3139.3877618160632</v>
      </c>
      <c r="F46" s="35"/>
      <c r="G46" s="47"/>
      <c r="H46" s="45"/>
      <c r="I46" s="45"/>
      <c r="J46" s="104"/>
    </row>
    <row r="47" spans="2:12" x14ac:dyDescent="0.25">
      <c r="B47" s="81" t="s">
        <v>95</v>
      </c>
      <c r="C47" s="162">
        <v>0</v>
      </c>
      <c r="D47" s="162">
        <v>0</v>
      </c>
      <c r="E47" s="198" t="str">
        <f t="shared" si="0"/>
        <v/>
      </c>
      <c r="F47" s="35"/>
      <c r="G47" s="47"/>
      <c r="H47" s="45"/>
      <c r="I47" s="45"/>
      <c r="J47" s="104"/>
    </row>
    <row r="48" spans="2:12" x14ac:dyDescent="0.25">
      <c r="B48" s="81" t="s">
        <v>96</v>
      </c>
      <c r="C48" s="162">
        <v>2588.9431</v>
      </c>
      <c r="D48" s="162">
        <v>4753.6290932501724</v>
      </c>
      <c r="E48" s="198">
        <f t="shared" si="0"/>
        <v>1836.1272958259194</v>
      </c>
      <c r="F48" s="35"/>
      <c r="G48" s="47"/>
      <c r="H48" s="45"/>
      <c r="I48" s="45"/>
      <c r="J48" s="104"/>
    </row>
    <row r="49" spans="1:12" x14ac:dyDescent="0.25">
      <c r="B49" s="81" t="s">
        <v>97</v>
      </c>
      <c r="C49" s="162">
        <v>15.2578</v>
      </c>
      <c r="D49" s="162">
        <v>90.584269999999989</v>
      </c>
      <c r="E49" s="198">
        <f t="shared" si="0"/>
        <v>5936.9155448360834</v>
      </c>
      <c r="F49" s="35"/>
      <c r="G49" s="47"/>
      <c r="H49" s="45"/>
      <c r="I49" s="45"/>
      <c r="J49" s="104"/>
    </row>
    <row r="50" spans="1:12" x14ac:dyDescent="0.25">
      <c r="B50" s="81" t="s">
        <v>98</v>
      </c>
      <c r="C50" s="162">
        <v>18.227799999999998</v>
      </c>
      <c r="D50" s="162">
        <v>138.84872999999999</v>
      </c>
      <c r="E50" s="198">
        <f t="shared" si="0"/>
        <v>7617.4157056803351</v>
      </c>
      <c r="F50" s="35"/>
      <c r="G50" s="136"/>
      <c r="H50" s="223"/>
      <c r="I50" s="117"/>
      <c r="J50" s="117"/>
    </row>
    <row r="51" spans="1:12" x14ac:dyDescent="0.25">
      <c r="B51" s="81" t="s">
        <v>99</v>
      </c>
      <c r="C51" s="162">
        <v>2297.4684999999999</v>
      </c>
      <c r="D51" s="162">
        <v>2377.5817609916312</v>
      </c>
      <c r="E51" s="198">
        <f t="shared" si="0"/>
        <v>1034.8702326023758</v>
      </c>
      <c r="F51" s="134"/>
      <c r="H51" s="223"/>
      <c r="I51" s="117"/>
      <c r="J51" s="117"/>
    </row>
    <row r="52" spans="1:12" x14ac:dyDescent="0.25">
      <c r="B52" s="81" t="s">
        <v>100</v>
      </c>
      <c r="C52" s="162">
        <v>90.7256</v>
      </c>
      <c r="D52" s="162">
        <v>365.02713</v>
      </c>
      <c r="E52" s="198">
        <f t="shared" si="0"/>
        <v>4023.4192995141393</v>
      </c>
      <c r="F52" s="77"/>
      <c r="H52" s="216"/>
      <c r="I52" s="216"/>
      <c r="J52" s="216"/>
    </row>
    <row r="53" spans="1:12" x14ac:dyDescent="0.25">
      <c r="B53" s="85" t="s">
        <v>7</v>
      </c>
      <c r="C53" s="157">
        <v>8899.4597999999987</v>
      </c>
      <c r="D53" s="157">
        <v>22077.979323680269</v>
      </c>
      <c r="E53" s="197">
        <f t="shared" si="0"/>
        <v>2480.8224116794449</v>
      </c>
      <c r="F53" s="84"/>
    </row>
    <row r="54" spans="1:12" x14ac:dyDescent="0.25">
      <c r="B54" s="85"/>
      <c r="C54" s="232"/>
      <c r="D54" s="232"/>
      <c r="E54" s="197" t="str">
        <f t="shared" si="0"/>
        <v/>
      </c>
      <c r="F54" s="84"/>
    </row>
    <row r="55" spans="1:12" x14ac:dyDescent="0.25">
      <c r="B55" s="85" t="s">
        <v>101</v>
      </c>
      <c r="C55" s="157">
        <v>23673.9575</v>
      </c>
      <c r="D55" s="157">
        <v>55976.144902342174</v>
      </c>
      <c r="E55" s="197">
        <f t="shared" si="0"/>
        <v>2364.4608174337636</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May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2022-06-23T08:35:54Z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