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98" activeTab="0"/>
  </bookViews>
  <sheets>
    <sheet name="WPP QAF checklist V.1 Jan 2014 " sheetId="1" r:id="rId1"/>
  </sheets>
  <definedNames>
    <definedName name="_xlnm.Print_Area" localSheetId="0">'WPP QAF checklist V.1 Jan 2014 '!$B$2:$E$57</definedName>
  </definedNames>
  <calcPr fullCalcOnLoad="1"/>
</workbook>
</file>

<file path=xl/sharedStrings.xml><?xml version="1.0" encoding="utf-8"?>
<sst xmlns="http://schemas.openxmlformats.org/spreadsheetml/2006/main" count="111" uniqueCount="86">
  <si>
    <t>Standard</t>
  </si>
  <si>
    <t>How/Where?</t>
  </si>
  <si>
    <t>Where to Find the Evidence for Checking the Questions</t>
  </si>
  <si>
    <t>YES</t>
  </si>
  <si>
    <r>
      <t xml:space="preserve">Question to Check
</t>
    </r>
    <r>
      <rPr>
        <b/>
        <sz val="10"/>
        <color indexed="12"/>
        <rFont val="Arial"/>
        <family val="2"/>
      </rPr>
      <t>(Select From Drop Down Above)</t>
    </r>
  </si>
  <si>
    <t>Name Of Checker</t>
  </si>
  <si>
    <t>Reason if Standard Not Met</t>
  </si>
  <si>
    <t>No.</t>
  </si>
  <si>
    <t>Met?</t>
  </si>
  <si>
    <t>Date Check Undertaken</t>
  </si>
  <si>
    <t xml:space="preserve">   </t>
  </si>
  <si>
    <t>NOTES</t>
  </si>
  <si>
    <t>Name Of Provider Adviser</t>
  </si>
  <si>
    <t>The referral meets the standard overall</t>
  </si>
  <si>
    <t>Standard for all Forms</t>
  </si>
  <si>
    <t>Compliance Doubt (WP08)</t>
  </si>
  <si>
    <t>The crucial issues are correctly identified and the referral is focused on these</t>
  </si>
  <si>
    <t>The necessary information was correctly input onto the provider referral form</t>
  </si>
  <si>
    <t>The adviser is neutral and the claimant has been treated fairly</t>
  </si>
  <si>
    <t xml:space="preserve">Claimant Name </t>
  </si>
  <si>
    <t xml:space="preserve">Claimant NI Number </t>
  </si>
  <si>
    <t>Decision Outcome (If applicable)</t>
  </si>
  <si>
    <t>All the relevant facts and WP policy guidance has been applied correctly</t>
  </si>
  <si>
    <t>If applicable, the outcome was supported by the referral</t>
  </si>
  <si>
    <t>Claimant did not attend at the time/on the date and place on the date stated in the MAN is fully documented.</t>
  </si>
  <si>
    <t>Work Programme Provider Guidance Chapter 2 &amp; Provider participant systems</t>
  </si>
  <si>
    <t>NO</t>
  </si>
  <si>
    <t>Section 1</t>
  </si>
  <si>
    <t>Section 2</t>
  </si>
  <si>
    <t>Section 3</t>
  </si>
  <si>
    <t>Select Form Type For Indicator Checking</t>
  </si>
  <si>
    <t>If No, do not send referral</t>
  </si>
  <si>
    <t>JSA Entitlement Doubt (WP10)  Indicators</t>
  </si>
  <si>
    <t>Request to review a sanction for ESA Participants only (WP09) Indicators</t>
  </si>
  <si>
    <t>Section 4</t>
  </si>
  <si>
    <t>Section 5</t>
  </si>
  <si>
    <t>1,3 &amp;4</t>
  </si>
  <si>
    <t>WP10 -  claimant Available and Actively Seeking employment issues</t>
  </si>
  <si>
    <t>Work Programme Provider Guidance Chapter 7 and Chapter 8</t>
  </si>
  <si>
    <t>All forms - Claimant entitlement information</t>
  </si>
  <si>
    <t>All forms - the outcome was supported by the referral</t>
  </si>
  <si>
    <t xml:space="preserve">Work Programme Provider Guidance Chapter 6, 7 and 8, WP08 form guidance tab  &amp; WP08 hints and tips guide </t>
  </si>
  <si>
    <t>2 &amp; 3</t>
  </si>
  <si>
    <t>Work Programme Provider Guidance Chapter 3, 6, 7 and 8, WP08 form guidance tab  &amp; WP08 hints and tips guide</t>
  </si>
  <si>
    <t>All Forms - All the relevant WP policy guidance was applied correctly?</t>
  </si>
  <si>
    <t xml:space="preserve">Work Programme Provider Guidance Chapter 3, 6 and Generic Provider guidance chapter 2  </t>
  </si>
  <si>
    <t xml:space="preserve">Work Programme Provider Guidance Chapter 7 </t>
  </si>
  <si>
    <t xml:space="preserve">Work Programme Provider Guidance Chapter 5 </t>
  </si>
  <si>
    <t xml:space="preserve">Work Programme Provider Guidance Chapter 8 </t>
  </si>
  <si>
    <t>WP08 &amp; WP09 - Has vulnerable ESA claimant received the appropriate safeguarding measures?</t>
  </si>
  <si>
    <t>1, 3 &amp;4</t>
  </si>
  <si>
    <t>1 &amp;3</t>
  </si>
  <si>
    <t>WP09 - Was the activity in the ESA re-compliance notification appropriate for the claimant</t>
  </si>
  <si>
    <t>WP08 - Was the participant on work experience on a voluntry basis</t>
  </si>
  <si>
    <t xml:space="preserve">All Forms - Has relevant information to support the reason for doubt/referral been correctly notified in the form to the LMDM? </t>
  </si>
  <si>
    <t>Standard 1 - The ESA claimant  was participating on the WP on a mandatory basis</t>
  </si>
  <si>
    <t>Standard 1 - The claimant (JSA/ESA) participating on the WP on a mandatory basis</t>
  </si>
  <si>
    <t>Standard 1 - Were the doubts regarding a participant’s entitlement to JSA documented in full</t>
  </si>
  <si>
    <t>Standard 1 - The JSA claimant  was participating on the WP on a mandatory basis</t>
  </si>
  <si>
    <t>Standard 2 - Are the claimants personal details accurate/up to date</t>
  </si>
  <si>
    <t>Standard 1 - The claimant agreed a date to undertake the mandated activity</t>
  </si>
  <si>
    <t>Standard 3 - Did you check if the claimant has any employment availability restrictions</t>
  </si>
  <si>
    <t>Standard 1 - Did the claimant undertake the re-compliance mandated activity</t>
  </si>
  <si>
    <t>Standard 3 - The correct sanction warning message was included on the MAN</t>
  </si>
  <si>
    <t>Standard 3 - Did the claimant receive a written MAN?</t>
  </si>
  <si>
    <t>Standard 1 - Your decision and date that the claimant was 'no longer required to undertake the mandated activity at that time' is documented</t>
  </si>
  <si>
    <t>Standard 1 - Are the claimants personal details accurate/up to date</t>
  </si>
  <si>
    <t>Standard 1 - Claimant did not attend at the time/on the date and place on the date stated in the MAN is fully documented</t>
  </si>
  <si>
    <t>Standard 3 - If the re-compliance was disputed by the ESA participant, the date and the rejection reason was fully documented</t>
  </si>
  <si>
    <t xml:space="preserve">Standard 1 - If the claimant failed to participate during the mandated activity, how they failed to participate was this fully documented.
</t>
  </si>
  <si>
    <t>Standard 2 - Have all sources of information (databases etc) been checked to ensure it is relevant to raise a referral?</t>
  </si>
  <si>
    <t>Standard 3 - The correct sanction warning message was included on the recompliance letter</t>
  </si>
  <si>
    <t>Standard 1&amp;4 - Did the claimant try to re-arrange the appointment prior to activity, if so please explain why this was not agreed</t>
  </si>
  <si>
    <t>Standard 1 - If the claimant did volunteer an explanation for not attending/participating was it fully documented</t>
  </si>
  <si>
    <t>Standard 2 - If applicable, has any related historical information been included to support the referral?</t>
  </si>
  <si>
    <t xml:space="preserve">Standard 1 - [JSA mandated Work Experience only] Did claimant’s acts or omissions amount to misconduct? </t>
  </si>
  <si>
    <t>Standard 1 - Was the written MAN handed/posted in enough time before the activity date</t>
  </si>
  <si>
    <t>Standard 5 - Was the outcome of the referral supported by the referral, if not, why not?</t>
  </si>
  <si>
    <t>Standard 2 - If sent by email, was it sent to the correct linked BDC LM DM designated Administration Team address</t>
  </si>
  <si>
    <t>Standard 2 - If sent by Email, did the form go to the correct benefit centre address</t>
  </si>
  <si>
    <t xml:space="preserve">Standard 3 - Was the re-compliance condition agreed and letter sent to the ESA claimant at the time of raising the WP08 </t>
  </si>
  <si>
    <t>Standard 2 - If sent by email, did it only contain the standard content in the narrative box of the email</t>
  </si>
  <si>
    <t>Standard 2 - Did the claimant receive a written MAN?</t>
  </si>
  <si>
    <t>Standard 2&amp;3 - Has the correct version of the referral form been used</t>
  </si>
  <si>
    <t>Standard 3- Has the WP08 hints and tips guidance tool been utilised?</t>
  </si>
  <si>
    <t>Standard 1, 3 &amp; 4 - (Vulnerable claimants only) The safeguarding steps to mandate the claimant have been taken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</si>
</sst>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8"/>
      <name val="Arial (W1)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0"/>
      <color indexed="12"/>
      <name val="Arial"/>
      <family val="0"/>
    </font>
    <font>
      <sz val="9"/>
      <color indexed="12"/>
      <name val="Arial"/>
      <family val="0"/>
    </font>
    <font>
      <b/>
      <sz val="10"/>
      <color indexed="8"/>
      <name val="Arial (W1)"/>
      <family val="2"/>
    </font>
    <font>
      <b/>
      <sz val="14"/>
      <name val="Arial"/>
      <family val="2"/>
    </font>
    <font>
      <sz val="8"/>
      <color indexed="12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1" fillId="33" borderId="10" xfId="0" applyFont="1" applyFill="1" applyBorder="1" applyAlignment="1">
      <alignment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 shrinkToFit="1"/>
    </xf>
    <xf numFmtId="0" fontId="14" fillId="0" borderId="0" xfId="0" applyFont="1" applyAlignment="1">
      <alignment/>
    </xf>
    <xf numFmtId="0" fontId="14" fillId="0" borderId="0" xfId="0" applyFont="1" applyAlignment="1">
      <alignment vertical="center" wrapText="1" shrinkToFit="1"/>
    </xf>
    <xf numFmtId="0" fontId="14" fillId="0" borderId="0" xfId="0" applyFont="1" applyAlignment="1">
      <alignment vertical="center" shrinkToFit="1"/>
    </xf>
    <xf numFmtId="0" fontId="14" fillId="0" borderId="10" xfId="0" applyFont="1" applyBorder="1" applyAlignment="1">
      <alignment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 vertical="center" wrapText="1" shrinkToFit="1"/>
    </xf>
    <xf numFmtId="0" fontId="14" fillId="35" borderId="10" xfId="0" applyFont="1" applyFill="1" applyBorder="1" applyAlignment="1">
      <alignment horizontal="justify" vertical="center"/>
    </xf>
    <xf numFmtId="0" fontId="14" fillId="35" borderId="10" xfId="0" applyFont="1" applyFill="1" applyBorder="1" applyAlignment="1">
      <alignment/>
    </xf>
    <xf numFmtId="0" fontId="14" fillId="35" borderId="10" xfId="0" applyFont="1" applyFill="1" applyBorder="1" applyAlignment="1">
      <alignment vertical="center" shrinkToFit="1"/>
    </xf>
    <xf numFmtId="0" fontId="14" fillId="35" borderId="10" xfId="0" applyFont="1" applyFill="1" applyBorder="1" applyAlignment="1">
      <alignment/>
    </xf>
    <xf numFmtId="0" fontId="14" fillId="36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center" vertical="center" wrapText="1" shrinkToFit="1"/>
    </xf>
    <xf numFmtId="0" fontId="14" fillId="36" borderId="10" xfId="0" applyFont="1" applyFill="1" applyBorder="1" applyAlignment="1">
      <alignment horizontal="center" vertical="center" shrinkToFit="1"/>
    </xf>
    <xf numFmtId="0" fontId="14" fillId="36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justify" vertical="center"/>
    </xf>
    <xf numFmtId="0" fontId="14" fillId="34" borderId="10" xfId="0" applyFont="1" applyFill="1" applyBorder="1" applyAlignment="1">
      <alignment wrapText="1"/>
    </xf>
    <xf numFmtId="0" fontId="14" fillId="36" borderId="10" xfId="0" applyFont="1" applyFill="1" applyBorder="1" applyAlignment="1">
      <alignment/>
    </xf>
    <xf numFmtId="0" fontId="13" fillId="34" borderId="20" xfId="0" applyFont="1" applyFill="1" applyBorder="1" applyAlignment="1">
      <alignment vertical="center" wrapText="1" shrinkToFit="1"/>
    </xf>
    <xf numFmtId="0" fontId="14" fillId="35" borderId="20" xfId="0" applyFont="1" applyFill="1" applyBorder="1" applyAlignment="1">
      <alignment horizontal="justify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wrapText="1" shrinkToFit="1"/>
    </xf>
    <xf numFmtId="0" fontId="14" fillId="34" borderId="20" xfId="0" applyFont="1" applyFill="1" applyBorder="1" applyAlignment="1">
      <alignment/>
    </xf>
    <xf numFmtId="0" fontId="14" fillId="36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 shrinkToFit="1"/>
    </xf>
    <xf numFmtId="0" fontId="14" fillId="0" borderId="10" xfId="0" applyFont="1" applyBorder="1" applyAlignment="1">
      <alignment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Border="1" applyAlignment="1">
      <alignment vertical="center" shrinkToFit="1"/>
    </xf>
    <xf numFmtId="0" fontId="13" fillId="34" borderId="0" xfId="0" applyFont="1" applyFill="1" applyBorder="1" applyAlignment="1">
      <alignment vertical="center" wrapText="1" shrinkToFit="1"/>
    </xf>
    <xf numFmtId="0" fontId="14" fillId="35" borderId="0" xfId="0" applyFont="1" applyFill="1" applyBorder="1" applyAlignment="1">
      <alignment horizontal="justify" vertical="center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vertical="center" shrinkToFit="1"/>
    </xf>
    <xf numFmtId="0" fontId="14" fillId="33" borderId="10" xfId="0" applyFont="1" applyFill="1" applyBorder="1" applyAlignment="1">
      <alignment vertical="center" shrinkToFit="1"/>
    </xf>
    <xf numFmtId="0" fontId="13" fillId="33" borderId="10" xfId="0" applyFont="1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4" fillId="35" borderId="20" xfId="0" applyFont="1" applyFill="1" applyBorder="1" applyAlignment="1">
      <alignment vertical="center" shrinkToFit="1"/>
    </xf>
    <xf numFmtId="0" fontId="14" fillId="35" borderId="21" xfId="0" applyFont="1" applyFill="1" applyBorder="1" applyAlignment="1">
      <alignment vertical="center" shrinkToFit="1"/>
    </xf>
    <xf numFmtId="0" fontId="14" fillId="33" borderId="20" xfId="0" applyFont="1" applyFill="1" applyBorder="1" applyAlignment="1">
      <alignment vertical="center" shrinkToFit="1"/>
    </xf>
    <xf numFmtId="0" fontId="13" fillId="33" borderId="20" xfId="0" applyFont="1" applyFill="1" applyBorder="1" applyAlignment="1">
      <alignment vertical="center" shrinkToFit="1"/>
    </xf>
    <xf numFmtId="0" fontId="0" fillId="33" borderId="20" xfId="0" applyFill="1" applyBorder="1" applyAlignment="1">
      <alignment vertical="center" shrinkToFit="1"/>
    </xf>
    <xf numFmtId="0" fontId="13" fillId="34" borderId="22" xfId="0" applyFont="1" applyFill="1" applyBorder="1" applyAlignment="1">
      <alignment vertical="center" wrapText="1" shrinkToFit="1"/>
    </xf>
    <xf numFmtId="0" fontId="14" fillId="35" borderId="22" xfId="0" applyFont="1" applyFill="1" applyBorder="1" applyAlignment="1">
      <alignment horizontal="justify" vertical="center"/>
    </xf>
    <xf numFmtId="0" fontId="14" fillId="35" borderId="22" xfId="0" applyFont="1" applyFill="1" applyBorder="1" applyAlignment="1">
      <alignment/>
    </xf>
    <xf numFmtId="0" fontId="14" fillId="35" borderId="23" xfId="0" applyFont="1" applyFill="1" applyBorder="1" applyAlignment="1">
      <alignment/>
    </xf>
    <xf numFmtId="0" fontId="14" fillId="35" borderId="24" xfId="0" applyFont="1" applyFill="1" applyBorder="1" applyAlignment="1">
      <alignment/>
    </xf>
    <xf numFmtId="0" fontId="14" fillId="35" borderId="24" xfId="0" applyFont="1" applyFill="1" applyBorder="1" applyAlignment="1">
      <alignment vertical="center" shrinkToFit="1"/>
    </xf>
    <xf numFmtId="0" fontId="14" fillId="33" borderId="24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13" fillId="34" borderId="12" xfId="0" applyFont="1" applyFill="1" applyBorder="1" applyAlignment="1">
      <alignment vertical="center" wrapText="1" shrinkToFit="1"/>
    </xf>
    <xf numFmtId="0" fontId="13" fillId="34" borderId="25" xfId="0" applyFont="1" applyFill="1" applyBorder="1" applyAlignment="1">
      <alignment vertical="center" wrapText="1" shrinkToFit="1"/>
    </xf>
    <xf numFmtId="0" fontId="13" fillId="34" borderId="14" xfId="0" applyFont="1" applyFill="1" applyBorder="1" applyAlignment="1">
      <alignment vertical="center" wrapText="1" shrinkToFit="1"/>
    </xf>
    <xf numFmtId="0" fontId="14" fillId="37" borderId="10" xfId="0" applyFont="1" applyFill="1" applyBorder="1" applyAlignment="1">
      <alignment wrapText="1"/>
    </xf>
    <xf numFmtId="0" fontId="14" fillId="37" borderId="10" xfId="0" applyFont="1" applyFill="1" applyBorder="1" applyAlignment="1">
      <alignment horizontal="left" vertical="center" wrapText="1" shrinkToFi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16" fillId="0" borderId="0" xfId="0" applyFont="1" applyBorder="1" applyAlignment="1">
      <alignment vertical="center" wrapText="1"/>
    </xf>
    <xf numFmtId="0" fontId="17" fillId="35" borderId="11" xfId="0" applyFont="1" applyFill="1" applyBorder="1" applyAlignment="1">
      <alignment vertical="center" wrapText="1"/>
    </xf>
    <xf numFmtId="0" fontId="17" fillId="35" borderId="11" xfId="0" applyFont="1" applyFill="1" applyBorder="1" applyAlignment="1">
      <alignment vertical="center" wrapText="1" shrinkToFit="1"/>
    </xf>
    <xf numFmtId="0" fontId="17" fillId="35" borderId="26" xfId="0" applyFont="1" applyFill="1" applyBorder="1" applyAlignment="1">
      <alignment vertical="center" wrapText="1" shrinkToFit="1"/>
    </xf>
    <xf numFmtId="0" fontId="17" fillId="33" borderId="11" xfId="0" applyFont="1" applyFill="1" applyBorder="1" applyAlignment="1">
      <alignment vertical="center" wrapText="1" shrinkToFit="1"/>
    </xf>
    <xf numFmtId="0" fontId="2" fillId="33" borderId="13" xfId="0" applyFont="1" applyFill="1" applyBorder="1" applyAlignment="1">
      <alignment vertical="center" wrapText="1" shrinkToFit="1"/>
    </xf>
    <xf numFmtId="0" fontId="17" fillId="35" borderId="15" xfId="0" applyFont="1" applyFill="1" applyBorder="1" applyAlignment="1">
      <alignment horizontal="justify" vertical="center"/>
    </xf>
    <xf numFmtId="0" fontId="17" fillId="35" borderId="10" xfId="0" applyFont="1" applyFill="1" applyBorder="1" applyAlignment="1">
      <alignment vertical="center" wrapText="1" shrinkToFit="1"/>
    </xf>
    <xf numFmtId="0" fontId="17" fillId="35" borderId="27" xfId="0" applyFont="1" applyFill="1" applyBorder="1" applyAlignment="1">
      <alignment vertical="center" wrapText="1" shrinkToFit="1"/>
    </xf>
    <xf numFmtId="0" fontId="17" fillId="35" borderId="15" xfId="0" applyFont="1" applyFill="1" applyBorder="1" applyAlignment="1">
      <alignment vertical="center" wrapText="1" shrinkToFit="1"/>
    </xf>
    <xf numFmtId="0" fontId="2" fillId="35" borderId="15" xfId="0" applyFont="1" applyFill="1" applyBorder="1" applyAlignment="1">
      <alignment vertical="center" wrapText="1" shrinkToFit="1"/>
    </xf>
    <xf numFmtId="0" fontId="17" fillId="33" borderId="15" xfId="0" applyFont="1" applyFill="1" applyBorder="1" applyAlignment="1">
      <alignment vertical="center" wrapText="1" shrinkToFit="1"/>
    </xf>
    <xf numFmtId="0" fontId="0" fillId="0" borderId="10" xfId="0" applyFill="1" applyBorder="1" applyAlignment="1">
      <alignment vertical="center" wrapText="1" shrinkToFit="1"/>
    </xf>
    <xf numFmtId="0" fontId="0" fillId="0" borderId="0" xfId="0" applyFill="1" applyAlignment="1">
      <alignment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2" fillId="0" borderId="28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5" fontId="8" fillId="0" borderId="38" xfId="0" applyNumberFormat="1" applyFont="1" applyBorder="1" applyAlignment="1">
      <alignment horizontal="center" vertical="center"/>
    </xf>
    <xf numFmtId="15" fontId="8" fillId="0" borderId="39" xfId="0" applyNumberFormat="1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37" borderId="40" xfId="0" applyFont="1" applyFill="1" applyBorder="1" applyAlignment="1">
      <alignment horizontal="justify" vertical="center" wrapText="1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5" fontId="8" fillId="0" borderId="43" xfId="0" applyNumberFormat="1" applyFont="1" applyBorder="1" applyAlignment="1">
      <alignment horizontal="center" vertical="center"/>
    </xf>
    <xf numFmtId="15" fontId="8" fillId="0" borderId="4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wrapText="1" shrinkToFit="1"/>
    </xf>
    <xf numFmtId="0" fontId="0" fillId="0" borderId="46" xfId="0" applyFont="1" applyFill="1" applyBorder="1" applyAlignment="1">
      <alignment horizontal="left" vertical="center" wrapText="1" shrinkToFit="1"/>
    </xf>
    <xf numFmtId="0" fontId="0" fillId="0" borderId="47" xfId="0" applyFont="1" applyFill="1" applyBorder="1" applyAlignment="1">
      <alignment horizontal="left" vertical="center" wrapText="1" shrinkToFit="1"/>
    </xf>
    <xf numFmtId="0" fontId="14" fillId="0" borderId="0" xfId="0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/>
    </xf>
    <xf numFmtId="0" fontId="0" fillId="0" borderId="45" xfId="0" applyFont="1" applyFill="1" applyBorder="1" applyAlignment="1">
      <alignment horizontal="left" vertical="center" wrapText="1" shrinkToFit="1"/>
    </xf>
    <xf numFmtId="0" fontId="0" fillId="0" borderId="46" xfId="0" applyFont="1" applyFill="1" applyBorder="1" applyAlignment="1">
      <alignment horizontal="left" vertical="center" wrapText="1" shrinkToFit="1"/>
    </xf>
    <xf numFmtId="0" fontId="0" fillId="0" borderId="47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8"/>
  <sheetViews>
    <sheetView showGridLines="0" tabSelected="1" zoomScale="75" zoomScaleNormal="75" zoomScalePageLayoutView="0" workbookViewId="0" topLeftCell="A1">
      <selection activeCell="C25" sqref="C25:E25"/>
    </sheetView>
  </sheetViews>
  <sheetFormatPr defaultColWidth="1.7109375" defaultRowHeight="12.75" zeroHeight="1"/>
  <cols>
    <col min="1" max="1" width="4.00390625" style="65" customWidth="1"/>
    <col min="2" max="2" width="5.421875" style="65" customWidth="1"/>
    <col min="3" max="3" width="83.00390625" style="65" customWidth="1"/>
    <col min="4" max="4" width="9.140625" style="65" customWidth="1"/>
    <col min="5" max="5" width="29.57421875" style="65" customWidth="1"/>
    <col min="6" max="6" width="1.7109375" style="56" hidden="1" customWidth="1"/>
    <col min="7" max="7" width="3.57421875" style="56" hidden="1" customWidth="1"/>
    <col min="8" max="21" width="29.57421875" style="57" hidden="1" customWidth="1"/>
    <col min="22" max="23" width="29.57421875" style="56" hidden="1" customWidth="1"/>
    <col min="24" max="28" width="29.57421875" style="65" hidden="1" customWidth="1"/>
    <col min="29" max="255" width="29.57421875" style="65" customWidth="1"/>
    <col min="256" max="16384" width="1.7109375" style="65" customWidth="1"/>
  </cols>
  <sheetData>
    <row r="1" spans="1:20" ht="27" customHeight="1" thickBot="1">
      <c r="A1"/>
      <c r="B1"/>
      <c r="C1" s="100" t="s">
        <v>27</v>
      </c>
      <c r="D1"/>
      <c r="E1"/>
      <c r="F1" s="28"/>
      <c r="G1" s="28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" customHeight="1">
      <c r="A2"/>
      <c r="B2"/>
      <c r="C2" s="25" t="s">
        <v>12</v>
      </c>
      <c r="D2" s="130"/>
      <c r="E2" s="131"/>
      <c r="F2" s="28"/>
      <c r="G2" s="2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" customHeight="1">
      <c r="A3"/>
      <c r="B3"/>
      <c r="C3" s="26" t="s">
        <v>5</v>
      </c>
      <c r="D3" s="140"/>
      <c r="E3" s="141"/>
      <c r="F3" s="28"/>
      <c r="G3" s="28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" customHeight="1">
      <c r="A4"/>
      <c r="B4"/>
      <c r="C4" s="26" t="s">
        <v>9</v>
      </c>
      <c r="D4" s="132"/>
      <c r="E4" s="133"/>
      <c r="F4" s="28"/>
      <c r="G4" s="28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5" customHeight="1">
      <c r="A5"/>
      <c r="B5"/>
      <c r="C5" s="26" t="s">
        <v>21</v>
      </c>
      <c r="D5" s="132"/>
      <c r="E5" s="133"/>
      <c r="F5" s="28"/>
      <c r="G5" s="2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" customHeight="1">
      <c r="A6"/>
      <c r="B6"/>
      <c r="C6" s="26" t="s">
        <v>19</v>
      </c>
      <c r="D6" s="132"/>
      <c r="E6" s="133"/>
      <c r="F6" s="28"/>
      <c r="G6" s="28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5" customHeight="1" thickBot="1">
      <c r="A7"/>
      <c r="B7"/>
      <c r="C7" s="27" t="s">
        <v>20</v>
      </c>
      <c r="D7" s="142"/>
      <c r="E7" s="143"/>
      <c r="F7" s="28"/>
      <c r="G7" s="28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5" customHeight="1">
      <c r="A8"/>
      <c r="B8"/>
      <c r="C8" s="20"/>
      <c r="D8" s="17"/>
      <c r="E8" s="21"/>
      <c r="F8" s="28"/>
      <c r="G8" s="28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15" customHeight="1">
      <c r="A9"/>
      <c r="B9"/>
      <c r="C9" s="100" t="s">
        <v>28</v>
      </c>
      <c r="D9"/>
      <c r="E9"/>
      <c r="F9" s="28"/>
      <c r="G9" s="28"/>
      <c r="H9" s="33"/>
      <c r="I9" s="33"/>
      <c r="J9" s="33"/>
      <c r="K9" s="33"/>
      <c r="L9" s="33"/>
      <c r="M9" s="33"/>
      <c r="N9" s="33"/>
      <c r="O9" s="36"/>
      <c r="P9" s="36"/>
      <c r="Q9" s="33"/>
      <c r="R9" s="33"/>
      <c r="S9" s="33"/>
      <c r="T9" s="33"/>
    </row>
    <row r="10" spans="1:20" ht="18.75" customHeight="1">
      <c r="A10"/>
      <c r="B10" s="18" t="s">
        <v>7</v>
      </c>
      <c r="C10" s="19" t="s">
        <v>14</v>
      </c>
      <c r="D10" s="19" t="s">
        <v>8</v>
      </c>
      <c r="E10" s="19" t="s">
        <v>6</v>
      </c>
      <c r="F10" s="28"/>
      <c r="H10" s="147"/>
      <c r="I10" s="148"/>
      <c r="J10" s="148"/>
      <c r="K10" s="148"/>
      <c r="L10" s="148"/>
      <c r="M10" s="148"/>
      <c r="N10" s="148"/>
      <c r="O10" s="66"/>
      <c r="P10" s="36"/>
      <c r="Q10" s="33"/>
      <c r="R10" s="33"/>
      <c r="S10" s="33"/>
      <c r="T10" s="33"/>
    </row>
    <row r="11" spans="1:23" s="69" customFormat="1" ht="30" customHeight="1">
      <c r="A11" s="1"/>
      <c r="B11" s="16">
        <v>1</v>
      </c>
      <c r="C11" s="115" t="s">
        <v>16</v>
      </c>
      <c r="D11" s="8" t="s">
        <v>3</v>
      </c>
      <c r="E11" s="2"/>
      <c r="F11" s="1"/>
      <c r="G11" s="32">
        <f aca="true" t="shared" si="0" ref="G11:G16">IF(D11="YES",1,0)</f>
        <v>1</v>
      </c>
      <c r="H11" s="147"/>
      <c r="I11" s="148"/>
      <c r="J11" s="148"/>
      <c r="K11" s="148"/>
      <c r="L11" s="148"/>
      <c r="M11" s="148"/>
      <c r="N11" s="148"/>
      <c r="O11" s="67"/>
      <c r="P11" s="68"/>
      <c r="Q11" s="34"/>
      <c r="R11" s="34"/>
      <c r="S11" s="34"/>
      <c r="T11" s="34"/>
      <c r="U11" s="58"/>
      <c r="V11" s="59"/>
      <c r="W11" s="59"/>
    </row>
    <row r="12" spans="1:23" s="69" customFormat="1" ht="30" customHeight="1">
      <c r="A12" s="1"/>
      <c r="B12" s="16">
        <v>2</v>
      </c>
      <c r="C12" s="115" t="s">
        <v>17</v>
      </c>
      <c r="D12" s="8" t="s">
        <v>26</v>
      </c>
      <c r="E12" s="2"/>
      <c r="F12" s="1"/>
      <c r="G12" s="32">
        <f t="shared" si="0"/>
        <v>0</v>
      </c>
      <c r="H12" s="147"/>
      <c r="I12" s="148"/>
      <c r="J12" s="148"/>
      <c r="K12" s="148"/>
      <c r="L12" s="148"/>
      <c r="M12" s="148"/>
      <c r="N12" s="148"/>
      <c r="O12" s="67"/>
      <c r="P12" s="68"/>
      <c r="Q12" s="34"/>
      <c r="R12" s="34"/>
      <c r="S12" s="34"/>
      <c r="T12" s="34"/>
      <c r="U12" s="58"/>
      <c r="V12" s="59"/>
      <c r="W12" s="59"/>
    </row>
    <row r="13" spans="1:23" s="69" customFormat="1" ht="30" customHeight="1">
      <c r="A13" s="1"/>
      <c r="B13" s="16">
        <v>3</v>
      </c>
      <c r="C13" s="115" t="s">
        <v>22</v>
      </c>
      <c r="D13" s="8" t="s">
        <v>3</v>
      </c>
      <c r="E13" s="2"/>
      <c r="F13" s="1"/>
      <c r="G13" s="32">
        <f t="shared" si="0"/>
        <v>1</v>
      </c>
      <c r="H13" s="147"/>
      <c r="I13" s="148"/>
      <c r="J13" s="148"/>
      <c r="K13" s="148"/>
      <c r="L13" s="148"/>
      <c r="M13" s="148"/>
      <c r="N13" s="148"/>
      <c r="O13" s="67"/>
      <c r="P13" s="68"/>
      <c r="Q13" s="34"/>
      <c r="R13" s="34"/>
      <c r="S13" s="34"/>
      <c r="T13" s="34"/>
      <c r="U13" s="58"/>
      <c r="V13" s="59"/>
      <c r="W13" s="59"/>
    </row>
    <row r="14" spans="1:23" s="69" customFormat="1" ht="30" customHeight="1">
      <c r="A14" s="1"/>
      <c r="B14" s="16">
        <v>4</v>
      </c>
      <c r="C14" s="115" t="s">
        <v>18</v>
      </c>
      <c r="D14" s="8" t="s">
        <v>3</v>
      </c>
      <c r="E14" s="2"/>
      <c r="F14" s="1"/>
      <c r="G14" s="32">
        <f t="shared" si="0"/>
        <v>1</v>
      </c>
      <c r="H14" s="147"/>
      <c r="I14" s="148"/>
      <c r="J14" s="148"/>
      <c r="K14" s="148"/>
      <c r="L14" s="148"/>
      <c r="M14" s="148"/>
      <c r="N14" s="148"/>
      <c r="O14" s="67"/>
      <c r="P14" s="68"/>
      <c r="Q14" s="34"/>
      <c r="R14" s="34"/>
      <c r="S14" s="34"/>
      <c r="T14" s="34"/>
      <c r="U14" s="58"/>
      <c r="V14" s="59"/>
      <c r="W14" s="59"/>
    </row>
    <row r="15" spans="1:23" s="69" customFormat="1" ht="30" customHeight="1">
      <c r="A15" s="1"/>
      <c r="B15" s="16">
        <v>5</v>
      </c>
      <c r="C15" s="116" t="s">
        <v>23</v>
      </c>
      <c r="D15" s="8" t="s">
        <v>3</v>
      </c>
      <c r="E15" s="2"/>
      <c r="F15" s="1"/>
      <c r="G15" s="32">
        <f t="shared" si="0"/>
        <v>1</v>
      </c>
      <c r="H15" s="147"/>
      <c r="I15" s="148"/>
      <c r="J15" s="148"/>
      <c r="K15" s="148"/>
      <c r="L15" s="148"/>
      <c r="M15" s="148"/>
      <c r="N15" s="148"/>
      <c r="O15" s="67"/>
      <c r="P15" s="68"/>
      <c r="Q15" s="34"/>
      <c r="R15" s="34"/>
      <c r="S15" s="34"/>
      <c r="T15" s="34"/>
      <c r="U15" s="58"/>
      <c r="V15" s="59"/>
      <c r="W15" s="59"/>
    </row>
    <row r="16" spans="1:23" s="69" customFormat="1" ht="30" customHeight="1" hidden="1">
      <c r="A16" s="1"/>
      <c r="B16" s="16">
        <v>6</v>
      </c>
      <c r="C16" s="2"/>
      <c r="D16" s="8" t="s">
        <v>3</v>
      </c>
      <c r="E16" s="2"/>
      <c r="F16" s="1"/>
      <c r="G16" s="32">
        <f t="shared" si="0"/>
        <v>1</v>
      </c>
      <c r="H16" s="147"/>
      <c r="I16" s="148"/>
      <c r="J16" s="148"/>
      <c r="K16" s="148"/>
      <c r="L16" s="148"/>
      <c r="M16" s="148"/>
      <c r="N16" s="148"/>
      <c r="O16" s="67"/>
      <c r="P16" s="68"/>
      <c r="Q16" s="34"/>
      <c r="R16" s="34"/>
      <c r="S16" s="34"/>
      <c r="T16" s="34"/>
      <c r="U16" s="58"/>
      <c r="V16" s="59"/>
      <c r="W16" s="59"/>
    </row>
    <row r="17" spans="1:23" s="69" customFormat="1" ht="30" customHeight="1">
      <c r="A17" s="1"/>
      <c r="B17" s="16">
        <v>6</v>
      </c>
      <c r="C17" s="3" t="s">
        <v>13</v>
      </c>
      <c r="D17" s="9" t="str">
        <f>IF(SUM(G11:G16)=6,"YES","NO")</f>
        <v>NO</v>
      </c>
      <c r="E17" s="3" t="s">
        <v>31</v>
      </c>
      <c r="F17" s="29"/>
      <c r="G17" s="62"/>
      <c r="H17" s="147"/>
      <c r="I17" s="148"/>
      <c r="J17" s="148"/>
      <c r="K17" s="148"/>
      <c r="L17" s="148"/>
      <c r="M17" s="148"/>
      <c r="N17" s="148"/>
      <c r="O17" s="67"/>
      <c r="P17" s="68"/>
      <c r="Q17" s="34"/>
      <c r="R17" s="34"/>
      <c r="S17" s="34"/>
      <c r="T17" s="34"/>
      <c r="U17" s="58"/>
      <c r="V17" s="59"/>
      <c r="W17" s="59"/>
    </row>
    <row r="18" spans="1:23" s="69" customFormat="1" ht="18.75" thickBot="1">
      <c r="A18" s="1"/>
      <c r="B18" s="4"/>
      <c r="C18" s="101" t="s">
        <v>29</v>
      </c>
      <c r="D18" s="1"/>
      <c r="E18" s="1"/>
      <c r="F18" s="29"/>
      <c r="G18" s="59"/>
      <c r="H18" s="147"/>
      <c r="I18" s="148"/>
      <c r="J18" s="148"/>
      <c r="K18" s="148"/>
      <c r="L18" s="148"/>
      <c r="M18" s="148"/>
      <c r="N18" s="148"/>
      <c r="O18" s="67"/>
      <c r="P18" s="68"/>
      <c r="Q18" s="34"/>
      <c r="R18" s="34"/>
      <c r="S18" s="34"/>
      <c r="T18" s="34"/>
      <c r="U18" s="58"/>
      <c r="V18" s="59"/>
      <c r="W18" s="59"/>
    </row>
    <row r="19" spans="1:23" s="69" customFormat="1" ht="13.5" thickBot="1">
      <c r="A19" s="1"/>
      <c r="B19" s="4"/>
      <c r="C19" s="134" t="s">
        <v>30</v>
      </c>
      <c r="D19" s="135"/>
      <c r="E19" s="136"/>
      <c r="F19" s="29"/>
      <c r="G19" s="59"/>
      <c r="H19" s="147"/>
      <c r="I19" s="148"/>
      <c r="J19" s="148"/>
      <c r="K19" s="148"/>
      <c r="L19" s="148"/>
      <c r="M19" s="148"/>
      <c r="N19" s="148"/>
      <c r="O19" s="67"/>
      <c r="P19" s="68"/>
      <c r="Q19" s="34"/>
      <c r="R19" s="34"/>
      <c r="S19" s="34"/>
      <c r="T19" s="34"/>
      <c r="U19" s="58"/>
      <c r="V19" s="59"/>
      <c r="W19" s="59"/>
    </row>
    <row r="20" spans="1:23" s="69" customFormat="1" ht="26.25" customHeight="1" thickBot="1">
      <c r="A20" s="1"/>
      <c r="B20" s="4"/>
      <c r="C20" s="137" t="s">
        <v>15</v>
      </c>
      <c r="D20" s="138"/>
      <c r="E20" s="139"/>
      <c r="F20" s="29"/>
      <c r="G20" s="59"/>
      <c r="H20" s="147"/>
      <c r="I20" s="148"/>
      <c r="J20" s="148"/>
      <c r="K20" s="148"/>
      <c r="L20" s="148"/>
      <c r="M20" s="148"/>
      <c r="N20" s="148"/>
      <c r="O20" s="58"/>
      <c r="P20" s="34"/>
      <c r="Q20" s="34"/>
      <c r="R20" s="34"/>
      <c r="S20" s="34"/>
      <c r="T20" s="34"/>
      <c r="U20" s="58"/>
      <c r="V20" s="59"/>
      <c r="W20" s="59"/>
    </row>
    <row r="21" spans="1:23" s="69" customFormat="1" ht="12.75">
      <c r="A21" s="1"/>
      <c r="B21" s="4"/>
      <c r="C21" s="7"/>
      <c r="D21" s="1"/>
      <c r="E21" s="4"/>
      <c r="F21" s="29"/>
      <c r="G21" s="59"/>
      <c r="H21" s="55"/>
      <c r="I21" s="147"/>
      <c r="J21" s="148"/>
      <c r="K21" s="148"/>
      <c r="L21" s="148"/>
      <c r="M21" s="148"/>
      <c r="N21" s="148"/>
      <c r="O21" s="148"/>
      <c r="P21" s="34"/>
      <c r="Q21" s="34"/>
      <c r="R21" s="34"/>
      <c r="S21" s="34"/>
      <c r="T21" s="34"/>
      <c r="U21" s="58"/>
      <c r="V21" s="59"/>
      <c r="W21" s="59"/>
    </row>
    <row r="22" spans="1:23" s="69" customFormat="1" ht="30" customHeight="1">
      <c r="A22" s="1"/>
      <c r="B22" s="117"/>
      <c r="C22" s="144" t="str">
        <f>IF(VLOOKUP($C$20,$G$24:$X$38,2,FALSE)="","",(VLOOKUP($C$20,$G$24:$X$38,2,FALSE)))</f>
        <v>Standard 1 - The claimant (JSA/ESA) participating on the WP on a mandatory basis</v>
      </c>
      <c r="D22" s="145"/>
      <c r="E22" s="146"/>
      <c r="F22" s="29"/>
      <c r="G22" s="59"/>
      <c r="H22" s="55"/>
      <c r="I22" s="58"/>
      <c r="J22" s="58"/>
      <c r="K22" s="58"/>
      <c r="L22" s="58"/>
      <c r="M22" s="58"/>
      <c r="N22" s="58"/>
      <c r="O22" s="58"/>
      <c r="P22" s="34"/>
      <c r="Q22" s="34"/>
      <c r="R22" s="34"/>
      <c r="S22" s="34"/>
      <c r="T22" s="34"/>
      <c r="U22" s="58"/>
      <c r="V22" s="59"/>
      <c r="W22" s="59"/>
    </row>
    <row r="23" spans="1:23" s="70" customFormat="1" ht="30" customHeight="1">
      <c r="A23" s="6"/>
      <c r="B23" s="117"/>
      <c r="C23" s="149" t="str">
        <f>IF(VLOOKUP($C$20,$G$24:$X$38,3,FALSE)="","",(VLOOKUP($C$20,$G$24:$X$38,3,FALSE)))</f>
        <v>Standard 2 - Are the claimants personal details accurate/up to date</v>
      </c>
      <c r="D23" s="150"/>
      <c r="E23" s="151"/>
      <c r="F23" s="30"/>
      <c r="G23" s="60"/>
      <c r="H23" s="55"/>
      <c r="I23" s="61"/>
      <c r="J23" s="61"/>
      <c r="K23" s="61"/>
      <c r="L23" s="61"/>
      <c r="M23" s="61"/>
      <c r="N23" s="61"/>
      <c r="O23" s="61"/>
      <c r="P23" s="35"/>
      <c r="Q23" s="35"/>
      <c r="R23" s="35"/>
      <c r="S23" s="35"/>
      <c r="T23" s="35"/>
      <c r="U23" s="61"/>
      <c r="V23" s="60"/>
      <c r="W23" s="60"/>
    </row>
    <row r="24" spans="1:24" s="70" customFormat="1" ht="30" customHeight="1">
      <c r="A24" s="6"/>
      <c r="B24" s="118"/>
      <c r="C24" s="149" t="str">
        <f>IF(VLOOKUP($C$20,$G$24:$X$38,4,FALSE)="","",(VLOOKUP($C$20,$G$24:$X$38,4,FALSE)))</f>
        <v>Standard 3 - The correct sanction warning message was included on the MAN</v>
      </c>
      <c r="D24" s="150"/>
      <c r="E24" s="151"/>
      <c r="F24" s="30"/>
      <c r="G24" s="37"/>
      <c r="H24" s="39"/>
      <c r="I24" s="40"/>
      <c r="J24" s="40"/>
      <c r="K24" s="40"/>
      <c r="L24" s="40"/>
      <c r="M24" s="41"/>
      <c r="N24" s="40"/>
      <c r="O24" s="41"/>
      <c r="P24" s="41"/>
      <c r="Q24" s="41"/>
      <c r="R24" s="41"/>
      <c r="S24" s="41"/>
      <c r="T24" s="75"/>
      <c r="U24" s="75"/>
      <c r="V24" s="76"/>
      <c r="W24" s="76"/>
      <c r="X24" s="77"/>
    </row>
    <row r="25" spans="1:24" s="70" customFormat="1" ht="30" customHeight="1" thickBot="1">
      <c r="A25" s="6"/>
      <c r="B25" s="118"/>
      <c r="C25" s="149" t="str">
        <f>IF(VLOOKUP($C$20,$G$24:$X$38,5,FALSE)="","",(VLOOKUP($C$20,$G$24:$X$38,5,FALSE)))</f>
        <v>Standard 1, 3 &amp; 4 - (Vulnerable claimants only) The safeguarding steps to mandate the claimant have been taken</v>
      </c>
      <c r="D25" s="150"/>
      <c r="E25" s="151"/>
      <c r="F25" s="30"/>
      <c r="G25" s="38"/>
      <c r="H25" s="39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75"/>
      <c r="U25" s="75"/>
      <c r="V25" s="76"/>
      <c r="W25" s="76"/>
      <c r="X25" s="77"/>
    </row>
    <row r="26" spans="1:24" s="70" customFormat="1" ht="30" customHeight="1">
      <c r="A26" s="6"/>
      <c r="B26" s="118"/>
      <c r="C26" s="149" t="str">
        <f>IF(VLOOKUP($C$20,$G$24:$X$38,6,FALSE)="","",(VLOOKUP($C$20,$G$24:$X$38,6,FALSE)))</f>
        <v>Claimant did not attend at the time/on the date and place on the date stated in the MAN is fully documented.</v>
      </c>
      <c r="D26" s="150"/>
      <c r="E26" s="151"/>
      <c r="F26" s="30"/>
      <c r="G26" s="38"/>
      <c r="H26" s="39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75"/>
      <c r="U26" s="75"/>
      <c r="V26" s="76"/>
      <c r="W26" s="76"/>
      <c r="X26" s="105"/>
    </row>
    <row r="27" spans="1:24" s="70" customFormat="1" ht="30" customHeight="1" thickBot="1">
      <c r="A27" s="6"/>
      <c r="B27" s="118"/>
      <c r="C27" s="149" t="str">
        <f>IF(VLOOKUP($C$20,$G$24:$X$38,7,FALSE)="","",(VLOOKUP($C$20,$G$24:$X$38,7,FALSE)))</f>
        <v>Standard 1 - If the claimant failed to participate during the mandated activity, how they failed to participate was this fully documented.
</v>
      </c>
      <c r="D27" s="150"/>
      <c r="E27" s="151"/>
      <c r="F27" s="30"/>
      <c r="G27" s="50"/>
      <c r="H27" s="51"/>
      <c r="I27" s="81"/>
      <c r="J27" s="81"/>
      <c r="K27" s="82"/>
      <c r="L27" s="81"/>
      <c r="M27" s="81"/>
      <c r="N27" s="81"/>
      <c r="O27" s="81"/>
      <c r="P27" s="81"/>
      <c r="Q27" s="81"/>
      <c r="R27" s="81"/>
      <c r="S27" s="81"/>
      <c r="T27" s="83"/>
      <c r="U27" s="83"/>
      <c r="V27" s="84"/>
      <c r="W27" s="84"/>
      <c r="X27" s="85"/>
    </row>
    <row r="28" spans="1:27" s="70" customFormat="1" ht="30" customHeight="1" thickBot="1">
      <c r="A28" s="6"/>
      <c r="B28" s="118"/>
      <c r="C28" s="149" t="str">
        <f>IF(VLOOKUP($C$20,$G$24:$X$38,8,FALSE)="","",(VLOOKUP($C$20,$G$24:$X$38,8,FALSE)))</f>
        <v>Standard 1 - If the claimant did volunteer an explanation for not attending/participating was it fully documented</v>
      </c>
      <c r="D28" s="150"/>
      <c r="E28" s="151"/>
      <c r="F28" s="30"/>
      <c r="G28" s="95" t="s">
        <v>32</v>
      </c>
      <c r="H28" s="109" t="s">
        <v>58</v>
      </c>
      <c r="I28" s="104" t="s">
        <v>57</v>
      </c>
      <c r="J28" s="105" t="s">
        <v>61</v>
      </c>
      <c r="K28" s="106" t="s">
        <v>64</v>
      </c>
      <c r="L28" s="105" t="s">
        <v>66</v>
      </c>
      <c r="M28" s="105" t="s">
        <v>67</v>
      </c>
      <c r="N28" s="105" t="s">
        <v>70</v>
      </c>
      <c r="O28" s="105" t="s">
        <v>74</v>
      </c>
      <c r="P28" s="113" t="s">
        <v>72</v>
      </c>
      <c r="Q28" s="105" t="s">
        <v>76</v>
      </c>
      <c r="R28" s="105" t="s">
        <v>83</v>
      </c>
      <c r="S28" s="106" t="s">
        <v>64</v>
      </c>
      <c r="T28" s="105" t="s">
        <v>77</v>
      </c>
      <c r="U28" s="105"/>
      <c r="V28" s="107"/>
      <c r="W28" s="107"/>
      <c r="X28" s="108"/>
      <c r="Y28"/>
      <c r="Z28"/>
      <c r="AA28"/>
    </row>
    <row r="29" spans="1:27" s="70" customFormat="1" ht="30" customHeight="1" thickBot="1">
      <c r="A29" s="6"/>
      <c r="B29" s="118"/>
      <c r="C29" s="149" t="str">
        <f>IF(VLOOKUP($C$20,$G$24:$X$38,9,FALSE)="","",(VLOOKUP($C$20,$G$24:$X$38,9,FALSE)))</f>
        <v>Standard 1 - [JSA mandated Work Experience only] Did claimant’s acts or omissions amount to misconduct? </v>
      </c>
      <c r="D29" s="150"/>
      <c r="E29" s="151"/>
      <c r="F29" s="30"/>
      <c r="G29" s="96" t="s">
        <v>33</v>
      </c>
      <c r="H29" s="109" t="s">
        <v>55</v>
      </c>
      <c r="I29" s="110" t="s">
        <v>60</v>
      </c>
      <c r="J29" s="110" t="s">
        <v>62</v>
      </c>
      <c r="K29" s="111" t="s">
        <v>65</v>
      </c>
      <c r="L29" s="112" t="s">
        <v>85</v>
      </c>
      <c r="M29" s="110" t="s">
        <v>68</v>
      </c>
      <c r="N29" s="113" t="s">
        <v>71</v>
      </c>
      <c r="O29" s="105" t="s">
        <v>70</v>
      </c>
      <c r="P29" s="105" t="s">
        <v>74</v>
      </c>
      <c r="Q29" s="113" t="s">
        <v>72</v>
      </c>
      <c r="R29" s="112" t="s">
        <v>59</v>
      </c>
      <c r="S29" s="105" t="s">
        <v>76</v>
      </c>
      <c r="T29" s="105" t="s">
        <v>83</v>
      </c>
      <c r="U29" s="114" t="s">
        <v>78</v>
      </c>
      <c r="V29" s="110" t="s">
        <v>79</v>
      </c>
      <c r="W29" s="110" t="s">
        <v>81</v>
      </c>
      <c r="X29" s="106" t="s">
        <v>82</v>
      </c>
      <c r="Y29" s="105" t="s">
        <v>77</v>
      </c>
      <c r="Z29"/>
      <c r="AA29"/>
    </row>
    <row r="30" spans="1:27" s="70" customFormat="1" ht="30" customHeight="1" thickBot="1">
      <c r="A30" s="6"/>
      <c r="B30" s="118"/>
      <c r="C30" s="149" t="str">
        <f>IF(VLOOKUP($C$20,$G$24:$X$38,10,FALSE)="","",(VLOOKUP($C$20,$G$24:$X$38,10,FALSE)))</f>
        <v>Standard 1&amp;4 - Did the claimant try to re-arrange the appointment prior to activity, if so please explain why this was not agreed</v>
      </c>
      <c r="D30" s="150"/>
      <c r="E30" s="151"/>
      <c r="F30" s="30"/>
      <c r="G30" s="97" t="s">
        <v>15</v>
      </c>
      <c r="H30" s="109" t="s">
        <v>56</v>
      </c>
      <c r="I30" s="112" t="s">
        <v>59</v>
      </c>
      <c r="J30" s="112" t="s">
        <v>63</v>
      </c>
      <c r="K30" s="112" t="s">
        <v>85</v>
      </c>
      <c r="L30" s="112" t="s">
        <v>24</v>
      </c>
      <c r="M30" s="113" t="s">
        <v>69</v>
      </c>
      <c r="N30" s="113" t="s">
        <v>73</v>
      </c>
      <c r="O30" s="112" t="s">
        <v>75</v>
      </c>
      <c r="P30" s="113" t="s">
        <v>72</v>
      </c>
      <c r="Q30" s="105" t="s">
        <v>83</v>
      </c>
      <c r="R30" s="105" t="s">
        <v>70</v>
      </c>
      <c r="S30" s="105" t="s">
        <v>74</v>
      </c>
      <c r="T30" s="114" t="s">
        <v>84</v>
      </c>
      <c r="U30" s="114" t="s">
        <v>80</v>
      </c>
      <c r="V30" s="110" t="s">
        <v>79</v>
      </c>
      <c r="W30" s="110" t="s">
        <v>81</v>
      </c>
      <c r="X30" s="105" t="s">
        <v>76</v>
      </c>
      <c r="Y30" s="105" t="s">
        <v>77</v>
      </c>
      <c r="Z30" s="105"/>
      <c r="AA30" s="105"/>
    </row>
    <row r="31" spans="1:24" ht="30" customHeight="1">
      <c r="A31"/>
      <c r="B31" s="118"/>
      <c r="C31" s="149" t="str">
        <f>IF(VLOOKUP($C$20,$G$24:$X$38,11,FALSE)="","",(VLOOKUP($C$20,$G$24:$X$38,11,FALSE)))</f>
        <v>Standard 2&amp;3 - Has the correct version of the referral form been used</v>
      </c>
      <c r="D31" s="150"/>
      <c r="E31" s="151"/>
      <c r="F31" s="28"/>
      <c r="G31" s="86"/>
      <c r="H31" s="87"/>
      <c r="I31" s="88"/>
      <c r="J31" s="88"/>
      <c r="K31" s="89"/>
      <c r="L31" s="90"/>
      <c r="M31" s="90"/>
      <c r="N31" s="90"/>
      <c r="O31" s="90"/>
      <c r="P31" s="90"/>
      <c r="Q31" s="90"/>
      <c r="R31" s="90"/>
      <c r="S31" s="91"/>
      <c r="T31" s="92"/>
      <c r="U31" s="92"/>
      <c r="V31" s="93"/>
      <c r="W31" s="93"/>
      <c r="X31" s="94"/>
    </row>
    <row r="32" spans="1:24" ht="30" customHeight="1">
      <c r="A32"/>
      <c r="C32" s="152" t="str">
        <f>IF(VLOOKUP($C$20,$G$24:$X$38,12,FALSE)="","",(VLOOKUP($C$20,$G$24:$X$38,12,FALSE)))</f>
        <v>Standard 2 - Have all sources of information (databases etc) been checked to ensure it is relevant to raise a referral?</v>
      </c>
      <c r="D32" s="152"/>
      <c r="E32" s="152"/>
      <c r="F32" s="28"/>
      <c r="G32" s="38"/>
      <c r="H32" s="39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1"/>
      <c r="T32" s="78"/>
      <c r="U32" s="78"/>
      <c r="V32" s="79"/>
      <c r="W32" s="79"/>
      <c r="X32" s="80"/>
    </row>
    <row r="33" spans="1:24" ht="30" customHeight="1">
      <c r="A33"/>
      <c r="B33" s="119"/>
      <c r="C33" s="152" t="str">
        <f>IF(VLOOKUP($C$20,$G$24:$X$38,13,FALSE)="","",(VLOOKUP($C$20,$G$24:$X$38,13,FALSE)))</f>
        <v>Standard 2 - If applicable, has any related historical information been included to support the referral?</v>
      </c>
      <c r="D33" s="152"/>
      <c r="E33" s="152"/>
      <c r="F33" s="28"/>
      <c r="G33" s="38"/>
      <c r="H33" s="39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1"/>
      <c r="T33" s="78"/>
      <c r="U33" s="78"/>
      <c r="V33" s="79"/>
      <c r="W33" s="79"/>
      <c r="X33" s="80"/>
    </row>
    <row r="34" spans="1:20" ht="30" customHeight="1">
      <c r="A34"/>
      <c r="B34" s="120"/>
      <c r="C34" s="152" t="str">
        <f>IF(VLOOKUP($C$20,$G$24:$X$38,14,FALSE)="","",(VLOOKUP($C$20,$G$24:$X$38,14,FALSE)))</f>
        <v>Standard 3- Has the WP08 hints and tips guidance tool been utilised?</v>
      </c>
      <c r="D34" s="152"/>
      <c r="E34" s="152"/>
      <c r="F34" s="28"/>
      <c r="G34" s="71"/>
      <c r="H34" s="72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4"/>
      <c r="T34" s="33"/>
    </row>
    <row r="35" spans="1:20" ht="30" customHeight="1">
      <c r="A35"/>
      <c r="B35" s="119"/>
      <c r="C35" s="152" t="str">
        <f>IF(VLOOKUP($C$20,$G$24:$X$38,15,FALSE)="","",(VLOOKUP($C$20,$G$24:$X$38,15,FALSE)))</f>
        <v>Standard 3 - Was the re-compliance condition agreed and letter sent to the ESA claimant at the time of raising the WP08 </v>
      </c>
      <c r="D35" s="152"/>
      <c r="E35" s="152"/>
      <c r="F35" s="28"/>
      <c r="G35" s="71"/>
      <c r="H35" s="72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4"/>
      <c r="T35" s="33"/>
    </row>
    <row r="36" spans="1:20" ht="30" customHeight="1">
      <c r="A36"/>
      <c r="B36" s="119"/>
      <c r="C36" s="152" t="str">
        <f>IF(VLOOKUP($C$20,$G$24:$X$38,16,FALSE)="","",(VLOOKUP($C$20,$G$24:$X$38,16,FALSE)))</f>
        <v>Standard 2 - If sent by Email, did the form go to the correct benefit centre address</v>
      </c>
      <c r="D36" s="152"/>
      <c r="E36" s="152"/>
      <c r="F36" s="28"/>
      <c r="G36" s="71"/>
      <c r="H36" s="72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4"/>
      <c r="T36" s="33"/>
    </row>
    <row r="37" spans="1:20" ht="30" customHeight="1">
      <c r="A37"/>
      <c r="B37" s="119"/>
      <c r="C37" s="152" t="str">
        <f>IF(VLOOKUP($C$20,$G$24:$X$38,17,FALSE)="","",(VLOOKUP($C$20,$G$24:$X$38,17,FALSE)))</f>
        <v>Standard 2 - If sent by email, did it only contain the standard content in the narrative box of the email</v>
      </c>
      <c r="D37" s="152"/>
      <c r="E37" s="152"/>
      <c r="F37" s="28"/>
      <c r="G37" s="71"/>
      <c r="H37" s="72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  <c r="T37" s="33"/>
    </row>
    <row r="38" spans="1:20" ht="30" customHeight="1">
      <c r="A38"/>
      <c r="B38" s="119"/>
      <c r="C38" s="152" t="str">
        <f>IF(VLOOKUP($C$20,$G$24:$AA$38,18,FALSE)="","",(VLOOKUP($C$20,$G$24:$AA$38,18,FALSE)))</f>
        <v>Standard 1 - Was the written MAN handed/posted in enough time before the activity date</v>
      </c>
      <c r="D38" s="152"/>
      <c r="E38" s="152"/>
      <c r="F38" s="28"/>
      <c r="G38" s="71"/>
      <c r="H38" s="72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4"/>
      <c r="T38" s="33"/>
    </row>
    <row r="39" spans="1:20" ht="30" customHeight="1">
      <c r="A39"/>
      <c r="B39" s="119"/>
      <c r="C39" s="152" t="str">
        <f>IF(VLOOKUP($C$20,$G$24:$AA$38,19,FALSE)="","",(VLOOKUP($C$20,$G$24:$AA$38,19,FALSE)))</f>
        <v>Standard 5 - Was the outcome of the referral supported by the referral, if not, why not?</v>
      </c>
      <c r="D39" s="152"/>
      <c r="E39" s="152"/>
      <c r="F39" s="28"/>
      <c r="G39" s="71"/>
      <c r="H39" s="72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  <c r="T39" s="33"/>
    </row>
    <row r="40" spans="1:20" ht="30" customHeight="1">
      <c r="A40"/>
      <c r="B40" s="119"/>
      <c r="C40" s="152">
        <f>IF(VLOOKUP($C$20,$G$24:$AA$38,20,FALSE)="","",(VLOOKUP($C$20,$G$24:$AA$38,20,FALSE)))</f>
      </c>
      <c r="D40" s="152"/>
      <c r="E40" s="152"/>
      <c r="F40" s="28"/>
      <c r="G40" s="71"/>
      <c r="H40" s="72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  <c r="T40" s="33"/>
    </row>
    <row r="41" spans="1:20" ht="30" customHeight="1">
      <c r="A41"/>
      <c r="B41" s="119"/>
      <c r="C41" s="152">
        <f>IF(VLOOKUP($C$20,$G$24:$AA$38,21,FALSE)="","",(VLOOKUP($C$20,$G$24:$AA$38,21,FALSE)))</f>
      </c>
      <c r="D41" s="152"/>
      <c r="E41" s="152"/>
      <c r="F41" s="28"/>
      <c r="G41" s="71"/>
      <c r="H41" s="72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4"/>
      <c r="T41" s="33"/>
    </row>
    <row r="42" spans="1:20" ht="18.75" customHeight="1" thickBot="1">
      <c r="A42"/>
      <c r="B42"/>
      <c r="C42" s="102" t="s">
        <v>34</v>
      </c>
      <c r="D42" s="5"/>
      <c r="E42"/>
      <c r="F42" s="28"/>
      <c r="G42" s="52"/>
      <c r="H42" s="53"/>
      <c r="I42" s="54"/>
      <c r="J42" s="54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ht="15" customHeight="1" thickBot="1">
      <c r="A43"/>
      <c r="B43"/>
      <c r="C43" s="134" t="s">
        <v>2</v>
      </c>
      <c r="D43" s="135"/>
      <c r="E43" s="136"/>
      <c r="F43" s="28"/>
      <c r="G43" s="52"/>
      <c r="H43" s="55"/>
      <c r="I43" s="54"/>
      <c r="J43" s="54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ht="26.25" customHeight="1" thickBot="1">
      <c r="A44"/>
      <c r="B44"/>
      <c r="C44" s="137" t="s">
        <v>39</v>
      </c>
      <c r="D44" s="138"/>
      <c r="E44" s="139"/>
      <c r="F44" s="28"/>
      <c r="G44" s="52"/>
      <c r="H44" s="99" t="s">
        <v>39</v>
      </c>
      <c r="I44" s="43" t="s">
        <v>25</v>
      </c>
      <c r="J44" s="44">
        <v>1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35.25" customHeight="1">
      <c r="A45"/>
      <c r="B45"/>
      <c r="C45" s="11" t="s">
        <v>4</v>
      </c>
      <c r="D45" s="10" t="s">
        <v>0</v>
      </c>
      <c r="E45" s="12" t="s">
        <v>1</v>
      </c>
      <c r="F45" s="31"/>
      <c r="G45" s="52"/>
      <c r="H45" s="98" t="s">
        <v>40</v>
      </c>
      <c r="I45" s="43" t="s">
        <v>38</v>
      </c>
      <c r="J45" s="44">
        <v>5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ht="54.75" customHeight="1" thickBot="1">
      <c r="A46"/>
      <c r="B46"/>
      <c r="C46" s="13" t="str">
        <f>VLOOKUP($C$44,$H$44:$J$57,1,FALSE)</f>
        <v>All forms - Claimant entitlement information</v>
      </c>
      <c r="D46" s="14">
        <f>VLOOKUP($C$44,$H$44:$J$55,3,FALSE)</f>
        <v>1</v>
      </c>
      <c r="E46" s="15" t="str">
        <f>VLOOKUP($C$44,$H$44:$J$57,2,FALSE)</f>
        <v>Work Programme Provider Guidance Chapter 2 &amp; Provider participant systems</v>
      </c>
      <c r="F46" s="28"/>
      <c r="G46" s="52"/>
      <c r="H46" s="98" t="s">
        <v>54</v>
      </c>
      <c r="I46" s="43" t="s">
        <v>41</v>
      </c>
      <c r="J46" s="45" t="s">
        <v>42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ht="31.5" customHeight="1">
      <c r="A47"/>
      <c r="B47"/>
      <c r="C47" s="103" t="s">
        <v>35</v>
      </c>
      <c r="D47" s="23"/>
      <c r="E47" s="22"/>
      <c r="F47" s="28"/>
      <c r="G47" s="52"/>
      <c r="H47" s="98" t="s">
        <v>49</v>
      </c>
      <c r="I47" s="43" t="s">
        <v>45</v>
      </c>
      <c r="J47" s="44" t="s">
        <v>36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ht="15.75" customHeight="1" thickBot="1">
      <c r="A48"/>
      <c r="B48"/>
      <c r="C48" s="24" t="s">
        <v>11</v>
      </c>
      <c r="D48"/>
      <c r="E48"/>
      <c r="F48" s="28"/>
      <c r="G48" s="52"/>
      <c r="H48" s="98" t="s">
        <v>44</v>
      </c>
      <c r="I48" s="43" t="s">
        <v>43</v>
      </c>
      <c r="J48" s="44" t="s">
        <v>50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ht="30" customHeight="1">
      <c r="A49"/>
      <c r="B49"/>
      <c r="C49" s="121" t="s">
        <v>10</v>
      </c>
      <c r="D49" s="122"/>
      <c r="E49" s="123"/>
      <c r="F49" s="28"/>
      <c r="G49" s="52"/>
      <c r="H49" s="98" t="s">
        <v>52</v>
      </c>
      <c r="I49" s="43" t="s">
        <v>46</v>
      </c>
      <c r="J49" s="44" t="s">
        <v>51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20" ht="30" customHeight="1">
      <c r="A50"/>
      <c r="B50"/>
      <c r="C50" s="124"/>
      <c r="D50" s="125"/>
      <c r="E50" s="126"/>
      <c r="F50" s="28"/>
      <c r="G50" s="52"/>
      <c r="H50" s="98" t="s">
        <v>53</v>
      </c>
      <c r="I50" s="43" t="s">
        <v>47</v>
      </c>
      <c r="J50" s="44" t="s">
        <v>51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ht="30" customHeight="1">
      <c r="A51"/>
      <c r="B51"/>
      <c r="C51" s="124"/>
      <c r="D51" s="125"/>
      <c r="E51" s="126"/>
      <c r="F51" s="28"/>
      <c r="G51" s="52"/>
      <c r="H51" s="48" t="s">
        <v>37</v>
      </c>
      <c r="I51" s="43" t="s">
        <v>48</v>
      </c>
      <c r="J51" s="44" t="s">
        <v>51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ht="30" customHeight="1">
      <c r="A52"/>
      <c r="B52"/>
      <c r="C52" s="124"/>
      <c r="D52" s="125"/>
      <c r="E52" s="126"/>
      <c r="F52" s="28"/>
      <c r="G52" s="52"/>
      <c r="H52" s="98"/>
      <c r="I52" s="43"/>
      <c r="J52" s="44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ht="30" customHeight="1">
      <c r="A53"/>
      <c r="B53"/>
      <c r="C53" s="124"/>
      <c r="D53" s="125"/>
      <c r="E53" s="126"/>
      <c r="F53" s="28"/>
      <c r="G53" s="52"/>
      <c r="H53" s="98"/>
      <c r="I53" s="43"/>
      <c r="J53" s="44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30" customHeight="1">
      <c r="A54"/>
      <c r="B54"/>
      <c r="C54" s="124"/>
      <c r="D54" s="125"/>
      <c r="E54" s="126"/>
      <c r="F54" s="28"/>
      <c r="G54" s="52"/>
      <c r="H54" s="48"/>
      <c r="I54" s="43"/>
      <c r="J54" s="44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30" customHeight="1">
      <c r="A55"/>
      <c r="B55"/>
      <c r="C55" s="124"/>
      <c r="D55" s="125"/>
      <c r="E55" s="126"/>
      <c r="F55" s="28"/>
      <c r="G55" s="52"/>
      <c r="H55" s="48"/>
      <c r="I55" s="43"/>
      <c r="J55" s="46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30" customHeight="1">
      <c r="A56"/>
      <c r="B56"/>
      <c r="C56" s="124"/>
      <c r="D56" s="125"/>
      <c r="E56" s="126"/>
      <c r="F56" s="28"/>
      <c r="G56" s="52"/>
      <c r="H56" s="47"/>
      <c r="I56" s="49"/>
      <c r="J56" s="49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30" customHeight="1" thickBot="1">
      <c r="A57"/>
      <c r="B57"/>
      <c r="C57" s="127"/>
      <c r="D57" s="128"/>
      <c r="E57" s="129"/>
      <c r="F57" s="28"/>
      <c r="G57" s="52"/>
      <c r="H57" s="63"/>
      <c r="I57" s="64"/>
      <c r="J57" s="64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30" customHeight="1">
      <c r="A58"/>
      <c r="B58"/>
      <c r="C58"/>
      <c r="D58"/>
      <c r="E58"/>
      <c r="F58" s="28"/>
      <c r="T58" s="33"/>
    </row>
    <row r="59" ht="30" customHeight="1" hidden="1"/>
    <row r="60" ht="30" customHeight="1" hidden="1"/>
    <row r="61" ht="30" customHeight="1" hidden="1"/>
    <row r="62" ht="30" customHeight="1" hidden="1"/>
    <row r="63" ht="30" customHeight="1" hidden="1"/>
    <row r="64" ht="30" customHeight="1" hidden="1"/>
    <row r="65" ht="30" customHeight="1" hidden="1"/>
    <row r="66" ht="30" customHeight="1" hidden="1"/>
    <row r="67" ht="15" customHeight="1" hidden="1"/>
    <row r="68" ht="15" customHeight="1" hidden="1"/>
    <row r="69" ht="15" customHeight="1" hidden="1"/>
  </sheetData>
  <sheetProtection/>
  <mergeCells count="43">
    <mergeCell ref="C39:E39"/>
    <mergeCell ref="C40:E40"/>
    <mergeCell ref="C41:E41"/>
    <mergeCell ref="C27:E27"/>
    <mergeCell ref="C28:E28"/>
    <mergeCell ref="C29:E29"/>
    <mergeCell ref="C37:E37"/>
    <mergeCell ref="C44:E44"/>
    <mergeCell ref="C30:E30"/>
    <mergeCell ref="C31:E31"/>
    <mergeCell ref="C32:E32"/>
    <mergeCell ref="C43:E43"/>
    <mergeCell ref="C33:E33"/>
    <mergeCell ref="C34:E34"/>
    <mergeCell ref="C35:E35"/>
    <mergeCell ref="C36:E36"/>
    <mergeCell ref="C38:E38"/>
    <mergeCell ref="H19:N19"/>
    <mergeCell ref="H20:N20"/>
    <mergeCell ref="C23:E23"/>
    <mergeCell ref="C24:E24"/>
    <mergeCell ref="C25:E25"/>
    <mergeCell ref="C26:E26"/>
    <mergeCell ref="H10:N10"/>
    <mergeCell ref="H11:N11"/>
    <mergeCell ref="H12:N12"/>
    <mergeCell ref="H13:N13"/>
    <mergeCell ref="I21:O21"/>
    <mergeCell ref="H14:N14"/>
    <mergeCell ref="H15:N15"/>
    <mergeCell ref="H16:N16"/>
    <mergeCell ref="H17:N17"/>
    <mergeCell ref="H18:N18"/>
    <mergeCell ref="C49:E57"/>
    <mergeCell ref="D2:E2"/>
    <mergeCell ref="D4:E4"/>
    <mergeCell ref="D5:E5"/>
    <mergeCell ref="D6:E6"/>
    <mergeCell ref="C19:E19"/>
    <mergeCell ref="C20:E20"/>
    <mergeCell ref="D3:E3"/>
    <mergeCell ref="D7:E7"/>
    <mergeCell ref="C22:E22"/>
  </mergeCells>
  <conditionalFormatting sqref="D11:D16">
    <cfRule type="cellIs" priority="1" dxfId="1" operator="equal" stopIfTrue="1">
      <formula>"NO"</formula>
    </cfRule>
  </conditionalFormatting>
  <conditionalFormatting sqref="D17">
    <cfRule type="cellIs" priority="2" dxfId="1" operator="equal" stopIfTrue="1">
      <formula>"NO"</formula>
    </cfRule>
    <cfRule type="cellIs" priority="3" dxfId="0" operator="equal" stopIfTrue="1">
      <formula>"YES"</formula>
    </cfRule>
  </conditionalFormatting>
  <dataValidations count="3">
    <dataValidation type="list" allowBlank="1" showInputMessage="1" showErrorMessage="1" sqref="D11:D16">
      <formula1>"YES,NO"</formula1>
    </dataValidation>
    <dataValidation type="list" allowBlank="1" showInputMessage="1" showErrorMessage="1" sqref="C44:E44">
      <formula1>$H$44:$H$55</formula1>
    </dataValidation>
    <dataValidation type="list" allowBlank="1" showInputMessage="1" showErrorMessage="1" sqref="C20:E20">
      <formula1>$G$28:$G$31</formula1>
    </dataValidation>
  </dataValidations>
  <printOptions/>
  <pageMargins left="0" right="0" top="0" bottom="0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DMA referrals Quality Assurance Framework tool</dc:title>
  <dc:subject/>
  <dc:creator>Department for Work and Pensions</dc:creator>
  <cp:keywords/>
  <dc:description/>
  <cp:lastModifiedBy>David Billany</cp:lastModifiedBy>
  <cp:lastPrinted>2014-01-24T09:33:13Z</cp:lastPrinted>
  <dcterms:created xsi:type="dcterms:W3CDTF">2010-11-29T14:46:16Z</dcterms:created>
  <dcterms:modified xsi:type="dcterms:W3CDTF">2015-10-29T13:51:47Z</dcterms:modified>
  <cp:category/>
  <cp:version/>
  <cp:contentType/>
  <cp:contentStatus/>
</cp:coreProperties>
</file>